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D7340BF-F202-4D69-AF60-130FA88D54E6}" xr6:coauthVersionLast="46" xr6:coauthVersionMax="46" xr10:uidLastSave="{00000000-0000-0000-0000-000000000000}"/>
  <bookViews>
    <workbookView xWindow="5085" yWindow="23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I31" i="1" s="1"/>
  <c r="Y31" i="1"/>
  <c r="X31" i="1"/>
  <c r="W31" i="1"/>
  <c r="P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X29" i="1"/>
  <c r="W29" i="1" s="1"/>
  <c r="P29" i="1"/>
  <c r="BK28" i="1"/>
  <c r="S28" i="1" s="1"/>
  <c r="BJ28" i="1"/>
  <c r="BI28" i="1"/>
  <c r="AU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AW27" i="1" s="1"/>
  <c r="BH27" i="1"/>
  <c r="BG27" i="1"/>
  <c r="BF27" i="1"/>
  <c r="BE27" i="1"/>
  <c r="BD27" i="1"/>
  <c r="BC27" i="1"/>
  <c r="AX27" i="1" s="1"/>
  <c r="AZ27" i="1"/>
  <c r="AS27" i="1"/>
  <c r="AN27" i="1"/>
  <c r="AM27" i="1"/>
  <c r="AI27" i="1"/>
  <c r="AG27" i="1"/>
  <c r="K27" i="1" s="1"/>
  <c r="Y27" i="1"/>
  <c r="X27" i="1"/>
  <c r="W27" i="1"/>
  <c r="P27" i="1"/>
  <c r="N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M26" i="1"/>
  <c r="AN26" i="1" s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/>
  <c r="N24" i="1" s="1"/>
  <c r="Y24" i="1"/>
  <c r="X24" i="1"/>
  <c r="W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H23" i="1"/>
  <c r="AG23" i="1"/>
  <c r="I23" i="1" s="1"/>
  <c r="Y23" i="1"/>
  <c r="X23" i="1"/>
  <c r="W23" i="1" s="1"/>
  <c r="P23" i="1"/>
  <c r="K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V22" i="1"/>
  <c r="AS22" i="1"/>
  <c r="AN22" i="1"/>
  <c r="AM22" i="1"/>
  <c r="AI22" i="1"/>
  <c r="AH22" i="1"/>
  <c r="AG22" i="1"/>
  <c r="I22" i="1" s="1"/>
  <c r="Y22" i="1"/>
  <c r="X22" i="1"/>
  <c r="W22" i="1" s="1"/>
  <c r="P22" i="1"/>
  <c r="N22" i="1"/>
  <c r="K22" i="1"/>
  <c r="J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G21" i="1" s="1"/>
  <c r="Y21" i="1"/>
  <c r="X21" i="1"/>
  <c r="W21" i="1" s="1"/>
  <c r="P21" i="1"/>
  <c r="BK20" i="1"/>
  <c r="S20" i="1" s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I19" i="1" s="1"/>
  <c r="Y19" i="1"/>
  <c r="X19" i="1"/>
  <c r="W19" i="1"/>
  <c r="P19" i="1"/>
  <c r="N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M18" i="1"/>
  <c r="AN18" i="1" s="1"/>
  <c r="AI18" i="1"/>
  <c r="AG18" i="1" s="1"/>
  <c r="Y18" i="1"/>
  <c r="W18" i="1" s="1"/>
  <c r="X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AU23" i="1" l="1"/>
  <c r="AW23" i="1" s="1"/>
  <c r="S23" i="1"/>
  <c r="S17" i="1"/>
  <c r="AU17" i="1"/>
  <c r="AW17" i="1" s="1"/>
  <c r="AH26" i="1"/>
  <c r="I26" i="1"/>
  <c r="N26" i="1"/>
  <c r="K26" i="1"/>
  <c r="J26" i="1"/>
  <c r="AV26" i="1" s="1"/>
  <c r="AY26" i="1" s="1"/>
  <c r="AU29" i="1"/>
  <c r="AW29" i="1" s="1"/>
  <c r="S29" i="1"/>
  <c r="AW28" i="1"/>
  <c r="J20" i="1"/>
  <c r="AV20" i="1" s="1"/>
  <c r="AY20" i="1" s="1"/>
  <c r="K20" i="1"/>
  <c r="I20" i="1"/>
  <c r="AH20" i="1"/>
  <c r="N20" i="1"/>
  <c r="AU24" i="1"/>
  <c r="AW24" i="1" s="1"/>
  <c r="S24" i="1"/>
  <c r="AU30" i="1"/>
  <c r="AW30" i="1" s="1"/>
  <c r="S30" i="1"/>
  <c r="K21" i="1"/>
  <c r="AH21" i="1"/>
  <c r="N21" i="1"/>
  <c r="J21" i="1"/>
  <c r="AV21" i="1" s="1"/>
  <c r="AY21" i="1" s="1"/>
  <c r="I21" i="1"/>
  <c r="AA31" i="1"/>
  <c r="AA19" i="1"/>
  <c r="S25" i="1"/>
  <c r="AU25" i="1"/>
  <c r="AW25" i="1" s="1"/>
  <c r="S22" i="1"/>
  <c r="AU22" i="1"/>
  <c r="AW22" i="1" s="1"/>
  <c r="AA23" i="1"/>
  <c r="J28" i="1"/>
  <c r="AV28" i="1" s="1"/>
  <c r="AY28" i="1" s="1"/>
  <c r="I28" i="1"/>
  <c r="AH28" i="1"/>
  <c r="N28" i="1"/>
  <c r="K28" i="1"/>
  <c r="AY31" i="1"/>
  <c r="AU31" i="1"/>
  <c r="S31" i="1"/>
  <c r="AY23" i="1"/>
  <c r="AH18" i="1"/>
  <c r="I18" i="1"/>
  <c r="J18" i="1"/>
  <c r="AV18" i="1" s="1"/>
  <c r="AY18" i="1" s="1"/>
  <c r="N18" i="1"/>
  <c r="K18" i="1"/>
  <c r="AU21" i="1"/>
  <c r="AW21" i="1" s="1"/>
  <c r="S21" i="1"/>
  <c r="N29" i="1"/>
  <c r="K29" i="1"/>
  <c r="J29" i="1"/>
  <c r="AV29" i="1" s="1"/>
  <c r="AY29" i="1" s="1"/>
  <c r="I29" i="1"/>
  <c r="AH29" i="1"/>
  <c r="AW31" i="1"/>
  <c r="T20" i="1"/>
  <c r="U20" i="1" s="1"/>
  <c r="AA22" i="1"/>
  <c r="K30" i="1"/>
  <c r="J30" i="1"/>
  <c r="AV30" i="1" s="1"/>
  <c r="AY30" i="1" s="1"/>
  <c r="I30" i="1"/>
  <c r="AH30" i="1"/>
  <c r="N30" i="1"/>
  <c r="AH24" i="1"/>
  <c r="N17" i="1"/>
  <c r="S18" i="1"/>
  <c r="AH19" i="1"/>
  <c r="I24" i="1"/>
  <c r="N25" i="1"/>
  <c r="S26" i="1"/>
  <c r="AH27" i="1"/>
  <c r="J24" i="1"/>
  <c r="AV24" i="1" s="1"/>
  <c r="AY24" i="1" s="1"/>
  <c r="I27" i="1"/>
  <c r="AH17" i="1"/>
  <c r="J19" i="1"/>
  <c r="AV19" i="1" s="1"/>
  <c r="AY19" i="1" s="1"/>
  <c r="N23" i="1"/>
  <c r="K24" i="1"/>
  <c r="AH25" i="1"/>
  <c r="J27" i="1"/>
  <c r="AV27" i="1" s="1"/>
  <c r="AY27" i="1" s="1"/>
  <c r="N31" i="1"/>
  <c r="I17" i="1"/>
  <c r="K19" i="1"/>
  <c r="S19" i="1"/>
  <c r="I25" i="1"/>
  <c r="S27" i="1"/>
  <c r="J17" i="1"/>
  <c r="AV17" i="1" s="1"/>
  <c r="AY17" i="1" s="1"/>
  <c r="J25" i="1"/>
  <c r="AV25" i="1" s="1"/>
  <c r="AY25" i="1" s="1"/>
  <c r="AH31" i="1"/>
  <c r="AA24" i="1" l="1"/>
  <c r="AA30" i="1"/>
  <c r="T22" i="1"/>
  <c r="U22" i="1" s="1"/>
  <c r="T24" i="1"/>
  <c r="U24" i="1" s="1"/>
  <c r="AA29" i="1"/>
  <c r="AY22" i="1"/>
  <c r="T29" i="1"/>
  <c r="U29" i="1" s="1"/>
  <c r="T18" i="1"/>
  <c r="U18" i="1" s="1"/>
  <c r="Q18" i="1"/>
  <c r="O18" i="1" s="1"/>
  <c r="R18" i="1" s="1"/>
  <c r="L18" i="1" s="1"/>
  <c r="M18" i="1" s="1"/>
  <c r="AA18" i="1"/>
  <c r="T17" i="1"/>
  <c r="U17" i="1" s="1"/>
  <c r="T27" i="1"/>
  <c r="U27" i="1" s="1"/>
  <c r="T19" i="1"/>
  <c r="U19" i="1" s="1"/>
  <c r="AA17" i="1"/>
  <c r="AA27" i="1"/>
  <c r="AA28" i="1"/>
  <c r="T30" i="1"/>
  <c r="U30" i="1" s="1"/>
  <c r="T25" i="1"/>
  <c r="U25" i="1" s="1"/>
  <c r="T23" i="1"/>
  <c r="U23" i="1" s="1"/>
  <c r="AA26" i="1"/>
  <c r="V20" i="1"/>
  <c r="Z20" i="1" s="1"/>
  <c r="AB20" i="1"/>
  <c r="AC20" i="1"/>
  <c r="AD20" i="1" s="1"/>
  <c r="T21" i="1"/>
  <c r="U21" i="1" s="1"/>
  <c r="T31" i="1"/>
  <c r="U31" i="1" s="1"/>
  <c r="AA20" i="1"/>
  <c r="Q20" i="1"/>
  <c r="O20" i="1" s="1"/>
  <c r="R20" i="1" s="1"/>
  <c r="L20" i="1" s="1"/>
  <c r="M20" i="1" s="1"/>
  <c r="AA25" i="1"/>
  <c r="T26" i="1"/>
  <c r="U26" i="1" s="1"/>
  <c r="Q26" i="1" s="1"/>
  <c r="O26" i="1" s="1"/>
  <c r="R26" i="1" s="1"/>
  <c r="L26" i="1" s="1"/>
  <c r="M26" i="1" s="1"/>
  <c r="AA21" i="1"/>
  <c r="Q21" i="1"/>
  <c r="O21" i="1" s="1"/>
  <c r="R21" i="1" s="1"/>
  <c r="L21" i="1" s="1"/>
  <c r="M21" i="1" s="1"/>
  <c r="T28" i="1"/>
  <c r="U28" i="1" s="1"/>
  <c r="Q28" i="1" s="1"/>
  <c r="O28" i="1" s="1"/>
  <c r="R28" i="1" s="1"/>
  <c r="L28" i="1" s="1"/>
  <c r="M28" i="1" s="1"/>
  <c r="AC25" i="1" l="1"/>
  <c r="AD25" i="1" s="1"/>
  <c r="AB25" i="1"/>
  <c r="V25" i="1"/>
  <c r="Z25" i="1" s="1"/>
  <c r="AC19" i="1"/>
  <c r="AD19" i="1" s="1"/>
  <c r="AB19" i="1"/>
  <c r="V19" i="1"/>
  <c r="Z19" i="1" s="1"/>
  <c r="Q19" i="1"/>
  <c r="O19" i="1" s="1"/>
  <c r="R19" i="1" s="1"/>
  <c r="L19" i="1" s="1"/>
  <c r="M19" i="1" s="1"/>
  <c r="V18" i="1"/>
  <c r="Z18" i="1" s="1"/>
  <c r="AC18" i="1"/>
  <c r="AD18" i="1" s="1"/>
  <c r="AB18" i="1"/>
  <c r="V30" i="1"/>
  <c r="Z30" i="1" s="1"/>
  <c r="AC30" i="1"/>
  <c r="AD30" i="1" s="1"/>
  <c r="AB30" i="1"/>
  <c r="AC27" i="1"/>
  <c r="AB27" i="1"/>
  <c r="V27" i="1"/>
  <c r="Z27" i="1" s="1"/>
  <c r="V22" i="1"/>
  <c r="Z22" i="1" s="1"/>
  <c r="AC22" i="1"/>
  <c r="Q22" i="1"/>
  <c r="O22" i="1" s="1"/>
  <c r="R22" i="1" s="1"/>
  <c r="L22" i="1" s="1"/>
  <c r="M22" i="1" s="1"/>
  <c r="AB22" i="1"/>
  <c r="V31" i="1"/>
  <c r="Z31" i="1" s="1"/>
  <c r="AC31" i="1"/>
  <c r="AB31" i="1"/>
  <c r="Q31" i="1"/>
  <c r="O31" i="1" s="1"/>
  <c r="R31" i="1" s="1"/>
  <c r="L31" i="1" s="1"/>
  <c r="M31" i="1" s="1"/>
  <c r="Q30" i="1"/>
  <c r="O30" i="1" s="1"/>
  <c r="R30" i="1" s="1"/>
  <c r="L30" i="1" s="1"/>
  <c r="M30" i="1" s="1"/>
  <c r="V24" i="1"/>
  <c r="Z24" i="1" s="1"/>
  <c r="AC24" i="1"/>
  <c r="AD24" i="1" s="1"/>
  <c r="AB24" i="1"/>
  <c r="V29" i="1"/>
  <c r="Z29" i="1" s="1"/>
  <c r="AC29" i="1"/>
  <c r="AB29" i="1"/>
  <c r="V23" i="1"/>
  <c r="Z23" i="1" s="1"/>
  <c r="AC23" i="1"/>
  <c r="Q23" i="1"/>
  <c r="O23" i="1" s="1"/>
  <c r="R23" i="1" s="1"/>
  <c r="L23" i="1" s="1"/>
  <c r="M23" i="1" s="1"/>
  <c r="AB23" i="1"/>
  <c r="Q27" i="1"/>
  <c r="O27" i="1" s="1"/>
  <c r="R27" i="1" s="1"/>
  <c r="L27" i="1" s="1"/>
  <c r="M27" i="1" s="1"/>
  <c r="Q25" i="1"/>
  <c r="O25" i="1" s="1"/>
  <c r="R25" i="1" s="1"/>
  <c r="L25" i="1" s="1"/>
  <c r="M25" i="1" s="1"/>
  <c r="V28" i="1"/>
  <c r="Z28" i="1" s="1"/>
  <c r="AC28" i="1"/>
  <c r="AB28" i="1"/>
  <c r="V26" i="1"/>
  <c r="Z26" i="1" s="1"/>
  <c r="AC26" i="1"/>
  <c r="AD26" i="1" s="1"/>
  <c r="AB26" i="1"/>
  <c r="AC17" i="1"/>
  <c r="AD17" i="1" s="1"/>
  <c r="AB17" i="1"/>
  <c r="V17" i="1"/>
  <c r="Z17" i="1" s="1"/>
  <c r="Q29" i="1"/>
  <c r="O29" i="1" s="1"/>
  <c r="R29" i="1" s="1"/>
  <c r="L29" i="1" s="1"/>
  <c r="M29" i="1" s="1"/>
  <c r="Q24" i="1"/>
  <c r="O24" i="1" s="1"/>
  <c r="R24" i="1" s="1"/>
  <c r="L24" i="1" s="1"/>
  <c r="M24" i="1" s="1"/>
  <c r="V21" i="1"/>
  <c r="Z21" i="1" s="1"/>
  <c r="AC21" i="1"/>
  <c r="AD21" i="1" s="1"/>
  <c r="AB21" i="1"/>
  <c r="Q17" i="1"/>
  <c r="O17" i="1" s="1"/>
  <c r="R17" i="1" s="1"/>
  <c r="L17" i="1" s="1"/>
  <c r="M17" i="1" s="1"/>
  <c r="AD28" i="1" l="1"/>
  <c r="AD29" i="1"/>
  <c r="AD31" i="1"/>
  <c r="AD27" i="1"/>
  <c r="AD22" i="1"/>
  <c r="AD23" i="1"/>
</calcChain>
</file>

<file path=xl/sharedStrings.xml><?xml version="1.0" encoding="utf-8"?>
<sst xmlns="http://schemas.openxmlformats.org/spreadsheetml/2006/main" count="693" uniqueCount="350">
  <si>
    <t>File opened</t>
  </si>
  <si>
    <t>2020-12-15 08:42:37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</si>
  <si>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</si>
  <si>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</si>
  <si>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</si>
  <si>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</si>
  <si>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</si>
  <si>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</si>
  <si>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</si>
  <si>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</si>
  <si>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</si>
  <si>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</si>
  <si>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</si>
  <si>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</si>
  <si>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</si>
  <si>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</si>
  <si>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</si>
  <si>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</si>
  <si>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</si>
  <si>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</si>
  <si>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</si>
  <si>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</si>
  <si>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</si>
  <si>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08:42:37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</si>
  <si>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</si>
  <si>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</si>
  <si>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</si>
  <si>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</si>
  <si>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</si>
  <si>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</si>
  <si>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</si>
  <si>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</si>
  <si>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</si>
  <si>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</si>
  <si>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</si>
  <si>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</si>
  <si>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</si>
  <si>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</si>
  <si>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</si>
  <si>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</si>
  <si>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</si>
  <si>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</si>
  <si>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</si>
  <si>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</si>
  <si>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</si>
  <si>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</si>
  <si>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</si>
  <si>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</si>
  <si>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</si>
  <si>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</si>
  <si>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</si>
  <si>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</si>
  <si>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</si>
  <si>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</si>
  <si>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</si>
  <si>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</si>
  <si>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</si>
  <si>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</si>
  <si>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</si>
  <si>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</si>
  <si>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</si>
  <si>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</si>
  <si>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</si>
  <si>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</si>
  <si>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</si>
  <si>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</si>
  <si>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</si>
  <si>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</si>
  <si>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</si>
  <si>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</si>
  <si>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</si>
  <si>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</si>
  <si>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</si>
  <si>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</si>
  <si>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</si>
  <si>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</si>
  <si>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</si>
  <si>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</si>
  <si>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</si>
  <si>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</si>
  <si>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</si>
  <si>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</si>
  <si>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</si>
  <si>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</si>
  <si>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</si>
  <si>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</si>
  <si>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</si>
  <si>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</si>
  <si>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</si>
  <si>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</si>
  <si>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</si>
  <si>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</si>
  <si>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</si>
  <si>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</si>
  <si>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</si>
  <si>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</si>
  <si>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</si>
  <si>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</si>
  <si>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</si>
  <si>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</si>
  <si>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</si>
  <si>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</si>
  <si>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</si>
  <si>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</si>
  <si>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</si>
  <si>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</si>
  <si>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</si>
  <si>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</si>
  <si>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</si>
  <si>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</si>
  <si>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</si>
  <si>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</si>
  <si>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</si>
  <si>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</si>
  <si>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</si>
  <si>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</si>
  <si>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</si>
  <si>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</si>
  <si>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</si>
  <si>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</si>
  <si>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</si>
  <si>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</si>
  <si>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</si>
  <si>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</si>
  <si>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</si>
  <si>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</si>
  <si>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</si>
  <si>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</si>
  <si>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</si>
  <si>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</si>
  <si>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</si>
  <si>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</si>
  <si>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</si>
  <si>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</si>
  <si>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</si>
  <si>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</si>
  <si>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</si>
  <si>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</si>
  <si>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</si>
  <si>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</si>
  <si>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</si>
  <si>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</si>
  <si>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</si>
  <si>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</si>
  <si>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</si>
  <si>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</si>
  <si>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</si>
  <si>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</si>
  <si>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</si>
  <si>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</si>
  <si>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</si>
  <si>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</si>
  <si>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</si>
  <si>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</si>
  <si>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</si>
  <si>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</si>
  <si>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</si>
  <si>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</si>
  <si>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</si>
  <si>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</si>
  <si>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</si>
  <si>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</si>
  <si>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</si>
  <si>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</si>
  <si>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</si>
  <si>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</si>
  <si>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</si>
  <si>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</si>
  <si>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</si>
  <si>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</si>
  <si>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</si>
  <si>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</si>
  <si>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</si>
  <si>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</si>
  <si>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</si>
  <si>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</si>
  <si>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</si>
  <si>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</si>
  <si>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</si>
  <si>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</si>
  <si>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</si>
  <si>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</si>
  <si>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</si>
  <si>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</si>
  <si>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</si>
  <si>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</si>
  <si>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</si>
  <si>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</si>
  <si>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</si>
  <si>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</si>
  <si>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</si>
  <si>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</si>
  <si>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</si>
  <si>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</si>
  <si>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</si>
  <si>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</si>
  <si>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</si>
  <si>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</si>
  <si>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</si>
  <si>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</si>
  <si>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</si>
  <si>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</si>
  <si>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</si>
  <si>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</si>
  <si>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</si>
  <si>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</si>
  <si>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</si>
  <si>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</si>
  <si>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</si>
  <si>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</si>
  <si>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</si>
  <si>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</si>
  <si>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</si>
  <si>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</si>
  <si>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</si>
  <si>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</si>
  <si>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</si>
  <si>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</si>
  <si>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</si>
  <si>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</si>
  <si>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</si>
  <si>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</si>
  <si>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</si>
  <si>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</si>
  <si>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</si>
  <si>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</si>
  <si>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</si>
  <si>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</si>
  <si>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</si>
  <si>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</si>
  <si>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</si>
  <si>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</si>
  <si>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</si>
  <si>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</si>
  <si>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</si>
  <si>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</si>
  <si>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</si>
  <si>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</si>
  <si>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</si>
  <si>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</si>
  <si>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</si>
  <si>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</si>
  <si>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</si>
  <si>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</si>
  <si>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</si>
  <si>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</si>
  <si>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</si>
  <si>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</si>
  <si>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</si>
  <si>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</si>
  <si>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</si>
  <si>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</si>
  <si>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</si>
  <si>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</si>
  <si>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</si>
  <si>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</si>
  <si>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</si>
  <si>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</si>
  <si>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</si>
  <si>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</si>
  <si>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</si>
  <si>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</si>
  <si>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</si>
  <si>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</si>
  <si>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</si>
  <si>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</si>
  <si>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</si>
  <si>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</si>
  <si>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</si>
  <si>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</si>
  <si>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</si>
  <si>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</si>
  <si>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</si>
  <si>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</si>
  <si>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</si>
  <si>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</si>
  <si>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</si>
  <si>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</si>
  <si>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</si>
  <si>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</si>
  <si>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</si>
  <si>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</si>
  <si>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</si>
  <si>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08:46:52</t>
  </si>
  <si>
    <t>08:46:52</t>
  </si>
  <si>
    <t>1149</t>
  </si>
  <si>
    <t>_1</t>
  </si>
  <si>
    <t>RECT-4143-20200907-06_33_50</t>
  </si>
  <si>
    <t>RECT-271-20201215-08_46_54</t>
  </si>
  <si>
    <t>DARK-272-20201215-08_46_56</t>
  </si>
  <si>
    <t>0: Broadleaf</t>
  </si>
  <si>
    <t>--:--:--</t>
  </si>
  <si>
    <t>1/3</t>
  </si>
  <si>
    <t>20201215 08:48:40</t>
  </si>
  <si>
    <t>08:48:40</t>
  </si>
  <si>
    <t>RECT-273-20201215-08_48_43</t>
  </si>
  <si>
    <t>DARK-274-20201215-08_48_44</t>
  </si>
  <si>
    <t>3/3</t>
  </si>
  <si>
    <t>20201215 08:49:55</t>
  </si>
  <si>
    <t>08:49:55</t>
  </si>
  <si>
    <t>RECT-275-20201215-08_49_57</t>
  </si>
  <si>
    <t>DARK-276-20201215-08_50_00</t>
  </si>
  <si>
    <t>20201215 08:51:12</t>
  </si>
  <si>
    <t>08:51:12</t>
  </si>
  <si>
    <t>RECT-277-20201215-08_51_14</t>
  </si>
  <si>
    <t>DARK-278-20201215-08_51_17</t>
  </si>
  <si>
    <t>20201215 08:53:04</t>
  </si>
  <si>
    <t>08:53:04</t>
  </si>
  <si>
    <t>RECT-279-20201215-08_53_07</t>
  </si>
  <si>
    <t>DARK-280-20201215-08_53_09</t>
  </si>
  <si>
    <t>20201215 08:54:19</t>
  </si>
  <si>
    <t>08:54:19</t>
  </si>
  <si>
    <t>RECT-281-20201215-08_54_21</t>
  </si>
  <si>
    <t>DARK-282-20201215-08_54_24</t>
  </si>
  <si>
    <t>20201215 08:55:35</t>
  </si>
  <si>
    <t>08:55:35</t>
  </si>
  <si>
    <t>RECT-283-20201215-08_55_38</t>
  </si>
  <si>
    <t>DARK-284-20201215-08_55_40</t>
  </si>
  <si>
    <t>20201215 08:57:31</t>
  </si>
  <si>
    <t>08:57:31</t>
  </si>
  <si>
    <t>RECT-285-20201215-08_57_33</t>
  </si>
  <si>
    <t>DARK-286-20201215-08_57_36</t>
  </si>
  <si>
    <t>20201215 08:59:13</t>
  </si>
  <si>
    <t>08:59:13</t>
  </si>
  <si>
    <t>RECT-287-20201215-08_59_15</t>
  </si>
  <si>
    <t>DARK-288-20201215-08_59_18</t>
  </si>
  <si>
    <t>20201215 09:00:22</t>
  </si>
  <si>
    <t>09:00:22</t>
  </si>
  <si>
    <t>RECT-289-20201215-09_00_24</t>
  </si>
  <si>
    <t>DARK-290-20201215-09_00_27</t>
  </si>
  <si>
    <t>20201215 09:01:32</t>
  </si>
  <si>
    <t>09:01:32</t>
  </si>
  <si>
    <t>RECT-291-20201215-09_01_34</t>
  </si>
  <si>
    <t>DARK-292-20201215-09_01_37</t>
  </si>
  <si>
    <t>20201215 09:03:07</t>
  </si>
  <si>
    <t>09:03:07</t>
  </si>
  <si>
    <t>RECT-293-20201215-09_03_09</t>
  </si>
  <si>
    <t>DARK-294-20201215-09_03_12</t>
  </si>
  <si>
    <t>20201215 09:04:41</t>
  </si>
  <si>
    <t>09:04:41</t>
  </si>
  <si>
    <t>RECT-295-20201215-09_04_43</t>
  </si>
  <si>
    <t>DARK-296-20201215-09_04_46</t>
  </si>
  <si>
    <t>20201215 09:06:42</t>
  </si>
  <si>
    <t>09:06:42</t>
  </si>
  <si>
    <t>RECT-299-20201215-09_06_44</t>
  </si>
  <si>
    <t>DARK-300-20201215-09_06_46</t>
  </si>
  <si>
    <t>20201215 09:08:26</t>
  </si>
  <si>
    <t>09:08:26</t>
  </si>
  <si>
    <t>RECT-301-20201215-09_08_28</t>
  </si>
  <si>
    <t>DARK-302-20201215-09_08_31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</si>
</sst>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1608050812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1608050804.25</v>
      </c>
      <c r="I17">
        <f t="shared" ref="I17:I31" si="0">BW17*AG17*(BS17-BT17)/(100*BL17*(1000-AG17*BS17))</f>
        <v>7.2235401703772489E-4</v>
      </c>
      <c r="J17">
        <f t="shared" ref="J17:J31" si="1">BW17*AG17*(BR17-BQ17*(1000-AG17*BT17)/(1000-AG17*BS17))/(100*BL17)</f>
        <v>2.432753523787528</v>
      </c>
      <c r="K17">
        <f t="shared" ref="K17:K31" si="2">BQ17 - IF(AG17&gt;1, J17*BL17*100/(AI17*CE17), 0)</f>
        <v>400.119666666667</v>
      </c>
      <c r="L17">
        <f t="shared" ref="L17:L31" si="3">((R17-I17/2)*K17-J17)/(R17+I17/2)</f>
        <v>283.87588850460281</v>
      </c>
      <c r="M17">
        <f t="shared" ref="M17:M31" si="4">L17*(BX17+BY17)/1000</f>
        <v>29.140533425940379</v>
      </c>
      <c r="N17">
        <f t="shared" ref="N17:N31" si="5">(BQ17 - IF(AG17&gt;1, J17*BL17*100/(AI17*CE17), 0))*(BX17+BY17)/1000</f>
        <v>41.073233032565497</v>
      </c>
      <c r="O17">
        <f t="shared" ref="O17:O31" si="6">2/((1/Q17-1/P17)+SIGN(Q17)*SQRT((1/Q17-1/P17)*(1/Q17-1/P17) + 4*BM17/((BM17+1)*(BM17+1))*(2*1/Q17*1/P17-1/P17*1/P17)))</f>
        <v>3.7104031932341873E-2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2.9736404105425343</v>
      </c>
      <c r="Q17">
        <f t="shared" ref="Q17:Q31" si="8">I17*(1000-(1000*0.61365*EXP(17.502*U17/(240.97+U17))/(BX17+BY17)+BS17)/2)/(1000*0.61365*EXP(17.502*U17/(240.97+U17))/(BX17+BY17)-BS17)</f>
        <v>3.6848736426866723E-2</v>
      </c>
      <c r="R17">
        <f t="shared" ref="R17:R31" si="9">1/((BM17+1)/(O17/1.6)+1/(P17/1.37)) + BM17/((BM17+1)/(O17/1.6) + BM17/(P17/1.37))</f>
        <v>2.3053250974932861E-2</v>
      </c>
      <c r="S17">
        <f t="shared" ref="S17:S31" si="10">(BI17*BK17)</f>
        <v>231.28773702668008</v>
      </c>
      <c r="T17">
        <f t="shared" ref="T17:T31" si="11">(BZ17+(S17+2*0.95*0.0000000567*(((BZ17+$B$7)+273)^4-(BZ17+273)^4)-44100*I17)/(1.84*29.3*P17+8*0.95*0.0000000567*(BZ17+273)^3))</f>
        <v>29.17714233591607</v>
      </c>
      <c r="U17">
        <f t="shared" ref="U17:U31" si="12">($C$7*CA17+$D$7*CB17+$E$7*T17)</f>
        <v>28.5979733333333</v>
      </c>
      <c r="V17">
        <f t="shared" ref="V17:V31" si="13">0.61365*EXP(17.502*U17/(240.97+U17))</f>
        <v>3.929155935932056</v>
      </c>
      <c r="W17">
        <f t="shared" ref="W17:W31" si="14">(X17/Y17*100)</f>
        <v>51.981684025630869</v>
      </c>
      <c r="X17">
        <f t="shared" ref="X17:X31" si="15">BS17*(BX17+BY17)/1000</f>
        <v>1.9747058950374119</v>
      </c>
      <c r="Y17">
        <f t="shared" ref="Y17:Y31" si="16">0.61365*EXP(17.502*BZ17/(240.97+BZ17))</f>
        <v>3.7988494063865526</v>
      </c>
      <c r="Z17">
        <f t="shared" ref="Z17:Z31" si="17">(V17-BS17*(BX17+BY17)/1000)</f>
        <v>1.9544500408946441</v>
      </c>
      <c r="AA17">
        <f t="shared" ref="AA17:AA31" si="18">(-I17*44100)</f>
        <v>-31.855812151363669</v>
      </c>
      <c r="AB17">
        <f t="shared" ref="AB17:AB31" si="19">2*29.3*P17*0.92*(BZ17-U17)</f>
        <v>-92.959664582367608</v>
      </c>
      <c r="AC17">
        <f t="shared" ref="AC17:AC31" si="20">2*0.95*0.0000000567*(((BZ17+$B$7)+273)^4-(U17+273)^4)</f>
        <v>-6.8351789740964435</v>
      </c>
      <c r="AD17">
        <f t="shared" ref="AD17:AD31" si="21">S17+AC17+AA17+AB17</f>
        <v>99.637081318852367</v>
      </c>
      <c r="AE17">
        <v>11</v>
      </c>
      <c r="AF17">
        <v>2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54034.745197412449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1041.4304</v>
      </c>
      <c r="AR17">
        <v>1166.96</v>
      </c>
      <c r="AS17">
        <f t="shared" ref="AS17:AS31" si="27">1-AQ17/AR17</f>
        <v>0.10756975389045043</v>
      </c>
      <c r="AT17">
        <v>0.5</v>
      </c>
      <c r="AU17">
        <f t="shared" ref="AU17:AU31" si="28">BI17</f>
        <v>1180.1681778676239</v>
      </c>
      <c r="AV17">
        <f t="shared" ref="AV17:AV31" si="29">J17</f>
        <v>2.432753523787528</v>
      </c>
      <c r="AW17">
        <f t="shared" ref="AW17:AW31" si="30">AS17*AT17*AU17</f>
        <v>63.475200221280808</v>
      </c>
      <c r="AX17">
        <f t="shared" ref="AX17:AX31" si="31">BC17/AR17</f>
        <v>0.41009974634948931</v>
      </c>
      <c r="AY17">
        <f t="shared" ref="AY17:AY31" si="32">(AV17-AO17)/AU17</f>
        <v>2.5509084722511728E-3</v>
      </c>
      <c r="AZ17">
        <f t="shared" ref="AZ17:AZ31" si="33">(AL17-AR17)/AR17</f>
        <v>1.7953657366147939</v>
      </c>
      <c r="BA17" t="s">
        <v>289</v>
      </c>
      <c r="BB17">
        <v>688.39</v>
      </c>
      <c r="BC17">
        <f t="shared" ref="BC17:BC31" si="34">AR17-BB17</f>
        <v>478.57000000000005</v>
      </c>
      <c r="BD17">
        <f t="shared" ref="BD17:BD31" si="35">(AR17-AQ17)/(AR17-BB17)</f>
        <v>0.26230143970579028</v>
      </c>
      <c r="BE17">
        <f t="shared" ref="BE17:BE31" si="36">(AL17-AR17)/(AL17-BB17)</f>
        <v>0.8140529745229611</v>
      </c>
      <c r="BF17">
        <f t="shared" ref="BF17:BF31" si="37">(AR17-AQ17)/(AR17-AK17)</f>
        <v>0.27803832838099396</v>
      </c>
      <c r="BG17">
        <f t="shared" ref="BG17:BG31" si="38">(AL17-AR17)/(AL17-AK17)</f>
        <v>0.82271164241716865</v>
      </c>
      <c r="BH17">
        <f t="shared" ref="BH17:BH31" si="39">$B$11*CF17+$C$11*CG17+$F$11*CH17*(1-CK17)</f>
        <v>1399.98</v>
      </c>
      <c r="BI17">
        <f t="shared" ref="BI17:BI31" si="40">BH17*BJ17</f>
        <v>1180.1681778676239</v>
      </c>
      <c r="BJ17">
        <f t="shared" ref="BJ17:BJ31" si="41">($B$11*$D$9+$C$11*$D$9+$F$11*((CU17+CM17)/MAX(CU17+CM17+CV17, 0.1)*$I$9+CV17/MAX(CU17+CM17+CV17, 0.1)*$J$9))/($B$11+$C$11+$F$11)</f>
        <v>0.84298931260991139</v>
      </c>
      <c r="BK17">
        <f t="shared" ref="BK17:BK31" si="42">($B$11*$K$9+$C$11*$K$9+$F$11*((CU17+CM17)/MAX(CU17+CM17+CV17, 0.1)*$P$9+CV17/MAX(CU17+CM17+CV17, 0.1)*$Q$9))/($B$11+$C$11+$F$11)</f>
        <v>0.19597862521982268</v>
      </c>
      <c r="BL17">
        <v>6</v>
      </c>
      <c r="BM17">
        <v>0.5</v>
      </c>
      <c r="BN17" t="s">
        <v>290</v>
      </c>
      <c r="BO17">
        <v>2</v>
      </c>
      <c r="BP17">
        <v>1608050804.25</v>
      </c>
      <c r="BQ17">
        <v>400.119666666667</v>
      </c>
      <c r="BR17">
        <v>403.385766666667</v>
      </c>
      <c r="BS17">
        <v>19.236826666666701</v>
      </c>
      <c r="BT17">
        <v>18.386686666666701</v>
      </c>
      <c r="BU17">
        <v>395.350666666667</v>
      </c>
      <c r="BV17">
        <v>19.082826666666701</v>
      </c>
      <c r="BW17">
        <v>500.00580000000002</v>
      </c>
      <c r="BX17">
        <v>102.55240000000001</v>
      </c>
      <c r="BY17">
        <v>9.9972413333333301E-2</v>
      </c>
      <c r="BZ17">
        <v>28.0181166666667</v>
      </c>
      <c r="CA17">
        <v>28.5979733333333</v>
      </c>
      <c r="CB17">
        <v>999.9</v>
      </c>
      <c r="CC17">
        <v>0</v>
      </c>
      <c r="CD17">
        <v>0</v>
      </c>
      <c r="CE17">
        <v>9998.3303333333297</v>
      </c>
      <c r="CF17">
        <v>0</v>
      </c>
      <c r="CG17">
        <v>379.88339999999999</v>
      </c>
      <c r="CH17">
        <v>1399.98</v>
      </c>
      <c r="CI17">
        <v>0.89999923333333298</v>
      </c>
      <c r="CJ17">
        <v>0.100000806666667</v>
      </c>
      <c r="CK17">
        <v>0</v>
      </c>
      <c r="CL17">
        <v>1042.4833333333299</v>
      </c>
      <c r="CM17">
        <v>4.9993800000000004</v>
      </c>
      <c r="CN17">
        <v>14559.163333333299</v>
      </c>
      <c r="CO17">
        <v>11164.1833333333</v>
      </c>
      <c r="CP17">
        <v>43.476900000000001</v>
      </c>
      <c r="CQ17">
        <v>45.289266666666599</v>
      </c>
      <c r="CR17">
        <v>44.1353333333333</v>
      </c>
      <c r="CS17">
        <v>45.410133333333299</v>
      </c>
      <c r="CT17">
        <v>45.405999999999999</v>
      </c>
      <c r="CU17">
        <v>1255.482</v>
      </c>
      <c r="CV17">
        <v>139.499333333333</v>
      </c>
      <c r="CW17">
        <v>0</v>
      </c>
      <c r="CX17">
        <v>1608050813.5999999</v>
      </c>
      <c r="CY17">
        <v>0</v>
      </c>
      <c r="CZ17">
        <v>1041.4304</v>
      </c>
      <c r="DA17">
        <v>-202.026154168098</v>
      </c>
      <c r="DB17">
        <v>-2674.0076962984599</v>
      </c>
      <c r="DC17">
        <v>14545.94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2.4392682674935502</v>
      </c>
      <c r="DS17">
        <v>-0.89635605873060797</v>
      </c>
      <c r="DT17">
        <v>6.6670980558024895E-2</v>
      </c>
      <c r="DU17">
        <v>0</v>
      </c>
      <c r="DV17">
        <v>-3.2706903225806498</v>
      </c>
      <c r="DW17">
        <v>1.05488032258066</v>
      </c>
      <c r="DX17">
        <v>8.1128775153828506E-2</v>
      </c>
      <c r="DY17">
        <v>0</v>
      </c>
      <c r="DZ17">
        <v>0.85015870967741902</v>
      </c>
      <c r="EA17">
        <v>-1.7874048387099401E-2</v>
      </c>
      <c r="EB17">
        <v>1.5341428034962199E-3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970.6</v>
      </c>
      <c r="EX17">
        <v>970.8</v>
      </c>
      <c r="EY17">
        <v>2</v>
      </c>
      <c r="EZ17">
        <v>467.995</v>
      </c>
      <c r="FA17">
        <v>587.77200000000005</v>
      </c>
      <c r="FB17">
        <v>25.033300000000001</v>
      </c>
      <c r="FC17">
        <v>30.5806</v>
      </c>
      <c r="FD17">
        <v>30.000800000000002</v>
      </c>
      <c r="FE17">
        <v>30.1539</v>
      </c>
      <c r="FF17">
        <v>30.1692</v>
      </c>
      <c r="FG17">
        <v>20.339099999999998</v>
      </c>
      <c r="FH17">
        <v>0</v>
      </c>
      <c r="FI17">
        <v>100</v>
      </c>
      <c r="FJ17">
        <v>25.0137</v>
      </c>
      <c r="FK17">
        <v>403.23700000000002</v>
      </c>
      <c r="FL17">
        <v>20.5318</v>
      </c>
      <c r="FM17">
        <v>101.509</v>
      </c>
      <c r="FN17">
        <v>100.80200000000001</v>
      </c>
    </row>
    <row r="18" spans="1:170" x14ac:dyDescent="0.25">
      <c r="A18">
        <v>2</v>
      </c>
      <c r="B18">
        <v>1608050920.5</v>
      </c>
      <c r="C18">
        <v>108.5</v>
      </c>
      <c r="D18" t="s">
        <v>293</v>
      </c>
      <c r="E18" t="s">
        <v>294</v>
      </c>
      <c r="F18" t="s">
        <v>285</v>
      </c>
      <c r="G18" t="s">
        <v>286</v>
      </c>
      <c r="H18">
        <v>1608050912.75</v>
      </c>
      <c r="I18">
        <f t="shared" si="0"/>
        <v>5.8180084510970676E-4</v>
      </c>
      <c r="J18">
        <f t="shared" si="1"/>
        <v>-2.5256114754271026</v>
      </c>
      <c r="K18">
        <f t="shared" si="2"/>
        <v>49.414286666666698</v>
      </c>
      <c r="L18">
        <f t="shared" si="3"/>
        <v>187.91851811152389</v>
      </c>
      <c r="M18">
        <f t="shared" si="4"/>
        <v>19.289803413080726</v>
      </c>
      <c r="N18">
        <f t="shared" si="5"/>
        <v>5.0723679878740118</v>
      </c>
      <c r="O18">
        <f t="shared" si="6"/>
        <v>2.8507661491921913E-2</v>
      </c>
      <c r="P18">
        <f t="shared" si="7"/>
        <v>2.9737074880092078</v>
      </c>
      <c r="Q18">
        <f t="shared" si="8"/>
        <v>2.8356701363253724E-2</v>
      </c>
      <c r="R18">
        <f t="shared" si="9"/>
        <v>1.7736434739967027E-2</v>
      </c>
      <c r="S18">
        <f t="shared" si="10"/>
        <v>231.29614016083477</v>
      </c>
      <c r="T18">
        <f t="shared" si="11"/>
        <v>29.250441866158582</v>
      </c>
      <c r="U18">
        <f t="shared" si="12"/>
        <v>28.730066666666701</v>
      </c>
      <c r="V18">
        <f t="shared" si="13"/>
        <v>3.959379555394928</v>
      </c>
      <c r="W18">
        <f t="shared" si="14"/>
        <v>50.262178042849648</v>
      </c>
      <c r="X18">
        <f t="shared" si="15"/>
        <v>1.9135378575547091</v>
      </c>
      <c r="Y18">
        <f t="shared" si="16"/>
        <v>3.807112886997007</v>
      </c>
      <c r="Z18">
        <f t="shared" si="17"/>
        <v>2.0458416978402187</v>
      </c>
      <c r="AA18">
        <f t="shared" si="18"/>
        <v>-25.657417269338069</v>
      </c>
      <c r="AB18">
        <f t="shared" si="19"/>
        <v>-108.16156020712245</v>
      </c>
      <c r="AC18">
        <f t="shared" si="20"/>
        <v>-7.9594815444431619</v>
      </c>
      <c r="AD18">
        <f t="shared" si="21"/>
        <v>89.517681139931113</v>
      </c>
      <c r="AE18">
        <v>9</v>
      </c>
      <c r="AF18">
        <v>2</v>
      </c>
      <c r="AG18">
        <f t="shared" si="22"/>
        <v>1</v>
      </c>
      <c r="AH18">
        <f t="shared" si="23"/>
        <v>0</v>
      </c>
      <c r="AI18">
        <f t="shared" si="24"/>
        <v>54029.964703534009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837.64123076923102</v>
      </c>
      <c r="AR18">
        <v>929.43</v>
      </c>
      <c r="AS18">
        <f t="shared" si="27"/>
        <v>9.8758130500165575E-2</v>
      </c>
      <c r="AT18">
        <v>0.5</v>
      </c>
      <c r="AU18">
        <f t="shared" si="28"/>
        <v>1180.2116618533455</v>
      </c>
      <c r="AV18">
        <f t="shared" si="29"/>
        <v>-2.5256114754271026</v>
      </c>
      <c r="AW18">
        <f t="shared" si="30"/>
        <v>58.277748659564992</v>
      </c>
      <c r="AX18">
        <f t="shared" si="31"/>
        <v>0.35329180250260905</v>
      </c>
      <c r="AY18">
        <f t="shared" si="32"/>
        <v>-1.6504361535896461E-3</v>
      </c>
      <c r="AZ18">
        <f t="shared" si="33"/>
        <v>2.5097640489332176</v>
      </c>
      <c r="BA18" t="s">
        <v>296</v>
      </c>
      <c r="BB18">
        <v>601.07000000000005</v>
      </c>
      <c r="BC18">
        <f t="shared" si="34"/>
        <v>328.3599999999999</v>
      </c>
      <c r="BD18">
        <f t="shared" si="35"/>
        <v>0.27953699972825241</v>
      </c>
      <c r="BE18">
        <f t="shared" si="36"/>
        <v>0.87660324463267714</v>
      </c>
      <c r="BF18">
        <f t="shared" si="37"/>
        <v>0.42901355077856601</v>
      </c>
      <c r="BG18">
        <f t="shared" si="38"/>
        <v>0.91598491383997505</v>
      </c>
      <c r="BH18">
        <f t="shared" si="39"/>
        <v>1400.0316666666699</v>
      </c>
      <c r="BI18">
        <f t="shared" si="40"/>
        <v>1180.2116618533455</v>
      </c>
      <c r="BJ18">
        <f t="shared" si="41"/>
        <v>0.84298926228097892</v>
      </c>
      <c r="BK18">
        <f t="shared" si="42"/>
        <v>0.19597852456195769</v>
      </c>
      <c r="BL18">
        <v>6</v>
      </c>
      <c r="BM18">
        <v>0.5</v>
      </c>
      <c r="BN18" t="s">
        <v>290</v>
      </c>
      <c r="BO18">
        <v>2</v>
      </c>
      <c r="BP18">
        <v>1608050912.75</v>
      </c>
      <c r="BQ18">
        <v>49.414286666666698</v>
      </c>
      <c r="BR18">
        <v>46.418123333333298</v>
      </c>
      <c r="BS18">
        <v>18.641413333333301</v>
      </c>
      <c r="BT18">
        <v>17.9562833333333</v>
      </c>
      <c r="BU18">
        <v>44.6452866666666</v>
      </c>
      <c r="BV18">
        <v>18.4874166666667</v>
      </c>
      <c r="BW18">
        <v>500.01190000000003</v>
      </c>
      <c r="BX18">
        <v>102.549833333333</v>
      </c>
      <c r="BY18">
        <v>9.9993873333333302E-2</v>
      </c>
      <c r="BZ18">
        <v>28.055399999999999</v>
      </c>
      <c r="CA18">
        <v>28.730066666666701</v>
      </c>
      <c r="CB18">
        <v>999.9</v>
      </c>
      <c r="CC18">
        <v>0</v>
      </c>
      <c r="CD18">
        <v>0</v>
      </c>
      <c r="CE18">
        <v>9998.9599999999991</v>
      </c>
      <c r="CF18">
        <v>0</v>
      </c>
      <c r="CG18">
        <v>308.52673333333303</v>
      </c>
      <c r="CH18">
        <v>1400.0316666666699</v>
      </c>
      <c r="CI18">
        <v>0.90000159999999996</v>
      </c>
      <c r="CJ18">
        <v>9.9998320000000002E-2</v>
      </c>
      <c r="CK18">
        <v>0</v>
      </c>
      <c r="CL18">
        <v>837.77163333333306</v>
      </c>
      <c r="CM18">
        <v>4.9993800000000004</v>
      </c>
      <c r="CN18">
        <v>11923.743333333299</v>
      </c>
      <c r="CO18">
        <v>11164.606666666699</v>
      </c>
      <c r="CP18">
        <v>44.139400000000002</v>
      </c>
      <c r="CQ18">
        <v>46.016500000000001</v>
      </c>
      <c r="CR18">
        <v>44.839300000000001</v>
      </c>
      <c r="CS18">
        <v>46.053833333333301</v>
      </c>
      <c r="CT18">
        <v>46.0103333333333</v>
      </c>
      <c r="CU18">
        <v>1255.52966666667</v>
      </c>
      <c r="CV18">
        <v>139.50200000000001</v>
      </c>
      <c r="CW18">
        <v>0</v>
      </c>
      <c r="CX18">
        <v>107.700000047684</v>
      </c>
      <c r="CY18">
        <v>0</v>
      </c>
      <c r="CZ18">
        <v>837.64123076923102</v>
      </c>
      <c r="DA18">
        <v>-45.056068414368902</v>
      </c>
      <c r="DB18">
        <v>-552.71111143042697</v>
      </c>
      <c r="DC18">
        <v>11921.384615384601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-2.5224154041087599</v>
      </c>
      <c r="DS18">
        <v>-0.104511265509421</v>
      </c>
      <c r="DT18">
        <v>1.54961540694724E-2</v>
      </c>
      <c r="DU18">
        <v>1</v>
      </c>
      <c r="DV18">
        <v>2.9923354838709701</v>
      </c>
      <c r="DW18">
        <v>0.12425709677418199</v>
      </c>
      <c r="DX18">
        <v>1.8649122929944799E-2</v>
      </c>
      <c r="DY18">
        <v>1</v>
      </c>
      <c r="DZ18">
        <v>0.68736141935483897</v>
      </c>
      <c r="EA18">
        <v>-0.17847711290322599</v>
      </c>
      <c r="EB18">
        <v>1.33301085027508E-2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972.4</v>
      </c>
      <c r="EX18">
        <v>972.6</v>
      </c>
      <c r="EY18">
        <v>2</v>
      </c>
      <c r="EZ18">
        <v>470.036</v>
      </c>
      <c r="FA18">
        <v>584.47699999999998</v>
      </c>
      <c r="FB18">
        <v>24.491299999999999</v>
      </c>
      <c r="FC18">
        <v>30.773399999999999</v>
      </c>
      <c r="FD18">
        <v>30.000900000000001</v>
      </c>
      <c r="FE18">
        <v>30.3858</v>
      </c>
      <c r="FF18">
        <v>30.4071</v>
      </c>
      <c r="FG18">
        <v>4.9946700000000002</v>
      </c>
      <c r="FH18">
        <v>0</v>
      </c>
      <c r="FI18">
        <v>100</v>
      </c>
      <c r="FJ18">
        <v>24.468399999999999</v>
      </c>
      <c r="FK18">
        <v>46.609000000000002</v>
      </c>
      <c r="FL18">
        <v>19.175799999999999</v>
      </c>
      <c r="FM18">
        <v>101.47799999999999</v>
      </c>
      <c r="FN18">
        <v>100.777</v>
      </c>
    </row>
    <row r="19" spans="1:170" x14ac:dyDescent="0.25">
      <c r="A19">
        <v>3</v>
      </c>
      <c r="B19">
        <v>1608050995.5</v>
      </c>
      <c r="C19">
        <v>183.5</v>
      </c>
      <c r="D19" t="s">
        <v>298</v>
      </c>
      <c r="E19" t="s">
        <v>299</v>
      </c>
      <c r="F19" t="s">
        <v>285</v>
      </c>
      <c r="G19" t="s">
        <v>286</v>
      </c>
      <c r="H19">
        <v>1608050987.75</v>
      </c>
      <c r="I19">
        <f t="shared" si="0"/>
        <v>5.1755571856123618E-4</v>
      </c>
      <c r="J19">
        <f t="shared" si="1"/>
        <v>-2.1690287164982114</v>
      </c>
      <c r="K19">
        <f t="shared" si="2"/>
        <v>79.559033333333304</v>
      </c>
      <c r="L19">
        <f t="shared" si="3"/>
        <v>215.53475177916087</v>
      </c>
      <c r="M19">
        <f t="shared" si="4"/>
        <v>22.125900237991171</v>
      </c>
      <c r="N19">
        <f t="shared" si="5"/>
        <v>8.1671991176995178</v>
      </c>
      <c r="O19">
        <f t="shared" si="6"/>
        <v>2.4721256867852356E-2</v>
      </c>
      <c r="P19">
        <f t="shared" si="7"/>
        <v>2.975979953045945</v>
      </c>
      <c r="Q19">
        <f t="shared" si="8"/>
        <v>2.4607734902699428E-2</v>
      </c>
      <c r="R19">
        <f t="shared" si="9"/>
        <v>1.5389990230744751E-2</v>
      </c>
      <c r="S19">
        <f t="shared" si="10"/>
        <v>231.2928953242743</v>
      </c>
      <c r="T19">
        <f t="shared" si="11"/>
        <v>29.251001621172684</v>
      </c>
      <c r="U19">
        <f t="shared" si="12"/>
        <v>28.846696666666698</v>
      </c>
      <c r="V19">
        <f t="shared" si="13"/>
        <v>3.9862334212999575</v>
      </c>
      <c r="W19">
        <f t="shared" si="14"/>
        <v>49.659453060658961</v>
      </c>
      <c r="X19">
        <f t="shared" si="15"/>
        <v>1.8889354865768726</v>
      </c>
      <c r="Y19">
        <f t="shared" si="16"/>
        <v>3.8037782741375343</v>
      </c>
      <c r="Z19">
        <f t="shared" si="17"/>
        <v>2.0972979347230849</v>
      </c>
      <c r="AA19">
        <f t="shared" si="18"/>
        <v>-22.824207188550517</v>
      </c>
      <c r="AB19">
        <f t="shared" si="19"/>
        <v>-129.36895151401541</v>
      </c>
      <c r="AC19">
        <f t="shared" si="20"/>
        <v>-9.5176546499010826</v>
      </c>
      <c r="AD19">
        <f t="shared" si="21"/>
        <v>69.58208197180727</v>
      </c>
      <c r="AE19">
        <v>8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54099.43850392614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803.43435999999997</v>
      </c>
      <c r="AR19">
        <v>893.17</v>
      </c>
      <c r="AS19">
        <f t="shared" si="27"/>
        <v>0.10046871256311785</v>
      </c>
      <c r="AT19">
        <v>0.5</v>
      </c>
      <c r="AU19">
        <f t="shared" si="28"/>
        <v>1180.1945818533666</v>
      </c>
      <c r="AV19">
        <f t="shared" si="29"/>
        <v>-2.1690287164982114</v>
      </c>
      <c r="AW19">
        <f t="shared" si="30"/>
        <v>59.28631510638747</v>
      </c>
      <c r="AX19">
        <f t="shared" si="31"/>
        <v>0.35614720601901084</v>
      </c>
      <c r="AY19">
        <f t="shared" si="32"/>
        <v>-1.3483210829379128E-3</v>
      </c>
      <c r="AZ19">
        <f t="shared" si="33"/>
        <v>2.6522498516519812</v>
      </c>
      <c r="BA19" t="s">
        <v>301</v>
      </c>
      <c r="BB19">
        <v>575.07000000000005</v>
      </c>
      <c r="BC19">
        <f t="shared" si="34"/>
        <v>318.09999999999991</v>
      </c>
      <c r="BD19">
        <f t="shared" si="35"/>
        <v>0.28209883684375986</v>
      </c>
      <c r="BE19">
        <f t="shared" si="36"/>
        <v>0.88161562480228961</v>
      </c>
      <c r="BF19">
        <f t="shared" si="37"/>
        <v>0.5050035800710817</v>
      </c>
      <c r="BG19">
        <f t="shared" si="38"/>
        <v>0.93022348926956688</v>
      </c>
      <c r="BH19">
        <f t="shared" si="39"/>
        <v>1400.01133333333</v>
      </c>
      <c r="BI19">
        <f t="shared" si="40"/>
        <v>1180.1945818533666</v>
      </c>
      <c r="BJ19">
        <f t="shared" si="41"/>
        <v>0.84298930569612252</v>
      </c>
      <c r="BK19">
        <f t="shared" si="42"/>
        <v>0.19597861139224523</v>
      </c>
      <c r="BL19">
        <v>6</v>
      </c>
      <c r="BM19">
        <v>0.5</v>
      </c>
      <c r="BN19" t="s">
        <v>290</v>
      </c>
      <c r="BO19">
        <v>2</v>
      </c>
      <c r="BP19">
        <v>1608050987.75</v>
      </c>
      <c r="BQ19">
        <v>79.559033333333304</v>
      </c>
      <c r="BR19">
        <v>77.005633333333293</v>
      </c>
      <c r="BS19">
        <v>18.400663333333299</v>
      </c>
      <c r="BT19">
        <v>17.791029999999999</v>
      </c>
      <c r="BU19">
        <v>74.790040000000005</v>
      </c>
      <c r="BV19">
        <v>18.246666666666702</v>
      </c>
      <c r="BW19">
        <v>500.00450000000001</v>
      </c>
      <c r="BX19">
        <v>102.55589999999999</v>
      </c>
      <c r="BY19">
        <v>9.9936496666666694E-2</v>
      </c>
      <c r="BZ19">
        <v>28.0403633333333</v>
      </c>
      <c r="CA19">
        <v>28.846696666666698</v>
      </c>
      <c r="CB19">
        <v>999.9</v>
      </c>
      <c r="CC19">
        <v>0</v>
      </c>
      <c r="CD19">
        <v>0</v>
      </c>
      <c r="CE19">
        <v>10011.227999999999</v>
      </c>
      <c r="CF19">
        <v>0</v>
      </c>
      <c r="CG19">
        <v>306.91070000000002</v>
      </c>
      <c r="CH19">
        <v>1400.01133333333</v>
      </c>
      <c r="CI19">
        <v>0.8999994</v>
      </c>
      <c r="CJ19">
        <v>0.10000067999999999</v>
      </c>
      <c r="CK19">
        <v>0</v>
      </c>
      <c r="CL19">
        <v>803.70116666666695</v>
      </c>
      <c r="CM19">
        <v>4.9993800000000004</v>
      </c>
      <c r="CN19">
        <v>11473.71</v>
      </c>
      <c r="CO19">
        <v>11164.4233333333</v>
      </c>
      <c r="CP19">
        <v>44.6456666666666</v>
      </c>
      <c r="CQ19">
        <v>46.558133333333302</v>
      </c>
      <c r="CR19">
        <v>45.3706666666667</v>
      </c>
      <c r="CS19">
        <v>46.533066666666599</v>
      </c>
      <c r="CT19">
        <v>46.474800000000002</v>
      </c>
      <c r="CU19">
        <v>1255.50933333333</v>
      </c>
      <c r="CV19">
        <v>139.50200000000001</v>
      </c>
      <c r="CW19">
        <v>0</v>
      </c>
      <c r="CX19">
        <v>74.5</v>
      </c>
      <c r="CY19">
        <v>0</v>
      </c>
      <c r="CZ19">
        <v>803.43435999999997</v>
      </c>
      <c r="DA19">
        <v>-20.820615376109298</v>
      </c>
      <c r="DB19">
        <v>-267.11538416882701</v>
      </c>
      <c r="DC19">
        <v>11470.32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-2.1653419593429901</v>
      </c>
      <c r="DS19">
        <v>-0.12701617684994199</v>
      </c>
      <c r="DT19">
        <v>1.75651951970263E-2</v>
      </c>
      <c r="DU19">
        <v>1</v>
      </c>
      <c r="DV19">
        <v>2.5491222580645201</v>
      </c>
      <c r="DW19">
        <v>0.154778709677416</v>
      </c>
      <c r="DX19">
        <v>2.11771888398628E-2</v>
      </c>
      <c r="DY19">
        <v>1</v>
      </c>
      <c r="DZ19">
        <v>0.61126232258064495</v>
      </c>
      <c r="EA19">
        <v>-0.135698129032259</v>
      </c>
      <c r="EB19">
        <v>1.0379842134380099E-2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973.6</v>
      </c>
      <c r="EX19">
        <v>973.9</v>
      </c>
      <c r="EY19">
        <v>2</v>
      </c>
      <c r="EZ19">
        <v>471.4</v>
      </c>
      <c r="FA19">
        <v>582.61699999999996</v>
      </c>
      <c r="FB19">
        <v>24.393999999999998</v>
      </c>
      <c r="FC19">
        <v>30.914400000000001</v>
      </c>
      <c r="FD19">
        <v>30.001200000000001</v>
      </c>
      <c r="FE19">
        <v>30.544699999999999</v>
      </c>
      <c r="FF19">
        <v>30.568999999999999</v>
      </c>
      <c r="FG19">
        <v>6.3296900000000003</v>
      </c>
      <c r="FH19">
        <v>0</v>
      </c>
      <c r="FI19">
        <v>100</v>
      </c>
      <c r="FJ19">
        <v>24.367999999999999</v>
      </c>
      <c r="FK19">
        <v>77.1721</v>
      </c>
      <c r="FL19">
        <v>18.586600000000001</v>
      </c>
      <c r="FM19">
        <v>101.458</v>
      </c>
      <c r="FN19">
        <v>100.758</v>
      </c>
    </row>
    <row r="20" spans="1:170" x14ac:dyDescent="0.25">
      <c r="A20">
        <v>4</v>
      </c>
      <c r="B20">
        <v>1608051072.5</v>
      </c>
      <c r="C20">
        <v>260.5</v>
      </c>
      <c r="D20" t="s">
        <v>302</v>
      </c>
      <c r="E20" t="s">
        <v>303</v>
      </c>
      <c r="F20" t="s">
        <v>285</v>
      </c>
      <c r="G20" t="s">
        <v>286</v>
      </c>
      <c r="H20">
        <v>1608051064.75</v>
      </c>
      <c r="I20">
        <f t="shared" si="0"/>
        <v>4.2596352115106996E-4</v>
      </c>
      <c r="J20">
        <f t="shared" si="1"/>
        <v>-2.0345432454644894</v>
      </c>
      <c r="K20">
        <f t="shared" si="2"/>
        <v>99.729266666666703</v>
      </c>
      <c r="L20">
        <f t="shared" si="3"/>
        <v>257.13333713101031</v>
      </c>
      <c r="M20">
        <f t="shared" si="4"/>
        <v>26.398902627702178</v>
      </c>
      <c r="N20">
        <f t="shared" si="5"/>
        <v>10.238824841774939</v>
      </c>
      <c r="O20">
        <f t="shared" si="6"/>
        <v>1.997198783461087E-2</v>
      </c>
      <c r="P20">
        <f t="shared" si="7"/>
        <v>2.9730212636350899</v>
      </c>
      <c r="Q20">
        <f t="shared" si="8"/>
        <v>1.9897749974858849E-2</v>
      </c>
      <c r="R20">
        <f t="shared" si="9"/>
        <v>1.2442740610496179E-2</v>
      </c>
      <c r="S20">
        <f t="shared" si="10"/>
        <v>231.28924326908762</v>
      </c>
      <c r="T20">
        <f t="shared" si="11"/>
        <v>29.245923147818647</v>
      </c>
      <c r="U20">
        <f t="shared" si="12"/>
        <v>28.9213533333333</v>
      </c>
      <c r="V20">
        <f t="shared" si="13"/>
        <v>4.0035062480530748</v>
      </c>
      <c r="W20">
        <f t="shared" si="14"/>
        <v>49.207799574529254</v>
      </c>
      <c r="X20">
        <f t="shared" si="15"/>
        <v>1.8685200496993279</v>
      </c>
      <c r="Y20">
        <f t="shared" si="16"/>
        <v>3.7972030163009034</v>
      </c>
      <c r="Z20">
        <f t="shared" si="17"/>
        <v>2.1349861983537468</v>
      </c>
      <c r="AA20">
        <f t="shared" si="18"/>
        <v>-18.784991282762185</v>
      </c>
      <c r="AB20">
        <f t="shared" si="19"/>
        <v>-145.96410824395687</v>
      </c>
      <c r="AC20">
        <f t="shared" si="20"/>
        <v>-10.751655716897288</v>
      </c>
      <c r="AD20">
        <f t="shared" si="21"/>
        <v>55.788488025471281</v>
      </c>
      <c r="AE20">
        <v>7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54018.221273637464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786.72838461538504</v>
      </c>
      <c r="AR20">
        <v>872.54</v>
      </c>
      <c r="AS20">
        <f t="shared" si="27"/>
        <v>9.8346912903265138E-2</v>
      </c>
      <c r="AT20">
        <v>0.5</v>
      </c>
      <c r="AU20">
        <f t="shared" si="28"/>
        <v>1180.1750198604957</v>
      </c>
      <c r="AV20">
        <f t="shared" si="29"/>
        <v>-2.0345432454644894</v>
      </c>
      <c r="AW20">
        <f t="shared" si="30"/>
        <v>58.033284944414689</v>
      </c>
      <c r="AX20">
        <f t="shared" si="31"/>
        <v>0.35839044628326489</v>
      </c>
      <c r="AY20">
        <f t="shared" si="32"/>
        <v>-1.234389595723242E-3</v>
      </c>
      <c r="AZ20">
        <f t="shared" si="33"/>
        <v>2.7386022417310381</v>
      </c>
      <c r="BA20" t="s">
        <v>305</v>
      </c>
      <c r="BB20">
        <v>559.83000000000004</v>
      </c>
      <c r="BC20">
        <f t="shared" si="34"/>
        <v>312.70999999999992</v>
      </c>
      <c r="BD20">
        <f t="shared" si="35"/>
        <v>0.27441276385345831</v>
      </c>
      <c r="BE20">
        <f t="shared" si="36"/>
        <v>0.88427791655102228</v>
      </c>
      <c r="BF20">
        <f t="shared" si="37"/>
        <v>0.54635129443339447</v>
      </c>
      <c r="BG20">
        <f t="shared" si="38"/>
        <v>0.93832447688987797</v>
      </c>
      <c r="BH20">
        <f t="shared" si="39"/>
        <v>1399.9880000000001</v>
      </c>
      <c r="BI20">
        <f t="shared" si="40"/>
        <v>1180.1750198604957</v>
      </c>
      <c r="BJ20">
        <f t="shared" si="41"/>
        <v>0.84298938266649115</v>
      </c>
      <c r="BK20">
        <f t="shared" si="42"/>
        <v>0.19597876533298214</v>
      </c>
      <c r="BL20">
        <v>6</v>
      </c>
      <c r="BM20">
        <v>0.5</v>
      </c>
      <c r="BN20" t="s">
        <v>290</v>
      </c>
      <c r="BO20">
        <v>2</v>
      </c>
      <c r="BP20">
        <v>1608051064.75</v>
      </c>
      <c r="BQ20">
        <v>99.729266666666703</v>
      </c>
      <c r="BR20">
        <v>97.338886666666696</v>
      </c>
      <c r="BS20">
        <v>18.199953333333301</v>
      </c>
      <c r="BT20">
        <v>17.698119999999999</v>
      </c>
      <c r="BU20">
        <v>94.960266666666698</v>
      </c>
      <c r="BV20">
        <v>18.045956666666701</v>
      </c>
      <c r="BW20">
        <v>500.01979999999998</v>
      </c>
      <c r="BX20">
        <v>102.56610000000001</v>
      </c>
      <c r="BY20">
        <v>0.100100043333333</v>
      </c>
      <c r="BZ20">
        <v>28.010680000000001</v>
      </c>
      <c r="CA20">
        <v>28.9213533333333</v>
      </c>
      <c r="CB20">
        <v>999.9</v>
      </c>
      <c r="CC20">
        <v>0</v>
      </c>
      <c r="CD20">
        <v>0</v>
      </c>
      <c r="CE20">
        <v>9993.4936666666708</v>
      </c>
      <c r="CF20">
        <v>0</v>
      </c>
      <c r="CG20">
        <v>307.82966666666698</v>
      </c>
      <c r="CH20">
        <v>1399.9880000000001</v>
      </c>
      <c r="CI20">
        <v>0.89999569999999995</v>
      </c>
      <c r="CJ20">
        <v>0.1000043</v>
      </c>
      <c r="CK20">
        <v>0</v>
      </c>
      <c r="CL20">
        <v>786.77589999999998</v>
      </c>
      <c r="CM20">
        <v>4.9993800000000004</v>
      </c>
      <c r="CN20">
        <v>11246.9566666667</v>
      </c>
      <c r="CO20">
        <v>11164.2266666667</v>
      </c>
      <c r="CP20">
        <v>45.143599999999999</v>
      </c>
      <c r="CQ20">
        <v>47.1039666666667</v>
      </c>
      <c r="CR20">
        <v>45.910133333333299</v>
      </c>
      <c r="CS20">
        <v>47.020633333333301</v>
      </c>
      <c r="CT20">
        <v>46.947499999999998</v>
      </c>
      <c r="CU20">
        <v>1255.4853333333299</v>
      </c>
      <c r="CV20">
        <v>139.50333333333299</v>
      </c>
      <c r="CW20">
        <v>0</v>
      </c>
      <c r="CX20">
        <v>76.5</v>
      </c>
      <c r="CY20">
        <v>0</v>
      </c>
      <c r="CZ20">
        <v>786.72838461538504</v>
      </c>
      <c r="DA20">
        <v>-10.3737435962553</v>
      </c>
      <c r="DB20">
        <v>-162.88205138949499</v>
      </c>
      <c r="DC20">
        <v>11245.188461538501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-2.0294484994427799</v>
      </c>
      <c r="DS20">
        <v>-0.14218970983037901</v>
      </c>
      <c r="DT20">
        <v>1.97857792331721E-2</v>
      </c>
      <c r="DU20">
        <v>1</v>
      </c>
      <c r="DV20">
        <v>2.38457129032258</v>
      </c>
      <c r="DW20">
        <v>0.17032161290321801</v>
      </c>
      <c r="DX20">
        <v>2.3622166563924199E-2</v>
      </c>
      <c r="DY20">
        <v>1</v>
      </c>
      <c r="DZ20">
        <v>0.50283106451612902</v>
      </c>
      <c r="EA20">
        <v>-8.4913016129032501E-2</v>
      </c>
      <c r="EB20">
        <v>6.40056500497687E-3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974.9</v>
      </c>
      <c r="EX20">
        <v>975.2</v>
      </c>
      <c r="EY20">
        <v>2</v>
      </c>
      <c r="EZ20">
        <v>472.41399999999999</v>
      </c>
      <c r="FA20">
        <v>580.71100000000001</v>
      </c>
      <c r="FB20">
        <v>24.182200000000002</v>
      </c>
      <c r="FC20">
        <v>31.079899999999999</v>
      </c>
      <c r="FD20">
        <v>30.001100000000001</v>
      </c>
      <c r="FE20">
        <v>30.716000000000001</v>
      </c>
      <c r="FF20">
        <v>30.7438</v>
      </c>
      <c r="FG20">
        <v>7.23</v>
      </c>
      <c r="FH20">
        <v>0</v>
      </c>
      <c r="FI20">
        <v>100</v>
      </c>
      <c r="FJ20">
        <v>24.163499999999999</v>
      </c>
      <c r="FK20">
        <v>97.411500000000004</v>
      </c>
      <c r="FL20">
        <v>18.354700000000001</v>
      </c>
      <c r="FM20">
        <v>101.43300000000001</v>
      </c>
      <c r="FN20">
        <v>100.735</v>
      </c>
    </row>
    <row r="21" spans="1:170" x14ac:dyDescent="0.25">
      <c r="A21">
        <v>5</v>
      </c>
      <c r="B21">
        <v>1608051184.5</v>
      </c>
      <c r="C21">
        <v>372.5</v>
      </c>
      <c r="D21" t="s">
        <v>306</v>
      </c>
      <c r="E21" t="s">
        <v>307</v>
      </c>
      <c r="F21" t="s">
        <v>285</v>
      </c>
      <c r="G21" t="s">
        <v>286</v>
      </c>
      <c r="H21">
        <v>1608051176.75</v>
      </c>
      <c r="I21">
        <f t="shared" si="0"/>
        <v>3.4152876539724343E-4</v>
      </c>
      <c r="J21">
        <f t="shared" si="1"/>
        <v>-1.7814803870408109</v>
      </c>
      <c r="K21">
        <f t="shared" si="2"/>
        <v>149.903166666667</v>
      </c>
      <c r="L21">
        <f t="shared" si="3"/>
        <v>322.46744139074968</v>
      </c>
      <c r="M21">
        <f t="shared" si="4"/>
        <v>33.109750878493877</v>
      </c>
      <c r="N21">
        <f t="shared" si="5"/>
        <v>15.391496526982611</v>
      </c>
      <c r="O21">
        <f t="shared" si="6"/>
        <v>1.5809647859147312E-2</v>
      </c>
      <c r="P21">
        <f t="shared" si="7"/>
        <v>2.9765313353549598</v>
      </c>
      <c r="Q21">
        <f t="shared" si="8"/>
        <v>1.5763144983365909E-2</v>
      </c>
      <c r="R21">
        <f t="shared" si="9"/>
        <v>9.8561322409889927E-3</v>
      </c>
      <c r="S21">
        <f t="shared" si="10"/>
        <v>231.29641592513823</v>
      </c>
      <c r="T21">
        <f t="shared" si="11"/>
        <v>29.261292332919464</v>
      </c>
      <c r="U21">
        <f t="shared" si="12"/>
        <v>28.9706266666667</v>
      </c>
      <c r="V21">
        <f t="shared" si="13"/>
        <v>4.0149420182354065</v>
      </c>
      <c r="W21">
        <f t="shared" si="14"/>
        <v>48.837027789749818</v>
      </c>
      <c r="X21">
        <f t="shared" si="15"/>
        <v>1.8539071505052818</v>
      </c>
      <c r="Y21">
        <f t="shared" si="16"/>
        <v>3.7961097028398396</v>
      </c>
      <c r="Z21">
        <f t="shared" si="17"/>
        <v>2.161034867730125</v>
      </c>
      <c r="AA21">
        <f t="shared" si="18"/>
        <v>-15.061418554018434</v>
      </c>
      <c r="AB21">
        <f t="shared" si="19"/>
        <v>-154.83609415852084</v>
      </c>
      <c r="AC21">
        <f t="shared" si="20"/>
        <v>-11.394229246105787</v>
      </c>
      <c r="AD21">
        <f t="shared" si="21"/>
        <v>50.004673966493158</v>
      </c>
      <c r="AE21">
        <v>6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54122.282410844746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773.23991999999998</v>
      </c>
      <c r="AR21">
        <v>857.73</v>
      </c>
      <c r="AS21">
        <f t="shared" si="27"/>
        <v>9.8504284565072986E-2</v>
      </c>
      <c r="AT21">
        <v>0.5</v>
      </c>
      <c r="AU21">
        <f t="shared" si="28"/>
        <v>1180.2123118533787</v>
      </c>
      <c r="AV21">
        <f t="shared" si="29"/>
        <v>-1.7814803870408109</v>
      </c>
      <c r="AW21">
        <f t="shared" si="30"/>
        <v>58.127984707003939</v>
      </c>
      <c r="AX21">
        <f t="shared" si="31"/>
        <v>0.36228183694169497</v>
      </c>
      <c r="AY21">
        <f t="shared" si="32"/>
        <v>-1.0199291221884247E-3</v>
      </c>
      <c r="AZ21">
        <f t="shared" si="33"/>
        <v>2.8031548389353294</v>
      </c>
      <c r="BA21" t="s">
        <v>309</v>
      </c>
      <c r="BB21">
        <v>546.99</v>
      </c>
      <c r="BC21">
        <f t="shared" si="34"/>
        <v>310.74</v>
      </c>
      <c r="BD21">
        <f t="shared" si="35"/>
        <v>0.27189959451631601</v>
      </c>
      <c r="BE21">
        <f t="shared" si="36"/>
        <v>0.88555075522358362</v>
      </c>
      <c r="BF21">
        <f t="shared" si="37"/>
        <v>0.59394202099183979</v>
      </c>
      <c r="BG21">
        <f t="shared" si="38"/>
        <v>0.94414006713014975</v>
      </c>
      <c r="BH21">
        <f t="shared" si="39"/>
        <v>1400.0323333333299</v>
      </c>
      <c r="BI21">
        <f t="shared" si="40"/>
        <v>1180.2123118533787</v>
      </c>
      <c r="BJ21">
        <f t="shared" si="41"/>
        <v>0.84298932514181091</v>
      </c>
      <c r="BK21">
        <f t="shared" si="42"/>
        <v>0.19597865028362194</v>
      </c>
      <c r="BL21">
        <v>6</v>
      </c>
      <c r="BM21">
        <v>0.5</v>
      </c>
      <c r="BN21" t="s">
        <v>290</v>
      </c>
      <c r="BO21">
        <v>2</v>
      </c>
      <c r="BP21">
        <v>1608051176.75</v>
      </c>
      <c r="BQ21">
        <v>149.903166666667</v>
      </c>
      <c r="BR21">
        <v>147.826866666667</v>
      </c>
      <c r="BS21">
        <v>18.05585</v>
      </c>
      <c r="BT21">
        <v>17.653423333333301</v>
      </c>
      <c r="BU21">
        <v>145.134166666667</v>
      </c>
      <c r="BV21">
        <v>17.90185</v>
      </c>
      <c r="BW21">
        <v>500.00986666666699</v>
      </c>
      <c r="BX21">
        <v>102.5763</v>
      </c>
      <c r="BY21">
        <v>9.9960076666666703E-2</v>
      </c>
      <c r="BZ21">
        <v>28.005739999999999</v>
      </c>
      <c r="CA21">
        <v>28.9706266666667</v>
      </c>
      <c r="CB21">
        <v>999.9</v>
      </c>
      <c r="CC21">
        <v>0</v>
      </c>
      <c r="CD21">
        <v>0</v>
      </c>
      <c r="CE21">
        <v>10012.358333333301</v>
      </c>
      <c r="CF21">
        <v>0</v>
      </c>
      <c r="CG21">
        <v>305.59750000000003</v>
      </c>
      <c r="CH21">
        <v>1400.0323333333299</v>
      </c>
      <c r="CI21">
        <v>0.89999890000000005</v>
      </c>
      <c r="CJ21">
        <v>0.10000103</v>
      </c>
      <c r="CK21">
        <v>0</v>
      </c>
      <c r="CL21">
        <v>773.27963333333298</v>
      </c>
      <c r="CM21">
        <v>4.9993800000000004</v>
      </c>
      <c r="CN21">
        <v>11050.94</v>
      </c>
      <c r="CO21">
        <v>11164.59</v>
      </c>
      <c r="CP21">
        <v>45.785133333333299</v>
      </c>
      <c r="CQ21">
        <v>47.8309</v>
      </c>
      <c r="CR21">
        <v>46.597700000000003</v>
      </c>
      <c r="CS21">
        <v>47.666366666666697</v>
      </c>
      <c r="CT21">
        <v>47.547533333333298</v>
      </c>
      <c r="CU21">
        <v>1255.52733333333</v>
      </c>
      <c r="CV21">
        <v>139.505</v>
      </c>
      <c r="CW21">
        <v>0</v>
      </c>
      <c r="CX21">
        <v>111.09999990463299</v>
      </c>
      <c r="CY21">
        <v>0</v>
      </c>
      <c r="CZ21">
        <v>773.23991999999998</v>
      </c>
      <c r="DA21">
        <v>-5.5800769120209797</v>
      </c>
      <c r="DB21">
        <v>-127.11538441456599</v>
      </c>
      <c r="DC21">
        <v>11049.588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-1.7813047355221301</v>
      </c>
      <c r="DS21">
        <v>-0.185904523221704</v>
      </c>
      <c r="DT21">
        <v>1.83408604115501E-2</v>
      </c>
      <c r="DU21">
        <v>1</v>
      </c>
      <c r="DV21">
        <v>2.07531516129032</v>
      </c>
      <c r="DW21">
        <v>0.19402935483870901</v>
      </c>
      <c r="DX21">
        <v>2.18725992778072E-2</v>
      </c>
      <c r="DY21">
        <v>1</v>
      </c>
      <c r="DZ21">
        <v>0.40282561290322599</v>
      </c>
      <c r="EA21">
        <v>-2.6071161290324E-2</v>
      </c>
      <c r="EB21">
        <v>2.2175129294079898E-3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976.8</v>
      </c>
      <c r="EX21">
        <v>977</v>
      </c>
      <c r="EY21">
        <v>2</v>
      </c>
      <c r="EZ21">
        <v>473.17500000000001</v>
      </c>
      <c r="FA21">
        <v>578.27099999999996</v>
      </c>
      <c r="FB21">
        <v>24.022400000000001</v>
      </c>
      <c r="FC21">
        <v>31.343800000000002</v>
      </c>
      <c r="FD21">
        <v>30.000900000000001</v>
      </c>
      <c r="FE21">
        <v>30.979800000000001</v>
      </c>
      <c r="FF21">
        <v>31.007899999999999</v>
      </c>
      <c r="FG21">
        <v>9.4930500000000002</v>
      </c>
      <c r="FH21">
        <v>0</v>
      </c>
      <c r="FI21">
        <v>100</v>
      </c>
      <c r="FJ21">
        <v>24.0185</v>
      </c>
      <c r="FK21">
        <v>147.905</v>
      </c>
      <c r="FL21">
        <v>18.1709</v>
      </c>
      <c r="FM21">
        <v>101.392</v>
      </c>
      <c r="FN21">
        <v>100.7</v>
      </c>
    </row>
    <row r="22" spans="1:170" x14ac:dyDescent="0.25">
      <c r="A22">
        <v>6</v>
      </c>
      <c r="B22">
        <v>1608051259.5</v>
      </c>
      <c r="C22">
        <v>447.5</v>
      </c>
      <c r="D22" t="s">
        <v>310</v>
      </c>
      <c r="E22" t="s">
        <v>311</v>
      </c>
      <c r="F22" t="s">
        <v>285</v>
      </c>
      <c r="G22" t="s">
        <v>286</v>
      </c>
      <c r="H22">
        <v>1608051251.75</v>
      </c>
      <c r="I22">
        <f t="shared" si="0"/>
        <v>3.1795795547417624E-4</v>
      </c>
      <c r="J22">
        <f t="shared" si="1"/>
        <v>-1.3765454247636499</v>
      </c>
      <c r="K22">
        <f t="shared" si="2"/>
        <v>199.29593333333301</v>
      </c>
      <c r="L22">
        <f t="shared" si="3"/>
        <v>340.1502530745235</v>
      </c>
      <c r="M22">
        <f t="shared" si="4"/>
        <v>34.92527417067744</v>
      </c>
      <c r="N22">
        <f t="shared" si="5"/>
        <v>20.462913226887238</v>
      </c>
      <c r="O22">
        <f t="shared" si="6"/>
        <v>1.4696864622164799E-2</v>
      </c>
      <c r="P22">
        <f t="shared" si="7"/>
        <v>2.9696519596822473</v>
      </c>
      <c r="Q22">
        <f t="shared" si="8"/>
        <v>1.4656575868837613E-2</v>
      </c>
      <c r="R22">
        <f t="shared" si="9"/>
        <v>9.1639704332538829E-3</v>
      </c>
      <c r="S22">
        <f t="shared" si="10"/>
        <v>231.28922570408906</v>
      </c>
      <c r="T22">
        <f t="shared" si="11"/>
        <v>29.255801049791689</v>
      </c>
      <c r="U22">
        <f t="shared" si="12"/>
        <v>28.975349999999999</v>
      </c>
      <c r="V22">
        <f t="shared" si="13"/>
        <v>4.0160397438325663</v>
      </c>
      <c r="W22">
        <f t="shared" si="14"/>
        <v>48.833886695323656</v>
      </c>
      <c r="X22">
        <f t="shared" si="15"/>
        <v>1.8522517844134176</v>
      </c>
      <c r="Y22">
        <f t="shared" si="16"/>
        <v>3.7929640865362244</v>
      </c>
      <c r="Z22">
        <f t="shared" si="17"/>
        <v>2.1637879594191487</v>
      </c>
      <c r="AA22">
        <f t="shared" si="18"/>
        <v>-14.021945836411172</v>
      </c>
      <c r="AB22">
        <f t="shared" si="19"/>
        <v>-157.51106144818615</v>
      </c>
      <c r="AC22">
        <f t="shared" si="20"/>
        <v>-11.61738101877396</v>
      </c>
      <c r="AD22">
        <f t="shared" si="21"/>
        <v>48.13883740071779</v>
      </c>
      <c r="AE22">
        <v>6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53923.120249697182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766.68403846153797</v>
      </c>
      <c r="AR22">
        <v>850.87</v>
      </c>
      <c r="AS22">
        <f t="shared" si="27"/>
        <v>9.8941038629240752E-2</v>
      </c>
      <c r="AT22">
        <v>0.5</v>
      </c>
      <c r="AU22">
        <f t="shared" si="28"/>
        <v>1180.1737518534751</v>
      </c>
      <c r="AV22">
        <f t="shared" si="29"/>
        <v>-1.3765454247636499</v>
      </c>
      <c r="AW22">
        <f t="shared" si="30"/>
        <v>58.383808385675337</v>
      </c>
      <c r="AX22">
        <f t="shared" si="31"/>
        <v>0.35963190616662943</v>
      </c>
      <c r="AY22">
        <f t="shared" si="32"/>
        <v>-6.7684774694650384E-4</v>
      </c>
      <c r="AZ22">
        <f t="shared" si="33"/>
        <v>2.8338171518563353</v>
      </c>
      <c r="BA22" t="s">
        <v>313</v>
      </c>
      <c r="BB22">
        <v>544.87</v>
      </c>
      <c r="BC22">
        <f t="shared" si="34"/>
        <v>306</v>
      </c>
      <c r="BD22">
        <f t="shared" si="35"/>
        <v>0.27511752136752299</v>
      </c>
      <c r="BE22">
        <f t="shared" si="36"/>
        <v>0.88738448629292543</v>
      </c>
      <c r="BF22">
        <f t="shared" si="37"/>
        <v>0.62178926317105498</v>
      </c>
      <c r="BG22">
        <f t="shared" si="38"/>
        <v>0.94683385167088341</v>
      </c>
      <c r="BH22">
        <f t="shared" si="39"/>
        <v>1399.9863333333301</v>
      </c>
      <c r="BI22">
        <f t="shared" si="40"/>
        <v>1180.1737518534751</v>
      </c>
      <c r="BJ22">
        <f t="shared" si="41"/>
        <v>0.84298948050693667</v>
      </c>
      <c r="BK22">
        <f t="shared" si="42"/>
        <v>0.19597896101387355</v>
      </c>
      <c r="BL22">
        <v>6</v>
      </c>
      <c r="BM22">
        <v>0.5</v>
      </c>
      <c r="BN22" t="s">
        <v>290</v>
      </c>
      <c r="BO22">
        <v>2</v>
      </c>
      <c r="BP22">
        <v>1608051251.75</v>
      </c>
      <c r="BQ22">
        <v>199.29593333333301</v>
      </c>
      <c r="BR22">
        <v>197.720133333333</v>
      </c>
      <c r="BS22">
        <v>18.039770000000001</v>
      </c>
      <c r="BT22">
        <v>17.665106666666698</v>
      </c>
      <c r="BU22">
        <v>194.52693333333301</v>
      </c>
      <c r="BV22">
        <v>17.885770000000001</v>
      </c>
      <c r="BW22">
        <v>500.00420000000003</v>
      </c>
      <c r="BX22">
        <v>102.575966666667</v>
      </c>
      <c r="BY22">
        <v>0.10005328333333301</v>
      </c>
      <c r="BZ22">
        <v>27.991520000000001</v>
      </c>
      <c r="CA22">
        <v>28.975349999999999</v>
      </c>
      <c r="CB22">
        <v>999.9</v>
      </c>
      <c r="CC22">
        <v>0</v>
      </c>
      <c r="CD22">
        <v>0</v>
      </c>
      <c r="CE22">
        <v>9973.4966666666696</v>
      </c>
      <c r="CF22">
        <v>0</v>
      </c>
      <c r="CG22">
        <v>310.0138</v>
      </c>
      <c r="CH22">
        <v>1399.9863333333301</v>
      </c>
      <c r="CI22">
        <v>0.89999450000000003</v>
      </c>
      <c r="CJ22">
        <v>0.10000547999999999</v>
      </c>
      <c r="CK22">
        <v>0</v>
      </c>
      <c r="CL22">
        <v>766.69006666666701</v>
      </c>
      <c r="CM22">
        <v>4.9993800000000004</v>
      </c>
      <c r="CN22">
        <v>10982.31</v>
      </c>
      <c r="CO22">
        <v>11164.2066666667</v>
      </c>
      <c r="CP22">
        <v>46.207999999999998</v>
      </c>
      <c r="CQ22">
        <v>48.253999999999998</v>
      </c>
      <c r="CR22">
        <v>47.037199999999999</v>
      </c>
      <c r="CS22">
        <v>48.057933333333303</v>
      </c>
      <c r="CT22">
        <v>47.932933333333303</v>
      </c>
      <c r="CU22">
        <v>1255.4786666666701</v>
      </c>
      <c r="CV22">
        <v>139.50766666666701</v>
      </c>
      <c r="CW22">
        <v>0</v>
      </c>
      <c r="CX22">
        <v>74</v>
      </c>
      <c r="CY22">
        <v>0</v>
      </c>
      <c r="CZ22">
        <v>766.68403846153797</v>
      </c>
      <c r="DA22">
        <v>-5.2784615365081002</v>
      </c>
      <c r="DB22">
        <v>-11.9247862038326</v>
      </c>
      <c r="DC22">
        <v>10981.8384615385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-1.3725006645270901</v>
      </c>
      <c r="DS22">
        <v>-7.7576333171180997E-2</v>
      </c>
      <c r="DT22">
        <v>1.55537816175902E-2</v>
      </c>
      <c r="DU22">
        <v>1</v>
      </c>
      <c r="DV22">
        <v>1.57131</v>
      </c>
      <c r="DW22">
        <v>9.7320483870963606E-2</v>
      </c>
      <c r="DX22">
        <v>1.8606610861248599E-2</v>
      </c>
      <c r="DY22">
        <v>1</v>
      </c>
      <c r="DZ22">
        <v>0.37476480645161298</v>
      </c>
      <c r="EA22">
        <v>-1.3651645161291E-2</v>
      </c>
      <c r="EB22">
        <v>1.1918893220796199E-3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978</v>
      </c>
      <c r="EX22">
        <v>978.3</v>
      </c>
      <c r="EY22">
        <v>2</v>
      </c>
      <c r="EZ22">
        <v>473.70800000000003</v>
      </c>
      <c r="FA22">
        <v>577.11099999999999</v>
      </c>
      <c r="FB22">
        <v>23.9422</v>
      </c>
      <c r="FC22">
        <v>31.5152</v>
      </c>
      <c r="FD22">
        <v>30.000900000000001</v>
      </c>
      <c r="FE22">
        <v>31.151599999999998</v>
      </c>
      <c r="FF22">
        <v>31.1799</v>
      </c>
      <c r="FG22">
        <v>11.7209</v>
      </c>
      <c r="FH22">
        <v>0</v>
      </c>
      <c r="FI22">
        <v>100</v>
      </c>
      <c r="FJ22">
        <v>23.944400000000002</v>
      </c>
      <c r="FK22">
        <v>197.97800000000001</v>
      </c>
      <c r="FL22">
        <v>18.0488</v>
      </c>
      <c r="FM22">
        <v>101.367</v>
      </c>
      <c r="FN22">
        <v>100.675</v>
      </c>
    </row>
    <row r="23" spans="1:170" x14ac:dyDescent="0.25">
      <c r="A23">
        <v>7</v>
      </c>
      <c r="B23">
        <v>1608051335.5</v>
      </c>
      <c r="C23">
        <v>523.5</v>
      </c>
      <c r="D23" t="s">
        <v>314</v>
      </c>
      <c r="E23" t="s">
        <v>315</v>
      </c>
      <c r="F23" t="s">
        <v>285</v>
      </c>
      <c r="G23" t="s">
        <v>286</v>
      </c>
      <c r="H23">
        <v>1608051327.75</v>
      </c>
      <c r="I23">
        <f t="shared" si="0"/>
        <v>3.0714628500270455E-4</v>
      </c>
      <c r="J23">
        <f t="shared" si="1"/>
        <v>-1.203752392031008</v>
      </c>
      <c r="K23">
        <f t="shared" si="2"/>
        <v>249.29226666666699</v>
      </c>
      <c r="L23">
        <f t="shared" si="3"/>
        <v>374.15514782832588</v>
      </c>
      <c r="M23">
        <f t="shared" si="4"/>
        <v>38.417048922384801</v>
      </c>
      <c r="N23">
        <f t="shared" si="5"/>
        <v>25.596529300994153</v>
      </c>
      <c r="O23">
        <f t="shared" si="6"/>
        <v>1.4230370945017452E-2</v>
      </c>
      <c r="P23">
        <f t="shared" si="7"/>
        <v>2.9751366424937862</v>
      </c>
      <c r="Q23">
        <f t="shared" si="8"/>
        <v>1.4192665105302447E-2</v>
      </c>
      <c r="R23">
        <f t="shared" si="9"/>
        <v>8.8737950229431373E-3</v>
      </c>
      <c r="S23">
        <f t="shared" si="10"/>
        <v>231.29261115541672</v>
      </c>
      <c r="T23">
        <f t="shared" si="11"/>
        <v>29.239406792573956</v>
      </c>
      <c r="U23">
        <f t="shared" si="12"/>
        <v>28.9623566666667</v>
      </c>
      <c r="V23">
        <f t="shared" si="13"/>
        <v>4.0130206601626197</v>
      </c>
      <c r="W23">
        <f t="shared" si="14"/>
        <v>48.940706956179888</v>
      </c>
      <c r="X23">
        <f t="shared" si="15"/>
        <v>1.8544615603593244</v>
      </c>
      <c r="Y23">
        <f t="shared" si="16"/>
        <v>3.7892005974081178</v>
      </c>
      <c r="Z23">
        <f t="shared" si="17"/>
        <v>2.1585590998032953</v>
      </c>
      <c r="AA23">
        <f t="shared" si="18"/>
        <v>-13.54515116861927</v>
      </c>
      <c r="AB23">
        <f t="shared" si="19"/>
        <v>-158.44889914264942</v>
      </c>
      <c r="AC23">
        <f t="shared" si="20"/>
        <v>-11.663265958403947</v>
      </c>
      <c r="AD23">
        <f t="shared" si="21"/>
        <v>47.635294885744088</v>
      </c>
      <c r="AE23">
        <v>5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54086.98903972625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761.09792307692305</v>
      </c>
      <c r="AR23">
        <v>846.03</v>
      </c>
      <c r="AS23">
        <f t="shared" si="27"/>
        <v>0.10038896602139036</v>
      </c>
      <c r="AT23">
        <v>0.5</v>
      </c>
      <c r="AU23">
        <f t="shared" si="28"/>
        <v>1180.1944308569005</v>
      </c>
      <c r="AV23">
        <f t="shared" si="29"/>
        <v>-1.203752392031008</v>
      </c>
      <c r="AW23">
        <f t="shared" si="30"/>
        <v>59.239249308963757</v>
      </c>
      <c r="AX23">
        <f t="shared" si="31"/>
        <v>0.35372268122879802</v>
      </c>
      <c r="AY23">
        <f t="shared" si="32"/>
        <v>-5.3042523828913805E-4</v>
      </c>
      <c r="AZ23">
        <f t="shared" si="33"/>
        <v>2.8557497961065215</v>
      </c>
      <c r="BA23" t="s">
        <v>317</v>
      </c>
      <c r="BB23">
        <v>546.77</v>
      </c>
      <c r="BC23">
        <f t="shared" si="34"/>
        <v>299.26</v>
      </c>
      <c r="BD23">
        <f t="shared" si="35"/>
        <v>0.28380698029498402</v>
      </c>
      <c r="BE23">
        <f t="shared" si="36"/>
        <v>0.88978790635323413</v>
      </c>
      <c r="BF23">
        <f t="shared" si="37"/>
        <v>0.6505559189012422</v>
      </c>
      <c r="BG23">
        <f t="shared" si="38"/>
        <v>0.94873442268796082</v>
      </c>
      <c r="BH23">
        <f t="shared" si="39"/>
        <v>1400.01133333333</v>
      </c>
      <c r="BI23">
        <f t="shared" si="40"/>
        <v>1180.1944308569005</v>
      </c>
      <c r="BJ23">
        <f t="shared" si="41"/>
        <v>0.84298919784237702</v>
      </c>
      <c r="BK23">
        <f t="shared" si="42"/>
        <v>0.19597839568475403</v>
      </c>
      <c r="BL23">
        <v>6</v>
      </c>
      <c r="BM23">
        <v>0.5</v>
      </c>
      <c r="BN23" t="s">
        <v>290</v>
      </c>
      <c r="BO23">
        <v>2</v>
      </c>
      <c r="BP23">
        <v>1608051327.75</v>
      </c>
      <c r="BQ23">
        <v>249.29226666666699</v>
      </c>
      <c r="BR23">
        <v>247.93966666666699</v>
      </c>
      <c r="BS23">
        <v>18.061156666666701</v>
      </c>
      <c r="BT23">
        <v>17.6992433333333</v>
      </c>
      <c r="BU23">
        <v>244.52330000000001</v>
      </c>
      <c r="BV23">
        <v>17.907156666666701</v>
      </c>
      <c r="BW23">
        <v>500.00733333333301</v>
      </c>
      <c r="BX23">
        <v>102.57680000000001</v>
      </c>
      <c r="BY23">
        <v>9.99883466666667E-2</v>
      </c>
      <c r="BZ23">
        <v>27.974493333333299</v>
      </c>
      <c r="CA23">
        <v>28.9623566666667</v>
      </c>
      <c r="CB23">
        <v>999.9</v>
      </c>
      <c r="CC23">
        <v>0</v>
      </c>
      <c r="CD23">
        <v>0</v>
      </c>
      <c r="CE23">
        <v>10004.4156666667</v>
      </c>
      <c r="CF23">
        <v>0</v>
      </c>
      <c r="CG23">
        <v>313.01033333333299</v>
      </c>
      <c r="CH23">
        <v>1400.01133333333</v>
      </c>
      <c r="CI23">
        <v>0.90000326666666697</v>
      </c>
      <c r="CJ23">
        <v>9.9996920000000003E-2</v>
      </c>
      <c r="CK23">
        <v>0</v>
      </c>
      <c r="CL23">
        <v>761.09746666666695</v>
      </c>
      <c r="CM23">
        <v>4.9993800000000004</v>
      </c>
      <c r="CN23">
        <v>10912.586666666701</v>
      </c>
      <c r="CO23">
        <v>11164.436666666699</v>
      </c>
      <c r="CP23">
        <v>46.561999999999998</v>
      </c>
      <c r="CQ23">
        <v>48.6312</v>
      </c>
      <c r="CR23">
        <v>47.414266666666599</v>
      </c>
      <c r="CS23">
        <v>48.401866666666699</v>
      </c>
      <c r="CT23">
        <v>48.268599999999999</v>
      </c>
      <c r="CU23">
        <v>1255.5146666666701</v>
      </c>
      <c r="CV23">
        <v>139.49700000000001</v>
      </c>
      <c r="CW23">
        <v>0</v>
      </c>
      <c r="CX23">
        <v>75.299999952316298</v>
      </c>
      <c r="CY23">
        <v>0</v>
      </c>
      <c r="CZ23">
        <v>761.09792307692305</v>
      </c>
      <c r="DA23">
        <v>-5.1802393149898602</v>
      </c>
      <c r="DB23">
        <v>-127.35042963625899</v>
      </c>
      <c r="DC23">
        <v>10920.1076923077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-1.20259380436384</v>
      </c>
      <c r="DS23">
        <v>-0.18161459732674201</v>
      </c>
      <c r="DT23">
        <v>1.52300381211343E-2</v>
      </c>
      <c r="DU23">
        <v>1</v>
      </c>
      <c r="DV23">
        <v>1.3513332258064501</v>
      </c>
      <c r="DW23">
        <v>0.18443999999999799</v>
      </c>
      <c r="DX23">
        <v>1.73478879233359E-2</v>
      </c>
      <c r="DY23">
        <v>1</v>
      </c>
      <c r="DZ23">
        <v>0.36142261290322603</v>
      </c>
      <c r="EA23">
        <v>3.6281322580644197E-2</v>
      </c>
      <c r="EB23">
        <v>2.7491905750416899E-3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979.3</v>
      </c>
      <c r="EX23">
        <v>979.5</v>
      </c>
      <c r="EY23">
        <v>2</v>
      </c>
      <c r="EZ23">
        <v>474.601</v>
      </c>
      <c r="FA23">
        <v>575.78200000000004</v>
      </c>
      <c r="FB23">
        <v>23.9863</v>
      </c>
      <c r="FC23">
        <v>31.671800000000001</v>
      </c>
      <c r="FD23">
        <v>30.000599999999999</v>
      </c>
      <c r="FE23">
        <v>31.314299999999999</v>
      </c>
      <c r="FF23">
        <v>31.340699999999998</v>
      </c>
      <c r="FG23">
        <v>13.917</v>
      </c>
      <c r="FH23">
        <v>0</v>
      </c>
      <c r="FI23">
        <v>100</v>
      </c>
      <c r="FJ23">
        <v>23.9924</v>
      </c>
      <c r="FK23">
        <v>248.27799999999999</v>
      </c>
      <c r="FL23">
        <v>18.040400000000002</v>
      </c>
      <c r="FM23">
        <v>101.343</v>
      </c>
      <c r="FN23">
        <v>100.65600000000001</v>
      </c>
    </row>
    <row r="24" spans="1:170" x14ac:dyDescent="0.25">
      <c r="A24">
        <v>8</v>
      </c>
      <c r="B24">
        <v>1608051451.5</v>
      </c>
      <c r="C24">
        <v>639.5</v>
      </c>
      <c r="D24" t="s">
        <v>318</v>
      </c>
      <c r="E24" t="s">
        <v>319</v>
      </c>
      <c r="F24" t="s">
        <v>285</v>
      </c>
      <c r="G24" t="s">
        <v>286</v>
      </c>
      <c r="H24">
        <v>1608051443.75</v>
      </c>
      <c r="I24">
        <f t="shared" si="0"/>
        <v>2.9485890243717366E-4</v>
      </c>
      <c r="J24">
        <f t="shared" si="1"/>
        <v>-0.27358199615106094</v>
      </c>
      <c r="K24">
        <f t="shared" si="2"/>
        <v>399.70819999999998</v>
      </c>
      <c r="L24">
        <f t="shared" si="3"/>
        <v>417.70789581230559</v>
      </c>
      <c r="M24">
        <f t="shared" si="4"/>
        <v>42.889907511678693</v>
      </c>
      <c r="N24">
        <f t="shared" si="5"/>
        <v>41.041713363644121</v>
      </c>
      <c r="O24">
        <f t="shared" si="6"/>
        <v>1.3636218397090311E-2</v>
      </c>
      <c r="P24">
        <f t="shared" si="7"/>
        <v>2.9716316360182233</v>
      </c>
      <c r="Q24">
        <f t="shared" si="8"/>
        <v>1.360155058058295E-2</v>
      </c>
      <c r="R24">
        <f t="shared" si="9"/>
        <v>8.5040764757571743E-3</v>
      </c>
      <c r="S24">
        <f t="shared" si="10"/>
        <v>231.28982778277134</v>
      </c>
      <c r="T24">
        <f t="shared" si="11"/>
        <v>29.275081582221766</v>
      </c>
      <c r="U24">
        <f t="shared" si="12"/>
        <v>29.0050566666667</v>
      </c>
      <c r="V24">
        <f t="shared" si="13"/>
        <v>4.0229497183403051</v>
      </c>
      <c r="W24">
        <f t="shared" si="14"/>
        <v>49.019106223181161</v>
      </c>
      <c r="X24">
        <f t="shared" si="15"/>
        <v>1.8608114543659595</v>
      </c>
      <c r="Y24">
        <f t="shared" si="16"/>
        <v>3.7960942125174468</v>
      </c>
      <c r="Z24">
        <f t="shared" si="17"/>
        <v>2.1621382639743456</v>
      </c>
      <c r="AA24">
        <f t="shared" si="18"/>
        <v>-13.003277597479359</v>
      </c>
      <c r="AB24">
        <f t="shared" si="19"/>
        <v>-160.1083447101</v>
      </c>
      <c r="AC24">
        <f t="shared" si="20"/>
        <v>-11.803655372620227</v>
      </c>
      <c r="AD24">
        <f t="shared" si="21"/>
        <v>46.37455010257176</v>
      </c>
      <c r="AE24">
        <v>4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53978.663068194612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752.54240000000004</v>
      </c>
      <c r="AR24">
        <v>843.15</v>
      </c>
      <c r="AS24">
        <f t="shared" si="27"/>
        <v>0.10746320346320337</v>
      </c>
      <c r="AT24">
        <v>0.5</v>
      </c>
      <c r="AU24">
        <f t="shared" si="28"/>
        <v>1180.176840856984</v>
      </c>
      <c r="AV24">
        <f t="shared" si="29"/>
        <v>-0.27358199615106094</v>
      </c>
      <c r="AW24">
        <f t="shared" si="30"/>
        <v>63.412791985787329</v>
      </c>
      <c r="AX24">
        <f t="shared" si="31"/>
        <v>0.35946154302318678</v>
      </c>
      <c r="AY24">
        <f t="shared" si="32"/>
        <v>2.5772873448719148E-4</v>
      </c>
      <c r="AZ24">
        <f t="shared" si="33"/>
        <v>2.8689201209749156</v>
      </c>
      <c r="BA24" t="s">
        <v>321</v>
      </c>
      <c r="BB24">
        <v>540.07000000000005</v>
      </c>
      <c r="BC24">
        <f t="shared" si="34"/>
        <v>303.07999999999993</v>
      </c>
      <c r="BD24">
        <f t="shared" si="35"/>
        <v>0.29895605120760183</v>
      </c>
      <c r="BE24">
        <f t="shared" si="36"/>
        <v>0.88865580949371969</v>
      </c>
      <c r="BF24">
        <f t="shared" si="37"/>
        <v>0.70968447055279305</v>
      </c>
      <c r="BG24">
        <f t="shared" si="38"/>
        <v>0.94986534097911413</v>
      </c>
      <c r="BH24">
        <f t="shared" si="39"/>
        <v>1399.99</v>
      </c>
      <c r="BI24">
        <f t="shared" si="40"/>
        <v>1180.176840856984</v>
      </c>
      <c r="BJ24">
        <f t="shared" si="41"/>
        <v>0.84298947910841071</v>
      </c>
      <c r="BK24">
        <f t="shared" si="42"/>
        <v>0.19597895821682157</v>
      </c>
      <c r="BL24">
        <v>6</v>
      </c>
      <c r="BM24">
        <v>0.5</v>
      </c>
      <c r="BN24" t="s">
        <v>290</v>
      </c>
      <c r="BO24">
        <v>2</v>
      </c>
      <c r="BP24">
        <v>1608051443.75</v>
      </c>
      <c r="BQ24">
        <v>399.70819999999998</v>
      </c>
      <c r="BR24">
        <v>399.52133333333302</v>
      </c>
      <c r="BS24">
        <v>18.122576666666699</v>
      </c>
      <c r="BT24">
        <v>17.7751633333333</v>
      </c>
      <c r="BU24">
        <v>394.93916666666701</v>
      </c>
      <c r="BV24">
        <v>17.968576666666699</v>
      </c>
      <c r="BW24">
        <v>500.00723333333298</v>
      </c>
      <c r="BX24">
        <v>102.579133333333</v>
      </c>
      <c r="BY24">
        <v>0.100054543333333</v>
      </c>
      <c r="BZ24">
        <v>28.005669999999999</v>
      </c>
      <c r="CA24">
        <v>29.0050566666667</v>
      </c>
      <c r="CB24">
        <v>999.9</v>
      </c>
      <c r="CC24">
        <v>0</v>
      </c>
      <c r="CD24">
        <v>0</v>
      </c>
      <c r="CE24">
        <v>9984.3700000000008</v>
      </c>
      <c r="CF24">
        <v>0</v>
      </c>
      <c r="CG24">
        <v>322.64373333333299</v>
      </c>
      <c r="CH24">
        <v>1399.99</v>
      </c>
      <c r="CI24">
        <v>0.89999439999999997</v>
      </c>
      <c r="CJ24">
        <v>0.100005606666667</v>
      </c>
      <c r="CK24">
        <v>0</v>
      </c>
      <c r="CL24">
        <v>752.59360000000004</v>
      </c>
      <c r="CM24">
        <v>4.9993800000000004</v>
      </c>
      <c r="CN24">
        <v>10819.08</v>
      </c>
      <c r="CO24">
        <v>11164.24</v>
      </c>
      <c r="CP24">
        <v>47</v>
      </c>
      <c r="CQ24">
        <v>49.101900000000001</v>
      </c>
      <c r="CR24">
        <v>47.901866666666699</v>
      </c>
      <c r="CS24">
        <v>48.818300000000001</v>
      </c>
      <c r="CT24">
        <v>48.686999999999998</v>
      </c>
      <c r="CU24">
        <v>1255.48233333333</v>
      </c>
      <c r="CV24">
        <v>139.50800000000001</v>
      </c>
      <c r="CW24">
        <v>0</v>
      </c>
      <c r="CX24">
        <v>115.40000009536701</v>
      </c>
      <c r="CY24">
        <v>0</v>
      </c>
      <c r="CZ24">
        <v>752.54240000000004</v>
      </c>
      <c r="DA24">
        <v>-2.0829230862564998</v>
      </c>
      <c r="DB24">
        <v>-63.815384038806002</v>
      </c>
      <c r="DC24">
        <v>10818.328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-0.269864008809307</v>
      </c>
      <c r="DS24">
        <v>-0.187719908869623</v>
      </c>
      <c r="DT24">
        <v>3.2783151306201498E-2</v>
      </c>
      <c r="DU24">
        <v>1</v>
      </c>
      <c r="DV24">
        <v>0.18246941935483901</v>
      </c>
      <c r="DW24">
        <v>0.199427274193548</v>
      </c>
      <c r="DX24">
        <v>3.8130084849506897E-2</v>
      </c>
      <c r="DY24">
        <v>1</v>
      </c>
      <c r="DZ24">
        <v>0.347242612903226</v>
      </c>
      <c r="EA24">
        <v>8.2036935483871497E-3</v>
      </c>
      <c r="EB24">
        <v>1.37665655466821E-3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981.2</v>
      </c>
      <c r="EX24">
        <v>981.5</v>
      </c>
      <c r="EY24">
        <v>2</v>
      </c>
      <c r="EZ24">
        <v>475.69799999999998</v>
      </c>
      <c r="FA24">
        <v>574.24400000000003</v>
      </c>
      <c r="FB24">
        <v>23.738800000000001</v>
      </c>
      <c r="FC24">
        <v>31.8855</v>
      </c>
      <c r="FD24">
        <v>30.000800000000002</v>
      </c>
      <c r="FE24">
        <v>31.545300000000001</v>
      </c>
      <c r="FF24">
        <v>31.5747</v>
      </c>
      <c r="FG24">
        <v>20.2484</v>
      </c>
      <c r="FH24">
        <v>0</v>
      </c>
      <c r="FI24">
        <v>100</v>
      </c>
      <c r="FJ24">
        <v>23.738</v>
      </c>
      <c r="FK24">
        <v>399.64299999999997</v>
      </c>
      <c r="FL24">
        <v>18.0702</v>
      </c>
      <c r="FM24">
        <v>101.307</v>
      </c>
      <c r="FN24">
        <v>100.626</v>
      </c>
    </row>
    <row r="25" spans="1:170" x14ac:dyDescent="0.25">
      <c r="A25">
        <v>9</v>
      </c>
      <c r="B25">
        <v>1608051553.5</v>
      </c>
      <c r="C25">
        <v>741.5</v>
      </c>
      <c r="D25" t="s">
        <v>322</v>
      </c>
      <c r="E25" t="s">
        <v>323</v>
      </c>
      <c r="F25" t="s">
        <v>285</v>
      </c>
      <c r="G25" t="s">
        <v>286</v>
      </c>
      <c r="H25">
        <v>1608051545.75</v>
      </c>
      <c r="I25">
        <f t="shared" si="0"/>
        <v>3.3525310264145055E-4</v>
      </c>
      <c r="J25">
        <f t="shared" si="1"/>
        <v>0.85716343534107786</v>
      </c>
      <c r="K25">
        <f t="shared" si="2"/>
        <v>499.55459999999999</v>
      </c>
      <c r="L25">
        <f t="shared" si="3"/>
        <v>395.54545774168548</v>
      </c>
      <c r="M25">
        <f t="shared" si="4"/>
        <v>40.613219108466694</v>
      </c>
      <c r="N25">
        <f t="shared" si="5"/>
        <v>51.292512729831515</v>
      </c>
      <c r="O25">
        <f t="shared" si="6"/>
        <v>1.5532590632586801E-2</v>
      </c>
      <c r="P25">
        <f t="shared" si="7"/>
        <v>2.974819376102146</v>
      </c>
      <c r="Q25">
        <f t="shared" si="8"/>
        <v>1.5487675109828446E-2</v>
      </c>
      <c r="R25">
        <f t="shared" si="9"/>
        <v>9.6838215298980859E-3</v>
      </c>
      <c r="S25">
        <f t="shared" si="10"/>
        <v>231.28940179996374</v>
      </c>
      <c r="T25">
        <f t="shared" si="11"/>
        <v>29.26493143209802</v>
      </c>
      <c r="U25">
        <f t="shared" si="12"/>
        <v>29.029260000000001</v>
      </c>
      <c r="V25">
        <f t="shared" si="13"/>
        <v>4.0285872416237121</v>
      </c>
      <c r="W25">
        <f t="shared" si="14"/>
        <v>49.252890382446509</v>
      </c>
      <c r="X25">
        <f t="shared" si="15"/>
        <v>1.8698463450713045</v>
      </c>
      <c r="Y25">
        <f t="shared" si="16"/>
        <v>3.7964195208687865</v>
      </c>
      <c r="Z25">
        <f t="shared" si="17"/>
        <v>2.1587408965524073</v>
      </c>
      <c r="AA25">
        <f t="shared" si="18"/>
        <v>-14.784661826487969</v>
      </c>
      <c r="AB25">
        <f t="shared" si="19"/>
        <v>-163.92603378838081</v>
      </c>
      <c r="AC25">
        <f t="shared" si="20"/>
        <v>-12.073699999334991</v>
      </c>
      <c r="AD25">
        <f t="shared" si="21"/>
        <v>40.505006185759981</v>
      </c>
      <c r="AE25">
        <v>4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54071.811493208275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745.58263999999997</v>
      </c>
      <c r="AR25">
        <v>841.88</v>
      </c>
      <c r="AS25">
        <f t="shared" si="27"/>
        <v>0.11438371264313207</v>
      </c>
      <c r="AT25">
        <v>0.5</v>
      </c>
      <c r="AU25">
        <f t="shared" si="28"/>
        <v>1180.1791318532444</v>
      </c>
      <c r="AV25">
        <f t="shared" si="29"/>
        <v>0.85716343534107786</v>
      </c>
      <c r="AW25">
        <f t="shared" si="30"/>
        <v>67.496635342661293</v>
      </c>
      <c r="AX25">
        <f t="shared" si="31"/>
        <v>0.3574975055827434</v>
      </c>
      <c r="AY25">
        <f t="shared" si="32"/>
        <v>1.2158416264351746E-3</v>
      </c>
      <c r="AZ25">
        <f t="shared" si="33"/>
        <v>2.8747564973630446</v>
      </c>
      <c r="BA25" t="s">
        <v>325</v>
      </c>
      <c r="BB25">
        <v>540.91</v>
      </c>
      <c r="BC25">
        <f t="shared" si="34"/>
        <v>300.97000000000003</v>
      </c>
      <c r="BD25">
        <f t="shared" si="35"/>
        <v>0.31995667342260031</v>
      </c>
      <c r="BE25">
        <f t="shared" si="36"/>
        <v>0.889396840329711</v>
      </c>
      <c r="BF25">
        <f t="shared" si="37"/>
        <v>0.76182765755458681</v>
      </c>
      <c r="BG25">
        <f t="shared" si="38"/>
        <v>0.95036404453111589</v>
      </c>
      <c r="BH25">
        <f t="shared" si="39"/>
        <v>1399.9933333333299</v>
      </c>
      <c r="BI25">
        <f t="shared" si="40"/>
        <v>1180.1791318532444</v>
      </c>
      <c r="BJ25">
        <f t="shared" si="41"/>
        <v>0.84298910841474051</v>
      </c>
      <c r="BK25">
        <f t="shared" si="42"/>
        <v>0.19597821682948097</v>
      </c>
      <c r="BL25">
        <v>6</v>
      </c>
      <c r="BM25">
        <v>0.5</v>
      </c>
      <c r="BN25" t="s">
        <v>290</v>
      </c>
      <c r="BO25">
        <v>2</v>
      </c>
      <c r="BP25">
        <v>1608051545.75</v>
      </c>
      <c r="BQ25">
        <v>499.55459999999999</v>
      </c>
      <c r="BR25">
        <v>500.78416666666698</v>
      </c>
      <c r="BS25">
        <v>18.2110466666667</v>
      </c>
      <c r="BT25">
        <v>17.81607</v>
      </c>
      <c r="BU25">
        <v>494.78559999999999</v>
      </c>
      <c r="BV25">
        <v>18.05705</v>
      </c>
      <c r="BW25">
        <v>500.00086666666698</v>
      </c>
      <c r="BX25">
        <v>102.57656666666701</v>
      </c>
      <c r="BY25">
        <v>9.9923010000000007E-2</v>
      </c>
      <c r="BZ25">
        <v>28.00714</v>
      </c>
      <c r="CA25">
        <v>29.029260000000001</v>
      </c>
      <c r="CB25">
        <v>999.9</v>
      </c>
      <c r="CC25">
        <v>0</v>
      </c>
      <c r="CD25">
        <v>0</v>
      </c>
      <c r="CE25">
        <v>10002.643333333301</v>
      </c>
      <c r="CF25">
        <v>0</v>
      </c>
      <c r="CG25">
        <v>336.85693333333302</v>
      </c>
      <c r="CH25">
        <v>1399.9933333333299</v>
      </c>
      <c r="CI25">
        <v>0.900007</v>
      </c>
      <c r="CJ25">
        <v>9.99930666666667E-2</v>
      </c>
      <c r="CK25">
        <v>0</v>
      </c>
      <c r="CL25">
        <v>745.63316666666697</v>
      </c>
      <c r="CM25">
        <v>4.9993800000000004</v>
      </c>
      <c r="CN25">
        <v>10757.243333333299</v>
      </c>
      <c r="CO25">
        <v>11164.2933333333</v>
      </c>
      <c r="CP25">
        <v>47.316200000000002</v>
      </c>
      <c r="CQ25">
        <v>49.432866666666598</v>
      </c>
      <c r="CR25">
        <v>48.25</v>
      </c>
      <c r="CS25">
        <v>49.095599999999997</v>
      </c>
      <c r="CT25">
        <v>48.991599999999998</v>
      </c>
      <c r="CU25">
        <v>1255.5023333333299</v>
      </c>
      <c r="CV25">
        <v>139.49100000000001</v>
      </c>
      <c r="CW25">
        <v>0</v>
      </c>
      <c r="CX25">
        <v>101.5</v>
      </c>
      <c r="CY25">
        <v>0</v>
      </c>
      <c r="CZ25">
        <v>745.58263999999997</v>
      </c>
      <c r="DA25">
        <v>-2.0247692389458201</v>
      </c>
      <c r="DB25">
        <v>19.153845564077798</v>
      </c>
      <c r="DC25">
        <v>10755.464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0.86109001724670997</v>
      </c>
      <c r="DS25">
        <v>-0.15482013287354801</v>
      </c>
      <c r="DT25">
        <v>2.4049328628131601E-2</v>
      </c>
      <c r="DU25">
        <v>1</v>
      </c>
      <c r="DV25">
        <v>-1.2341196774193599</v>
      </c>
      <c r="DW25">
        <v>0.19453161290322701</v>
      </c>
      <c r="DX25">
        <v>2.86299160572351E-2</v>
      </c>
      <c r="DY25">
        <v>1</v>
      </c>
      <c r="DZ25">
        <v>0.39534483870967702</v>
      </c>
      <c r="EA25">
        <v>-3.5968935483871402E-2</v>
      </c>
      <c r="EB25">
        <v>3.0459857676236901E-3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982.9</v>
      </c>
      <c r="EX25">
        <v>983.2</v>
      </c>
      <c r="EY25">
        <v>2</v>
      </c>
      <c r="EZ25">
        <v>476.04500000000002</v>
      </c>
      <c r="FA25">
        <v>573.06200000000001</v>
      </c>
      <c r="FB25">
        <v>23.754200000000001</v>
      </c>
      <c r="FC25">
        <v>32.055100000000003</v>
      </c>
      <c r="FD25">
        <v>30.000499999999999</v>
      </c>
      <c r="FE25">
        <v>31.728899999999999</v>
      </c>
      <c r="FF25">
        <v>31.758600000000001</v>
      </c>
      <c r="FG25">
        <v>24.2776</v>
      </c>
      <c r="FH25">
        <v>0</v>
      </c>
      <c r="FI25">
        <v>100</v>
      </c>
      <c r="FJ25">
        <v>23.754100000000001</v>
      </c>
      <c r="FK25">
        <v>500.95100000000002</v>
      </c>
      <c r="FL25">
        <v>18.13</v>
      </c>
      <c r="FM25">
        <v>101.28</v>
      </c>
      <c r="FN25">
        <v>100.60299999999999</v>
      </c>
    </row>
    <row r="26" spans="1:170" x14ac:dyDescent="0.25">
      <c r="A26">
        <v>10</v>
      </c>
      <c r="B26">
        <v>1608051622.5</v>
      </c>
      <c r="C26">
        <v>810.5</v>
      </c>
      <c r="D26" t="s">
        <v>326</v>
      </c>
      <c r="E26" t="s">
        <v>327</v>
      </c>
      <c r="F26" t="s">
        <v>285</v>
      </c>
      <c r="G26" t="s">
        <v>286</v>
      </c>
      <c r="H26">
        <v>1608051614.75</v>
      </c>
      <c r="I26">
        <f t="shared" si="0"/>
        <v>3.6539228729338074E-4</v>
      </c>
      <c r="J26">
        <f t="shared" si="1"/>
        <v>2.6244227282546033</v>
      </c>
      <c r="K26">
        <f t="shared" si="2"/>
        <v>597.71596666666699</v>
      </c>
      <c r="L26">
        <f t="shared" si="3"/>
        <v>334.09023521707093</v>
      </c>
      <c r="M26">
        <f t="shared" si="4"/>
        <v>34.303946347497174</v>
      </c>
      <c r="N26">
        <f t="shared" si="5"/>
        <v>61.372690040621883</v>
      </c>
      <c r="O26">
        <f t="shared" si="6"/>
        <v>1.7007538581762696E-2</v>
      </c>
      <c r="P26">
        <f t="shared" si="7"/>
        <v>2.9722391274990621</v>
      </c>
      <c r="Q26">
        <f t="shared" si="8"/>
        <v>1.6953657236666812E-2</v>
      </c>
      <c r="R26">
        <f t="shared" si="9"/>
        <v>1.0600862490159298E-2</v>
      </c>
      <c r="S26">
        <f t="shared" si="10"/>
        <v>231.29412295550566</v>
      </c>
      <c r="T26">
        <f t="shared" si="11"/>
        <v>29.237875634981133</v>
      </c>
      <c r="U26">
        <f t="shared" si="12"/>
        <v>29.010726666666699</v>
      </c>
      <c r="V26">
        <f t="shared" si="13"/>
        <v>4.0242697767883264</v>
      </c>
      <c r="W26">
        <f t="shared" si="14"/>
        <v>49.443856643577675</v>
      </c>
      <c r="X26">
        <f t="shared" si="15"/>
        <v>1.8748662581412363</v>
      </c>
      <c r="Y26">
        <f t="shared" si="16"/>
        <v>3.7919094209346329</v>
      </c>
      <c r="Z26">
        <f t="shared" si="17"/>
        <v>2.1494035186470901</v>
      </c>
      <c r="AA26">
        <f t="shared" si="18"/>
        <v>-16.11379986963809</v>
      </c>
      <c r="AB26">
        <f t="shared" si="19"/>
        <v>-164.08136146363299</v>
      </c>
      <c r="AC26">
        <f t="shared" si="20"/>
        <v>-12.093289829675982</v>
      </c>
      <c r="AD26">
        <f t="shared" si="21"/>
        <v>39.005671792558587</v>
      </c>
      <c r="AE26">
        <v>8</v>
      </c>
      <c r="AF26">
        <v>2</v>
      </c>
      <c r="AG26">
        <f t="shared" si="22"/>
        <v>1</v>
      </c>
      <c r="AH26">
        <f t="shared" si="23"/>
        <v>0</v>
      </c>
      <c r="AI26">
        <f t="shared" si="24"/>
        <v>53999.854159554845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740.66234615384599</v>
      </c>
      <c r="AR26">
        <v>843.83</v>
      </c>
      <c r="AS26">
        <f t="shared" si="27"/>
        <v>0.12226118275737297</v>
      </c>
      <c r="AT26">
        <v>0.5</v>
      </c>
      <c r="AU26">
        <f t="shared" si="28"/>
        <v>1180.2002688640457</v>
      </c>
      <c r="AV26">
        <f t="shared" si="29"/>
        <v>2.6244227282546033</v>
      </c>
      <c r="AW26">
        <f t="shared" si="30"/>
        <v>72.146340380943897</v>
      </c>
      <c r="AX26">
        <f t="shared" si="31"/>
        <v>0.36450469881374215</v>
      </c>
      <c r="AY26">
        <f t="shared" si="32"/>
        <v>2.7132430762390404E-3</v>
      </c>
      <c r="AZ26">
        <f t="shared" si="33"/>
        <v>2.865802353554626</v>
      </c>
      <c r="BA26" t="s">
        <v>329</v>
      </c>
      <c r="BB26">
        <v>536.25</v>
      </c>
      <c r="BC26">
        <f t="shared" si="34"/>
        <v>307.58000000000004</v>
      </c>
      <c r="BD26">
        <f t="shared" si="35"/>
        <v>0.33541730231534572</v>
      </c>
      <c r="BE26">
        <f t="shared" si="36"/>
        <v>0.88716097482234768</v>
      </c>
      <c r="BF26">
        <f t="shared" si="37"/>
        <v>0.80378013772107049</v>
      </c>
      <c r="BG26">
        <f t="shared" si="38"/>
        <v>0.94959831860481414</v>
      </c>
      <c r="BH26">
        <f t="shared" si="39"/>
        <v>1400.018</v>
      </c>
      <c r="BI26">
        <f t="shared" si="40"/>
        <v>1180.2002688640457</v>
      </c>
      <c r="BJ26">
        <f t="shared" si="41"/>
        <v>0.84298935361120042</v>
      </c>
      <c r="BK26">
        <f t="shared" si="42"/>
        <v>0.19597870722240091</v>
      </c>
      <c r="BL26">
        <v>6</v>
      </c>
      <c r="BM26">
        <v>0.5</v>
      </c>
      <c r="BN26" t="s">
        <v>290</v>
      </c>
      <c r="BO26">
        <v>2</v>
      </c>
      <c r="BP26">
        <v>1608051614.75</v>
      </c>
      <c r="BQ26">
        <v>597.71596666666699</v>
      </c>
      <c r="BR26">
        <v>601.12726666666697</v>
      </c>
      <c r="BS26">
        <v>18.259546666666701</v>
      </c>
      <c r="BT26">
        <v>17.829093333333301</v>
      </c>
      <c r="BU26">
        <v>592.94696666666698</v>
      </c>
      <c r="BV26">
        <v>18.105546666666701</v>
      </c>
      <c r="BW26">
        <v>500.01293333333302</v>
      </c>
      <c r="BX26">
        <v>102.578666666667</v>
      </c>
      <c r="BY26">
        <v>0.100019303333333</v>
      </c>
      <c r="BZ26">
        <v>27.986750000000001</v>
      </c>
      <c r="CA26">
        <v>29.010726666666699</v>
      </c>
      <c r="CB26">
        <v>999.9</v>
      </c>
      <c r="CC26">
        <v>0</v>
      </c>
      <c r="CD26">
        <v>0</v>
      </c>
      <c r="CE26">
        <v>9987.8483333333297</v>
      </c>
      <c r="CF26">
        <v>0</v>
      </c>
      <c r="CG26">
        <v>342.82670000000002</v>
      </c>
      <c r="CH26">
        <v>1400.018</v>
      </c>
      <c r="CI26">
        <v>0.89999756666666597</v>
      </c>
      <c r="CJ26">
        <v>0.10000247666666701</v>
      </c>
      <c r="CK26">
        <v>0</v>
      </c>
      <c r="CL26">
        <v>740.70650000000001</v>
      </c>
      <c r="CM26">
        <v>4.9993800000000004</v>
      </c>
      <c r="CN26">
        <v>10794.3966666667</v>
      </c>
      <c r="CO26">
        <v>11164.4666666667</v>
      </c>
      <c r="CP26">
        <v>47.561999999999998</v>
      </c>
      <c r="CQ26">
        <v>49.622900000000001</v>
      </c>
      <c r="CR26">
        <v>48.476900000000001</v>
      </c>
      <c r="CS26">
        <v>49.25</v>
      </c>
      <c r="CT26">
        <v>49.191200000000002</v>
      </c>
      <c r="CU26">
        <v>1255.5139999999999</v>
      </c>
      <c r="CV26">
        <v>139.505</v>
      </c>
      <c r="CW26">
        <v>0</v>
      </c>
      <c r="CX26">
        <v>68.5</v>
      </c>
      <c r="CY26">
        <v>0</v>
      </c>
      <c r="CZ26">
        <v>740.66234615384599</v>
      </c>
      <c r="DA26">
        <v>-9.2436581433006104</v>
      </c>
      <c r="DB26">
        <v>403.68889029099898</v>
      </c>
      <c r="DC26">
        <v>10797.5884615385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2.6226352118009402</v>
      </c>
      <c r="DS26">
        <v>-8.3718125089216194E-2</v>
      </c>
      <c r="DT26">
        <v>6.3579698247932706E-2</v>
      </c>
      <c r="DU26">
        <v>1</v>
      </c>
      <c r="DV26">
        <v>-3.4138280645161299</v>
      </c>
      <c r="DW26">
        <v>-7.4263064516127103E-2</v>
      </c>
      <c r="DX26">
        <v>8.1006015524111602E-2</v>
      </c>
      <c r="DY26">
        <v>1</v>
      </c>
      <c r="DZ26">
        <v>0.42962106451612903</v>
      </c>
      <c r="EA26">
        <v>7.6193177419353803E-2</v>
      </c>
      <c r="EB26">
        <v>5.82403363123644E-3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984.1</v>
      </c>
      <c r="EX26">
        <v>984.3</v>
      </c>
      <c r="EY26">
        <v>2</v>
      </c>
      <c r="EZ26">
        <v>471.77699999999999</v>
      </c>
      <c r="FA26">
        <v>572.01199999999994</v>
      </c>
      <c r="FB26">
        <v>23.694299999999998</v>
      </c>
      <c r="FC26">
        <v>32.167700000000004</v>
      </c>
      <c r="FD26">
        <v>30.000699999999998</v>
      </c>
      <c r="FE26">
        <v>31.85</v>
      </c>
      <c r="FF26">
        <v>31.881399999999999</v>
      </c>
      <c r="FG26">
        <v>28.182700000000001</v>
      </c>
      <c r="FH26">
        <v>0</v>
      </c>
      <c r="FI26">
        <v>100</v>
      </c>
      <c r="FJ26">
        <v>23.702400000000001</v>
      </c>
      <c r="FK26">
        <v>602.42600000000004</v>
      </c>
      <c r="FL26">
        <v>18.206299999999999</v>
      </c>
      <c r="FM26">
        <v>101.26600000000001</v>
      </c>
      <c r="FN26">
        <v>100.59</v>
      </c>
    </row>
    <row r="27" spans="1:170" x14ac:dyDescent="0.25">
      <c r="A27">
        <v>11</v>
      </c>
      <c r="B27">
        <v>1608051692.5</v>
      </c>
      <c r="C27">
        <v>880.5</v>
      </c>
      <c r="D27" t="s">
        <v>330</v>
      </c>
      <c r="E27" t="s">
        <v>331</v>
      </c>
      <c r="F27" t="s">
        <v>285</v>
      </c>
      <c r="G27" t="s">
        <v>286</v>
      </c>
      <c r="H27">
        <v>1608051684.75</v>
      </c>
      <c r="I27">
        <f t="shared" si="0"/>
        <v>4.2204901605511944E-4</v>
      </c>
      <c r="J27">
        <f t="shared" si="1"/>
        <v>4.392890687100742</v>
      </c>
      <c r="K27">
        <f t="shared" si="2"/>
        <v>697.64903333333302</v>
      </c>
      <c r="L27">
        <f t="shared" si="3"/>
        <v>323.79151201784151</v>
      </c>
      <c r="M27">
        <f t="shared" si="4"/>
        <v>33.247419012860853</v>
      </c>
      <c r="N27">
        <f t="shared" si="5"/>
        <v>71.635694186673305</v>
      </c>
      <c r="O27">
        <f t="shared" si="6"/>
        <v>1.9785122031382454E-2</v>
      </c>
      <c r="P27">
        <f t="shared" si="7"/>
        <v>2.9759743821708282</v>
      </c>
      <c r="Q27">
        <f t="shared" si="8"/>
        <v>1.9712336145811853E-2</v>
      </c>
      <c r="R27">
        <f t="shared" si="9"/>
        <v>1.2326727196626058E-2</v>
      </c>
      <c r="S27">
        <f t="shared" si="10"/>
        <v>231.29068997882112</v>
      </c>
      <c r="T27">
        <f t="shared" si="11"/>
        <v>29.213229367143764</v>
      </c>
      <c r="U27">
        <f t="shared" si="12"/>
        <v>28.983916666666701</v>
      </c>
      <c r="V27">
        <f t="shared" si="13"/>
        <v>4.0180313465391544</v>
      </c>
      <c r="W27">
        <f t="shared" si="14"/>
        <v>49.676761097367894</v>
      </c>
      <c r="X27">
        <f t="shared" si="15"/>
        <v>1.8827469182662566</v>
      </c>
      <c r="Y27">
        <f t="shared" si="16"/>
        <v>3.7899953150649615</v>
      </c>
      <c r="Z27">
        <f t="shared" si="17"/>
        <v>2.1352844282728976</v>
      </c>
      <c r="AA27">
        <f t="shared" si="18"/>
        <v>-18.612361608030767</v>
      </c>
      <c r="AB27">
        <f t="shared" si="19"/>
        <v>-161.37556555026063</v>
      </c>
      <c r="AC27">
        <f t="shared" si="20"/>
        <v>-11.876838773997019</v>
      </c>
      <c r="AD27">
        <f t="shared" si="21"/>
        <v>39.425924046532714</v>
      </c>
      <c r="AE27">
        <v>7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54111.025800490475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736.64904000000001</v>
      </c>
      <c r="AR27">
        <v>847.18</v>
      </c>
      <c r="AS27">
        <f t="shared" si="27"/>
        <v>0.13046927453433743</v>
      </c>
      <c r="AT27">
        <v>0.5</v>
      </c>
      <c r="AU27">
        <f t="shared" si="28"/>
        <v>1180.1878718531354</v>
      </c>
      <c r="AV27">
        <f t="shared" si="29"/>
        <v>4.392890687100742</v>
      </c>
      <c r="AW27">
        <f t="shared" si="30"/>
        <v>76.989127727451091</v>
      </c>
      <c r="AX27">
        <f t="shared" si="31"/>
        <v>0.37107816520692183</v>
      </c>
      <c r="AY27">
        <f t="shared" si="32"/>
        <v>4.2117346614586456E-3</v>
      </c>
      <c r="AZ27">
        <f t="shared" si="33"/>
        <v>2.8505158289855759</v>
      </c>
      <c r="BA27" t="s">
        <v>333</v>
      </c>
      <c r="BB27">
        <v>532.80999999999995</v>
      </c>
      <c r="BC27">
        <f t="shared" si="34"/>
        <v>314.37</v>
      </c>
      <c r="BD27">
        <f t="shared" si="35"/>
        <v>0.35159512676145921</v>
      </c>
      <c r="BE27">
        <f t="shared" si="36"/>
        <v>0.8848153535560791</v>
      </c>
      <c r="BF27">
        <f t="shared" si="37"/>
        <v>0.83924356653077348</v>
      </c>
      <c r="BG27">
        <f t="shared" si="38"/>
        <v>0.94828284073142388</v>
      </c>
      <c r="BH27">
        <f t="shared" si="39"/>
        <v>1400.0039999999999</v>
      </c>
      <c r="BI27">
        <f t="shared" si="40"/>
        <v>1180.1878718531354</v>
      </c>
      <c r="BJ27">
        <f t="shared" si="41"/>
        <v>0.84298892849815832</v>
      </c>
      <c r="BK27">
        <f t="shared" si="42"/>
        <v>0.1959778569963167</v>
      </c>
      <c r="BL27">
        <v>6</v>
      </c>
      <c r="BM27">
        <v>0.5</v>
      </c>
      <c r="BN27" t="s">
        <v>290</v>
      </c>
      <c r="BO27">
        <v>2</v>
      </c>
      <c r="BP27">
        <v>1608051684.75</v>
      </c>
      <c r="BQ27">
        <v>697.64903333333302</v>
      </c>
      <c r="BR27">
        <v>703.27376666666703</v>
      </c>
      <c r="BS27">
        <v>18.3357833333333</v>
      </c>
      <c r="BT27">
        <v>17.838616666666699</v>
      </c>
      <c r="BU27">
        <v>692.88009999999997</v>
      </c>
      <c r="BV27">
        <v>18.181786666666699</v>
      </c>
      <c r="BW27">
        <v>500.00586666666698</v>
      </c>
      <c r="BX27">
        <v>102.58159999999999</v>
      </c>
      <c r="BY27">
        <v>9.9964460000000005E-2</v>
      </c>
      <c r="BZ27">
        <v>27.978090000000002</v>
      </c>
      <c r="CA27">
        <v>28.983916666666701</v>
      </c>
      <c r="CB27">
        <v>999.9</v>
      </c>
      <c r="CC27">
        <v>0</v>
      </c>
      <c r="CD27">
        <v>0</v>
      </c>
      <c r="CE27">
        <v>10008.688333333301</v>
      </c>
      <c r="CF27">
        <v>0</v>
      </c>
      <c r="CG27">
        <v>352.23413333333298</v>
      </c>
      <c r="CH27">
        <v>1400.0039999999999</v>
      </c>
      <c r="CI27">
        <v>0.90001113333333305</v>
      </c>
      <c r="CJ27">
        <v>9.9988956666666698E-2</v>
      </c>
      <c r="CK27">
        <v>0</v>
      </c>
      <c r="CL27">
        <v>736.65070000000003</v>
      </c>
      <c r="CM27">
        <v>4.9993800000000004</v>
      </c>
      <c r="CN27">
        <v>10694.14</v>
      </c>
      <c r="CO27">
        <v>11164.403333333301</v>
      </c>
      <c r="CP27">
        <v>47.793399999999998</v>
      </c>
      <c r="CQ27">
        <v>49.805799999999998</v>
      </c>
      <c r="CR27">
        <v>48.686999999999998</v>
      </c>
      <c r="CS27">
        <v>49.436999999999998</v>
      </c>
      <c r="CT27">
        <v>49.3812</v>
      </c>
      <c r="CU27">
        <v>1255.52033333333</v>
      </c>
      <c r="CV27">
        <v>139.48366666666701</v>
      </c>
      <c r="CW27">
        <v>0</v>
      </c>
      <c r="CX27">
        <v>69.099999904632597</v>
      </c>
      <c r="CY27">
        <v>0</v>
      </c>
      <c r="CZ27">
        <v>736.64904000000001</v>
      </c>
      <c r="DA27">
        <v>-3.8323076832933598</v>
      </c>
      <c r="DB27">
        <v>-191.199997268034</v>
      </c>
      <c r="DC27">
        <v>10694.036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4.39662842820983</v>
      </c>
      <c r="DS27">
        <v>-0.121000963739436</v>
      </c>
      <c r="DT27">
        <v>3.1129192234378E-2</v>
      </c>
      <c r="DU27">
        <v>1</v>
      </c>
      <c r="DV27">
        <v>-5.6279454838709704</v>
      </c>
      <c r="DW27">
        <v>8.9830161290338398E-2</v>
      </c>
      <c r="DX27">
        <v>3.5930619329633401E-2</v>
      </c>
      <c r="DY27">
        <v>1</v>
      </c>
      <c r="DZ27">
        <v>0.49620412903225802</v>
      </c>
      <c r="EA27">
        <v>7.10582419354822E-2</v>
      </c>
      <c r="EB27">
        <v>5.3445796765353402E-3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985.2</v>
      </c>
      <c r="EX27">
        <v>985.5</v>
      </c>
      <c r="EY27">
        <v>2</v>
      </c>
      <c r="EZ27">
        <v>472.971</v>
      </c>
      <c r="FA27">
        <v>570.97</v>
      </c>
      <c r="FB27">
        <v>23.6859</v>
      </c>
      <c r="FC27">
        <v>32.277900000000002</v>
      </c>
      <c r="FD27">
        <v>30.000399999999999</v>
      </c>
      <c r="FE27">
        <v>31.964600000000001</v>
      </c>
      <c r="FF27">
        <v>31.9954</v>
      </c>
      <c r="FG27">
        <v>31.997299999999999</v>
      </c>
      <c r="FH27">
        <v>0</v>
      </c>
      <c r="FI27">
        <v>100</v>
      </c>
      <c r="FJ27">
        <v>23.702200000000001</v>
      </c>
      <c r="FK27">
        <v>704.20899999999995</v>
      </c>
      <c r="FL27">
        <v>18.275500000000001</v>
      </c>
      <c r="FM27">
        <v>101.247</v>
      </c>
      <c r="FN27">
        <v>100.577</v>
      </c>
    </row>
    <row r="28" spans="1:170" x14ac:dyDescent="0.25">
      <c r="A28">
        <v>12</v>
      </c>
      <c r="B28">
        <v>1608051787.5</v>
      </c>
      <c r="C28">
        <v>975.5</v>
      </c>
      <c r="D28" t="s">
        <v>334</v>
      </c>
      <c r="E28" t="s">
        <v>335</v>
      </c>
      <c r="F28" t="s">
        <v>285</v>
      </c>
      <c r="G28" t="s">
        <v>286</v>
      </c>
      <c r="H28">
        <v>1608051779.75</v>
      </c>
      <c r="I28">
        <f t="shared" si="0"/>
        <v>5.1202021025268556E-4</v>
      </c>
      <c r="J28">
        <f t="shared" si="1"/>
        <v>5.8631671848339133</v>
      </c>
      <c r="K28">
        <f t="shared" si="2"/>
        <v>799.22666666666703</v>
      </c>
      <c r="L28">
        <f t="shared" si="3"/>
        <v>389.27417871493969</v>
      </c>
      <c r="M28">
        <f t="shared" si="4"/>
        <v>39.971503145387715</v>
      </c>
      <c r="N28">
        <f t="shared" si="5"/>
        <v>82.066299198175855</v>
      </c>
      <c r="O28">
        <f t="shared" si="6"/>
        <v>2.4163886016691567E-2</v>
      </c>
      <c r="P28">
        <f t="shared" si="7"/>
        <v>2.9724026700173063</v>
      </c>
      <c r="Q28">
        <f t="shared" si="8"/>
        <v>2.4055283289953131E-2</v>
      </c>
      <c r="R28">
        <f t="shared" si="9"/>
        <v>1.5044268768845799E-2</v>
      </c>
      <c r="S28">
        <f t="shared" si="10"/>
        <v>231.29060798047703</v>
      </c>
      <c r="T28">
        <f t="shared" si="11"/>
        <v>29.201128514895636</v>
      </c>
      <c r="U28">
        <f t="shared" si="12"/>
        <v>28.963036666666699</v>
      </c>
      <c r="V28">
        <f t="shared" si="13"/>
        <v>4.0131786133978098</v>
      </c>
      <c r="W28">
        <f t="shared" si="14"/>
        <v>49.850897592112567</v>
      </c>
      <c r="X28">
        <f t="shared" si="15"/>
        <v>1.8904037463046153</v>
      </c>
      <c r="Y28">
        <f t="shared" si="16"/>
        <v>3.7921157644385444</v>
      </c>
      <c r="Z28">
        <f t="shared" si="17"/>
        <v>2.1227748670931943</v>
      </c>
      <c r="AA28">
        <f t="shared" si="18"/>
        <v>-22.580091272143434</v>
      </c>
      <c r="AB28">
        <f t="shared" si="19"/>
        <v>-156.29858944837102</v>
      </c>
      <c r="AC28">
        <f t="shared" si="20"/>
        <v>-11.516359868504782</v>
      </c>
      <c r="AD28">
        <f t="shared" si="21"/>
        <v>40.895567391457774</v>
      </c>
      <c r="AE28">
        <v>6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54004.554583799487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732.83600000000001</v>
      </c>
      <c r="AR28">
        <v>855.47</v>
      </c>
      <c r="AS28">
        <f t="shared" si="27"/>
        <v>0.14335277683612513</v>
      </c>
      <c r="AT28">
        <v>0.5</v>
      </c>
      <c r="AU28">
        <f t="shared" si="28"/>
        <v>1180.1825418533886</v>
      </c>
      <c r="AV28">
        <f t="shared" si="29"/>
        <v>5.8631671848339133</v>
      </c>
      <c r="AW28">
        <f t="shared" si="30"/>
        <v>84.591222274099863</v>
      </c>
      <c r="AX28">
        <f t="shared" si="31"/>
        <v>0.38632564555156812</v>
      </c>
      <c r="AY28">
        <f t="shared" si="32"/>
        <v>5.4575579931348253E-3</v>
      </c>
      <c r="AZ28">
        <f t="shared" si="33"/>
        <v>2.8132020994307219</v>
      </c>
      <c r="BA28" t="s">
        <v>337</v>
      </c>
      <c r="BB28">
        <v>524.98</v>
      </c>
      <c r="BC28">
        <f t="shared" si="34"/>
        <v>330.49</v>
      </c>
      <c r="BD28">
        <f t="shared" si="35"/>
        <v>0.37106720324366854</v>
      </c>
      <c r="BE28">
        <f t="shared" si="36"/>
        <v>0.87925541631653936</v>
      </c>
      <c r="BF28">
        <f t="shared" si="37"/>
        <v>0.87600046156128519</v>
      </c>
      <c r="BG28">
        <f t="shared" si="38"/>
        <v>0.94502752384473543</v>
      </c>
      <c r="BH28">
        <f t="shared" si="39"/>
        <v>1399.9970000000001</v>
      </c>
      <c r="BI28">
        <f t="shared" si="40"/>
        <v>1180.1825418533886</v>
      </c>
      <c r="BJ28">
        <f t="shared" si="41"/>
        <v>0.84298933630099815</v>
      </c>
      <c r="BK28">
        <f t="shared" si="42"/>
        <v>0.19597867260199631</v>
      </c>
      <c r="BL28">
        <v>6</v>
      </c>
      <c r="BM28">
        <v>0.5</v>
      </c>
      <c r="BN28" t="s">
        <v>290</v>
      </c>
      <c r="BO28">
        <v>2</v>
      </c>
      <c r="BP28">
        <v>1608051779.75</v>
      </c>
      <c r="BQ28">
        <v>799.22666666666703</v>
      </c>
      <c r="BR28">
        <v>806.75333333333299</v>
      </c>
      <c r="BS28">
        <v>18.410250000000001</v>
      </c>
      <c r="BT28">
        <v>17.8071533333333</v>
      </c>
      <c r="BU28">
        <v>794.45766666666702</v>
      </c>
      <c r="BV28">
        <v>18.256250000000001</v>
      </c>
      <c r="BW28">
        <v>500.01316666666702</v>
      </c>
      <c r="BX28">
        <v>102.5821</v>
      </c>
      <c r="BY28">
        <v>0.100033393333333</v>
      </c>
      <c r="BZ28">
        <v>27.987683333333301</v>
      </c>
      <c r="CA28">
        <v>28.963036666666699</v>
      </c>
      <c r="CB28">
        <v>999.9</v>
      </c>
      <c r="CC28">
        <v>0</v>
      </c>
      <c r="CD28">
        <v>0</v>
      </c>
      <c r="CE28">
        <v>9988.4383333333299</v>
      </c>
      <c r="CF28">
        <v>0</v>
      </c>
      <c r="CG28">
        <v>359.95963333333299</v>
      </c>
      <c r="CH28">
        <v>1399.9970000000001</v>
      </c>
      <c r="CI28">
        <v>0.89999689999999999</v>
      </c>
      <c r="CJ28">
        <v>0.10000305333333299</v>
      </c>
      <c r="CK28">
        <v>0</v>
      </c>
      <c r="CL28">
        <v>732.85743333333301</v>
      </c>
      <c r="CM28">
        <v>4.9993800000000004</v>
      </c>
      <c r="CN28">
        <v>10628.5666666667</v>
      </c>
      <c r="CO28">
        <v>11164.2966666667</v>
      </c>
      <c r="CP28">
        <v>48</v>
      </c>
      <c r="CQ28">
        <v>50</v>
      </c>
      <c r="CR28">
        <v>48.908066666666699</v>
      </c>
      <c r="CS28">
        <v>49.625</v>
      </c>
      <c r="CT28">
        <v>49.603999999999999</v>
      </c>
      <c r="CU28">
        <v>1255.4949999999999</v>
      </c>
      <c r="CV28">
        <v>139.50200000000001</v>
      </c>
      <c r="CW28">
        <v>0</v>
      </c>
      <c r="CX28">
        <v>94.5</v>
      </c>
      <c r="CY28">
        <v>0</v>
      </c>
      <c r="CZ28">
        <v>732.83600000000001</v>
      </c>
      <c r="DA28">
        <v>-1.6343247979850399</v>
      </c>
      <c r="DB28">
        <v>-56.567522427640696</v>
      </c>
      <c r="DC28">
        <v>10630.0461538462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5.8660842152247303</v>
      </c>
      <c r="DS28">
        <v>-0.18473051888275199</v>
      </c>
      <c r="DT28">
        <v>2.3548849881201799E-2</v>
      </c>
      <c r="DU28">
        <v>1</v>
      </c>
      <c r="DV28">
        <v>-7.5282258064516103</v>
      </c>
      <c r="DW28">
        <v>0.16009161290323101</v>
      </c>
      <c r="DX28">
        <v>2.5865371392130802E-2</v>
      </c>
      <c r="DY28">
        <v>1</v>
      </c>
      <c r="DZ28">
        <v>0.60208706451612903</v>
      </c>
      <c r="EA28">
        <v>8.3790387096772598E-2</v>
      </c>
      <c r="EB28">
        <v>6.3831448662030601E-3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986.8</v>
      </c>
      <c r="EX28">
        <v>987.1</v>
      </c>
      <c r="EY28">
        <v>2</v>
      </c>
      <c r="EZ28">
        <v>474.06599999999997</v>
      </c>
      <c r="FA28">
        <v>569.33399999999995</v>
      </c>
      <c r="FB28">
        <v>23.8352</v>
      </c>
      <c r="FC28">
        <v>32.398800000000001</v>
      </c>
      <c r="FD28">
        <v>30.000499999999999</v>
      </c>
      <c r="FE28">
        <v>32.0989</v>
      </c>
      <c r="FF28">
        <v>32.129899999999999</v>
      </c>
      <c r="FG28">
        <v>35.751399999999997</v>
      </c>
      <c r="FH28">
        <v>0</v>
      </c>
      <c r="FI28">
        <v>100</v>
      </c>
      <c r="FJ28">
        <v>23.8413</v>
      </c>
      <c r="FK28">
        <v>807.32100000000003</v>
      </c>
      <c r="FL28">
        <v>18.3415</v>
      </c>
      <c r="FM28">
        <v>101.227</v>
      </c>
      <c r="FN28">
        <v>100.562</v>
      </c>
    </row>
    <row r="29" spans="1:170" x14ac:dyDescent="0.25">
      <c r="A29">
        <v>13</v>
      </c>
      <c r="B29">
        <v>1608051881.5</v>
      </c>
      <c r="C29">
        <v>1069.5</v>
      </c>
      <c r="D29" t="s">
        <v>338</v>
      </c>
      <c r="E29" t="s">
        <v>339</v>
      </c>
      <c r="F29" t="s">
        <v>285</v>
      </c>
      <c r="G29" t="s">
        <v>286</v>
      </c>
      <c r="H29">
        <v>1608051873.75</v>
      </c>
      <c r="I29">
        <f t="shared" si="0"/>
        <v>5.6916250061909881E-4</v>
      </c>
      <c r="J29">
        <f t="shared" si="1"/>
        <v>7.5177177803585877</v>
      </c>
      <c r="K29">
        <f t="shared" si="2"/>
        <v>899.24416666666696</v>
      </c>
      <c r="L29">
        <f t="shared" si="3"/>
        <v>429.60145903773804</v>
      </c>
      <c r="M29">
        <f t="shared" si="4"/>
        <v>44.11139511571394</v>
      </c>
      <c r="N29">
        <f t="shared" si="5"/>
        <v>92.334217928830981</v>
      </c>
      <c r="O29">
        <f t="shared" si="6"/>
        <v>2.7016232955796447E-2</v>
      </c>
      <c r="P29">
        <f t="shared" si="7"/>
        <v>2.9744673437285769</v>
      </c>
      <c r="Q29">
        <f t="shared" si="8"/>
        <v>2.6880649035143696E-2</v>
      </c>
      <c r="R29">
        <f t="shared" si="9"/>
        <v>1.6812530465667459E-2</v>
      </c>
      <c r="S29">
        <f t="shared" si="10"/>
        <v>231.28835090991942</v>
      </c>
      <c r="T29">
        <f t="shared" si="11"/>
        <v>29.174238269437907</v>
      </c>
      <c r="U29">
        <f t="shared" si="12"/>
        <v>28.906826666666699</v>
      </c>
      <c r="V29">
        <f t="shared" si="13"/>
        <v>4.0001402029014015</v>
      </c>
      <c r="W29">
        <f t="shared" si="14"/>
        <v>49.830567881080796</v>
      </c>
      <c r="X29">
        <f t="shared" si="15"/>
        <v>1.8883706490914971</v>
      </c>
      <c r="Y29">
        <f t="shared" si="16"/>
        <v>3.7895828391882649</v>
      </c>
      <c r="Z29">
        <f t="shared" si="17"/>
        <v>2.1117695538099044</v>
      </c>
      <c r="AA29">
        <f t="shared" si="18"/>
        <v>-25.100066277302258</v>
      </c>
      <c r="AB29">
        <f t="shared" si="19"/>
        <v>-149.23106981632125</v>
      </c>
      <c r="AC29">
        <f t="shared" si="20"/>
        <v>-10.984278216076648</v>
      </c>
      <c r="AD29">
        <f t="shared" si="21"/>
        <v>45.972936600219242</v>
      </c>
      <c r="AE29">
        <v>5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54067.109855299954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732.26772000000005</v>
      </c>
      <c r="AR29">
        <v>863.86</v>
      </c>
      <c r="AS29">
        <f t="shared" si="27"/>
        <v>0.15233056282267954</v>
      </c>
      <c r="AT29">
        <v>0.5</v>
      </c>
      <c r="AU29">
        <f t="shared" si="28"/>
        <v>1180.1715248783414</v>
      </c>
      <c r="AV29">
        <f t="shared" si="29"/>
        <v>7.5177177803585877</v>
      </c>
      <c r="AW29">
        <f t="shared" si="30"/>
        <v>89.888096306008848</v>
      </c>
      <c r="AX29">
        <f t="shared" si="31"/>
        <v>0.39587433148889867</v>
      </c>
      <c r="AY29">
        <f t="shared" si="32"/>
        <v>6.859566672742198E-3</v>
      </c>
      <c r="AZ29">
        <f t="shared" si="33"/>
        <v>2.7761674345380034</v>
      </c>
      <c r="BA29" t="s">
        <v>341</v>
      </c>
      <c r="BB29">
        <v>521.88</v>
      </c>
      <c r="BC29">
        <f t="shared" si="34"/>
        <v>341.98</v>
      </c>
      <c r="BD29">
        <f t="shared" si="35"/>
        <v>0.38479525118427965</v>
      </c>
      <c r="BE29">
        <f t="shared" si="36"/>
        <v>0.87519889059192757</v>
      </c>
      <c r="BF29">
        <f t="shared" si="37"/>
        <v>0.88684156393534297</v>
      </c>
      <c r="BG29">
        <f t="shared" si="38"/>
        <v>0.94173293896182653</v>
      </c>
      <c r="BH29">
        <f t="shared" si="39"/>
        <v>1399.9839999999999</v>
      </c>
      <c r="BI29">
        <f t="shared" si="40"/>
        <v>1180.1715248783414</v>
      </c>
      <c r="BJ29">
        <f t="shared" si="41"/>
        <v>0.84298929479075579</v>
      </c>
      <c r="BK29">
        <f t="shared" si="42"/>
        <v>0.19597858958151179</v>
      </c>
      <c r="BL29">
        <v>6</v>
      </c>
      <c r="BM29">
        <v>0.5</v>
      </c>
      <c r="BN29" t="s">
        <v>290</v>
      </c>
      <c r="BO29">
        <v>2</v>
      </c>
      <c r="BP29">
        <v>1608051873.75</v>
      </c>
      <c r="BQ29">
        <v>899.24416666666696</v>
      </c>
      <c r="BR29">
        <v>908.87950000000001</v>
      </c>
      <c r="BS29">
        <v>18.3908666666667</v>
      </c>
      <c r="BT29">
        <v>17.72044</v>
      </c>
      <c r="BU29">
        <v>894.47516666666604</v>
      </c>
      <c r="BV29">
        <v>18.2368666666667</v>
      </c>
      <c r="BW29">
        <v>500.00556666666699</v>
      </c>
      <c r="BX29">
        <v>102.579833333333</v>
      </c>
      <c r="BY29">
        <v>9.9974166666666697E-2</v>
      </c>
      <c r="BZ29">
        <v>27.976223333333301</v>
      </c>
      <c r="CA29">
        <v>28.906826666666699</v>
      </c>
      <c r="CB29">
        <v>999.9</v>
      </c>
      <c r="CC29">
        <v>0</v>
      </c>
      <c r="CD29">
        <v>0</v>
      </c>
      <c r="CE29">
        <v>10000.333333333299</v>
      </c>
      <c r="CF29">
        <v>0</v>
      </c>
      <c r="CG29">
        <v>373.11076666666702</v>
      </c>
      <c r="CH29">
        <v>1399.9839999999999</v>
      </c>
      <c r="CI29">
        <v>0.89999899999999999</v>
      </c>
      <c r="CJ29">
        <v>0.100000933333333</v>
      </c>
      <c r="CK29">
        <v>0</v>
      </c>
      <c r="CL29">
        <v>732.25663333333296</v>
      </c>
      <c r="CM29">
        <v>4.9993800000000004</v>
      </c>
      <c r="CN29">
        <v>10628.39</v>
      </c>
      <c r="CO29">
        <v>11164.21</v>
      </c>
      <c r="CP29">
        <v>48.170466666666698</v>
      </c>
      <c r="CQ29">
        <v>50.145666666666699</v>
      </c>
      <c r="CR29">
        <v>49.061999999999998</v>
      </c>
      <c r="CS29">
        <v>49.770666666666699</v>
      </c>
      <c r="CT29">
        <v>49.75</v>
      </c>
      <c r="CU29">
        <v>1255.4873333333301</v>
      </c>
      <c r="CV29">
        <v>139.499</v>
      </c>
      <c r="CW29">
        <v>0</v>
      </c>
      <c r="CX29">
        <v>93.099999904632597</v>
      </c>
      <c r="CY29">
        <v>0</v>
      </c>
      <c r="CZ29">
        <v>732.26772000000005</v>
      </c>
      <c r="DA29">
        <v>0.31192309116984701</v>
      </c>
      <c r="DB29">
        <v>-239.03076988240099</v>
      </c>
      <c r="DC29">
        <v>10626.495999999999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7.52184003697863</v>
      </c>
      <c r="DS29">
        <v>-5.4528292271942697E-2</v>
      </c>
      <c r="DT29">
        <v>4.4495244692697597E-2</v>
      </c>
      <c r="DU29">
        <v>1</v>
      </c>
      <c r="DV29">
        <v>-9.6408754838709694</v>
      </c>
      <c r="DW29">
        <v>-3.7318548387106E-2</v>
      </c>
      <c r="DX29">
        <v>5.2680670559250999E-2</v>
      </c>
      <c r="DY29">
        <v>1</v>
      </c>
      <c r="DZ29">
        <v>0.66946912903225797</v>
      </c>
      <c r="EA29">
        <v>6.6713758064513906E-2</v>
      </c>
      <c r="EB29">
        <v>5.1279715837742098E-3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988.4</v>
      </c>
      <c r="EX29">
        <v>988.6</v>
      </c>
      <c r="EY29">
        <v>2</v>
      </c>
      <c r="EZ29">
        <v>474.61200000000002</v>
      </c>
      <c r="FA29">
        <v>568.20699999999999</v>
      </c>
      <c r="FB29">
        <v>23.8598</v>
      </c>
      <c r="FC29">
        <v>32.484200000000001</v>
      </c>
      <c r="FD29">
        <v>30.000499999999999</v>
      </c>
      <c r="FE29">
        <v>32.203400000000002</v>
      </c>
      <c r="FF29">
        <v>32.235199999999999</v>
      </c>
      <c r="FG29">
        <v>39.410899999999998</v>
      </c>
      <c r="FH29">
        <v>0</v>
      </c>
      <c r="FI29">
        <v>100</v>
      </c>
      <c r="FJ29">
        <v>23.8597</v>
      </c>
      <c r="FK29">
        <v>909.197</v>
      </c>
      <c r="FL29">
        <v>18.410900000000002</v>
      </c>
      <c r="FM29">
        <v>101.215</v>
      </c>
      <c r="FN29">
        <v>100.554</v>
      </c>
    </row>
    <row r="30" spans="1:170" x14ac:dyDescent="0.25">
      <c r="A30">
        <v>14</v>
      </c>
      <c r="B30">
        <v>1608052002</v>
      </c>
      <c r="C30">
        <v>1190</v>
      </c>
      <c r="D30" t="s">
        <v>342</v>
      </c>
      <c r="E30" t="s">
        <v>343</v>
      </c>
      <c r="F30" t="s">
        <v>285</v>
      </c>
      <c r="G30" t="s">
        <v>286</v>
      </c>
      <c r="H30">
        <v>1608051994</v>
      </c>
      <c r="I30">
        <f t="shared" si="0"/>
        <v>5.8360896105868684E-4</v>
      </c>
      <c r="J30">
        <f t="shared" si="1"/>
        <v>10.44762214166315</v>
      </c>
      <c r="K30">
        <f t="shared" si="2"/>
        <v>1199.3180645161301</v>
      </c>
      <c r="L30">
        <f t="shared" si="3"/>
        <v>560.32218021356596</v>
      </c>
      <c r="M30">
        <f t="shared" si="4"/>
        <v>57.539427488081458</v>
      </c>
      <c r="N30">
        <f t="shared" si="5"/>
        <v>123.15784961799967</v>
      </c>
      <c r="O30">
        <f t="shared" si="6"/>
        <v>2.7566656484636028E-2</v>
      </c>
      <c r="P30">
        <f t="shared" si="7"/>
        <v>2.9767401509174212</v>
      </c>
      <c r="Q30">
        <f t="shared" si="8"/>
        <v>2.7425614316675735E-2</v>
      </c>
      <c r="R30">
        <f t="shared" si="9"/>
        <v>1.7153620732876206E-2</v>
      </c>
      <c r="S30">
        <f t="shared" si="10"/>
        <v>231.29220222140145</v>
      </c>
      <c r="T30">
        <f t="shared" si="11"/>
        <v>29.207803387781063</v>
      </c>
      <c r="U30">
        <f t="shared" si="12"/>
        <v>28.8860806451613</v>
      </c>
      <c r="V30">
        <f t="shared" si="13"/>
        <v>3.9953373195785629</v>
      </c>
      <c r="W30">
        <f t="shared" si="14"/>
        <v>49.303654377635418</v>
      </c>
      <c r="X30">
        <f t="shared" si="15"/>
        <v>1.8725602262914882</v>
      </c>
      <c r="Y30">
        <f t="shared" si="16"/>
        <v>3.7980150760202034</v>
      </c>
      <c r="Z30">
        <f t="shared" si="17"/>
        <v>2.1227770932870746</v>
      </c>
      <c r="AA30">
        <f t="shared" si="18"/>
        <v>-25.737155182688088</v>
      </c>
      <c r="AB30">
        <f t="shared" si="19"/>
        <v>-139.89734932886552</v>
      </c>
      <c r="AC30">
        <f t="shared" si="20"/>
        <v>-10.29028653701323</v>
      </c>
      <c r="AD30">
        <f t="shared" si="21"/>
        <v>55.367411172834608</v>
      </c>
      <c r="AE30">
        <v>5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54127.158337661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738.49248</v>
      </c>
      <c r="AR30">
        <v>879.33</v>
      </c>
      <c r="AS30">
        <f t="shared" si="27"/>
        <v>0.16016457985056809</v>
      </c>
      <c r="AT30">
        <v>0.5</v>
      </c>
      <c r="AU30">
        <f t="shared" si="28"/>
        <v>1180.1934502403381</v>
      </c>
      <c r="AV30">
        <f t="shared" si="29"/>
        <v>10.44762214166315</v>
      </c>
      <c r="AW30">
        <f t="shared" si="30"/>
        <v>94.512594050068046</v>
      </c>
      <c r="AX30">
        <f t="shared" si="31"/>
        <v>0.41060807660377791</v>
      </c>
      <c r="AY30">
        <f t="shared" si="32"/>
        <v>9.3420020414739079E-3</v>
      </c>
      <c r="AZ30">
        <f t="shared" si="33"/>
        <v>2.7097335471324757</v>
      </c>
      <c r="BA30" t="s">
        <v>345</v>
      </c>
      <c r="BB30">
        <v>518.27</v>
      </c>
      <c r="BC30">
        <f t="shared" si="34"/>
        <v>361.06000000000006</v>
      </c>
      <c r="BD30">
        <f t="shared" si="35"/>
        <v>0.39006680330139037</v>
      </c>
      <c r="BE30">
        <f t="shared" si="36"/>
        <v>0.86840925574292682</v>
      </c>
      <c r="BF30">
        <f t="shared" si="37"/>
        <v>0.85953539991267913</v>
      </c>
      <c r="BG30">
        <f t="shared" si="38"/>
        <v>0.9356581799464988</v>
      </c>
      <c r="BH30">
        <f t="shared" si="39"/>
        <v>1400.0103225806399</v>
      </c>
      <c r="BI30">
        <f t="shared" si="40"/>
        <v>1180.1934502403381</v>
      </c>
      <c r="BJ30">
        <f t="shared" si="41"/>
        <v>0.84298910601236621</v>
      </c>
      <c r="BK30">
        <f t="shared" si="42"/>
        <v>0.19597821202473242</v>
      </c>
      <c r="BL30">
        <v>6</v>
      </c>
      <c r="BM30">
        <v>0.5</v>
      </c>
      <c r="BN30" t="s">
        <v>290</v>
      </c>
      <c r="BO30">
        <v>2</v>
      </c>
      <c r="BP30">
        <v>1608051994</v>
      </c>
      <c r="BQ30">
        <v>1199.3180645161301</v>
      </c>
      <c r="BR30">
        <v>1212.69483870968</v>
      </c>
      <c r="BS30">
        <v>18.235096774193501</v>
      </c>
      <c r="BT30">
        <v>17.547551612903199</v>
      </c>
      <c r="BU30">
        <v>1194.5493548387101</v>
      </c>
      <c r="BV30">
        <v>18.081096774193501</v>
      </c>
      <c r="BW30">
        <v>500.010903225807</v>
      </c>
      <c r="BX30">
        <v>102.589935483871</v>
      </c>
      <c r="BY30">
        <v>9.9962435483871001E-2</v>
      </c>
      <c r="BZ30">
        <v>28.014348387096799</v>
      </c>
      <c r="CA30">
        <v>28.8860806451613</v>
      </c>
      <c r="CB30">
        <v>999.9</v>
      </c>
      <c r="CC30">
        <v>0</v>
      </c>
      <c r="CD30">
        <v>0</v>
      </c>
      <c r="CE30">
        <v>10012.2096774194</v>
      </c>
      <c r="CF30">
        <v>0</v>
      </c>
      <c r="CG30">
        <v>493.67574193548398</v>
      </c>
      <c r="CH30">
        <v>1400.0103225806399</v>
      </c>
      <c r="CI30">
        <v>0.90000538709677402</v>
      </c>
      <c r="CJ30">
        <v>9.9994490322580606E-2</v>
      </c>
      <c r="CK30">
        <v>0</v>
      </c>
      <c r="CL30">
        <v>738.91916129032302</v>
      </c>
      <c r="CM30">
        <v>4.9993800000000004</v>
      </c>
      <c r="CN30">
        <v>10743.9935483871</v>
      </c>
      <c r="CO30">
        <v>11164.419354838699</v>
      </c>
      <c r="CP30">
        <v>48.429000000000002</v>
      </c>
      <c r="CQ30">
        <v>50.304000000000002</v>
      </c>
      <c r="CR30">
        <v>49.256</v>
      </c>
      <c r="CS30">
        <v>49.908999999999999</v>
      </c>
      <c r="CT30">
        <v>49.920999999999999</v>
      </c>
      <c r="CU30">
        <v>1255.51774193548</v>
      </c>
      <c r="CV30">
        <v>139.49258064516101</v>
      </c>
      <c r="CW30">
        <v>0</v>
      </c>
      <c r="CX30">
        <v>45.099999904632597</v>
      </c>
      <c r="CY30">
        <v>0</v>
      </c>
      <c r="CZ30">
        <v>738.49248</v>
      </c>
      <c r="DA30">
        <v>-18.028846179402901</v>
      </c>
      <c r="DB30">
        <v>-43.930768269542803</v>
      </c>
      <c r="DC30">
        <v>10734.5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10.4627333599413</v>
      </c>
      <c r="DS30">
        <v>-5.2108252080552804</v>
      </c>
      <c r="DT30">
        <v>0.37956303022743398</v>
      </c>
      <c r="DU30">
        <v>0</v>
      </c>
      <c r="DV30">
        <v>-13.376345161290301</v>
      </c>
      <c r="DW30">
        <v>6.0736790322580898</v>
      </c>
      <c r="DX30">
        <v>0.45867071387533498</v>
      </c>
      <c r="DY30">
        <v>0</v>
      </c>
      <c r="DZ30">
        <v>0.68754558064516103</v>
      </c>
      <c r="EA30">
        <v>-1.6498403225808901E-2</v>
      </c>
      <c r="EB30">
        <v>1.5326738763475701E-3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990.4</v>
      </c>
      <c r="EX30">
        <v>990.7</v>
      </c>
      <c r="EY30">
        <v>2</v>
      </c>
      <c r="EZ30">
        <v>475.166</v>
      </c>
      <c r="FA30">
        <v>567.21</v>
      </c>
      <c r="FB30">
        <v>23.781600000000001</v>
      </c>
      <c r="FC30">
        <v>32.576099999999997</v>
      </c>
      <c r="FD30">
        <v>30.000599999999999</v>
      </c>
      <c r="FE30">
        <v>32.315199999999997</v>
      </c>
      <c r="FF30">
        <v>32.348799999999997</v>
      </c>
      <c r="FG30">
        <v>49.872300000000003</v>
      </c>
      <c r="FH30">
        <v>0</v>
      </c>
      <c r="FI30">
        <v>100</v>
      </c>
      <c r="FJ30">
        <v>23.764099999999999</v>
      </c>
      <c r="FK30">
        <v>1212.71</v>
      </c>
      <c r="FL30">
        <v>18.316099999999999</v>
      </c>
      <c r="FM30">
        <v>101.196</v>
      </c>
      <c r="FN30">
        <v>100.538</v>
      </c>
    </row>
    <row r="31" spans="1:170" x14ac:dyDescent="0.25">
      <c r="A31">
        <v>15</v>
      </c>
      <c r="B31">
        <v>1608052106.5</v>
      </c>
      <c r="C31">
        <v>1294.5</v>
      </c>
      <c r="D31" t="s">
        <v>346</v>
      </c>
      <c r="E31" t="s">
        <v>347</v>
      </c>
      <c r="F31" t="s">
        <v>285</v>
      </c>
      <c r="G31" t="s">
        <v>286</v>
      </c>
      <c r="H31">
        <v>1608052098.5</v>
      </c>
      <c r="I31">
        <f t="shared" si="0"/>
        <v>5.7495210632445585E-4</v>
      </c>
      <c r="J31">
        <f t="shared" si="1"/>
        <v>10.915356169438057</v>
      </c>
      <c r="K31">
        <f t="shared" si="2"/>
        <v>1399.30548387097</v>
      </c>
      <c r="L31">
        <f t="shared" si="3"/>
        <v>714.88792531207685</v>
      </c>
      <c r="M31">
        <f t="shared" si="4"/>
        <v>73.418017283018401</v>
      </c>
      <c r="N31">
        <f t="shared" si="5"/>
        <v>143.70676935718802</v>
      </c>
      <c r="O31">
        <f t="shared" si="6"/>
        <v>2.7054717470114571E-2</v>
      </c>
      <c r="P31">
        <f t="shared" si="7"/>
        <v>2.9759239662124837</v>
      </c>
      <c r="Q31">
        <f t="shared" si="8"/>
        <v>2.6918814238042391E-2</v>
      </c>
      <c r="R31">
        <f t="shared" si="9"/>
        <v>1.6836412219748804E-2</v>
      </c>
      <c r="S31">
        <f t="shared" si="10"/>
        <v>231.29081634659937</v>
      </c>
      <c r="T31">
        <f t="shared" si="11"/>
        <v>29.182449796113662</v>
      </c>
      <c r="U31">
        <f t="shared" si="12"/>
        <v>28.8445483870968</v>
      </c>
      <c r="V31">
        <f t="shared" si="13"/>
        <v>3.9857373512893797</v>
      </c>
      <c r="W31">
        <f t="shared" si="14"/>
        <v>48.910078627100297</v>
      </c>
      <c r="X31">
        <f t="shared" si="15"/>
        <v>1.8545943127980058</v>
      </c>
      <c r="Y31">
        <f t="shared" si="16"/>
        <v>3.791844881170165</v>
      </c>
      <c r="Z31">
        <f t="shared" si="17"/>
        <v>2.1311430384913739</v>
      </c>
      <c r="AA31">
        <f t="shared" si="18"/>
        <v>-25.355387888908503</v>
      </c>
      <c r="AB31">
        <f t="shared" si="19"/>
        <v>-137.67030621477647</v>
      </c>
      <c r="AC31">
        <f t="shared" si="20"/>
        <v>-10.125752184134473</v>
      </c>
      <c r="AD31">
        <f t="shared" si="21"/>
        <v>58.139370058779917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54108.411871727389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735.10296153846105</v>
      </c>
      <c r="AR31">
        <v>882.48</v>
      </c>
      <c r="AS31">
        <f t="shared" si="27"/>
        <v>0.16700326178671354</v>
      </c>
      <c r="AT31">
        <v>0.5</v>
      </c>
      <c r="AU31">
        <f t="shared" si="28"/>
        <v>1180.1854054121472</v>
      </c>
      <c r="AV31">
        <f t="shared" si="29"/>
        <v>10.915356169438057</v>
      </c>
      <c r="AW31">
        <f t="shared" si="30"/>
        <v>98.547406108451739</v>
      </c>
      <c r="AX31">
        <f t="shared" si="31"/>
        <v>0.40731801287281305</v>
      </c>
      <c r="AY31">
        <f t="shared" si="32"/>
        <v>9.7383882198074038E-3</v>
      </c>
      <c r="AZ31">
        <f t="shared" si="33"/>
        <v>2.6964917051944517</v>
      </c>
      <c r="BA31" t="s">
        <v>349</v>
      </c>
      <c r="BB31">
        <v>523.03</v>
      </c>
      <c r="BC31">
        <f t="shared" si="34"/>
        <v>359.45000000000005</v>
      </c>
      <c r="BD31">
        <f t="shared" si="35"/>
        <v>0.41000706207132831</v>
      </c>
      <c r="BE31">
        <f t="shared" si="36"/>
        <v>0.86876836859495077</v>
      </c>
      <c r="BF31">
        <f t="shared" si="37"/>
        <v>0.88248097685901916</v>
      </c>
      <c r="BG31">
        <f t="shared" si="38"/>
        <v>0.93442123806554966</v>
      </c>
      <c r="BH31">
        <f t="shared" si="39"/>
        <v>1400.0006451612901</v>
      </c>
      <c r="BI31">
        <f t="shared" si="40"/>
        <v>1180.1854054121472</v>
      </c>
      <c r="BJ31">
        <f t="shared" si="41"/>
        <v>0.84298918682011137</v>
      </c>
      <c r="BK31">
        <f t="shared" si="42"/>
        <v>0.19597837364022258</v>
      </c>
      <c r="BL31">
        <v>6</v>
      </c>
      <c r="BM31">
        <v>0.5</v>
      </c>
      <c r="BN31" t="s">
        <v>290</v>
      </c>
      <c r="BO31">
        <v>2</v>
      </c>
      <c r="BP31">
        <v>1608052098.5</v>
      </c>
      <c r="BQ31">
        <v>1399.30548387097</v>
      </c>
      <c r="BR31">
        <v>1413.3690322580601</v>
      </c>
      <c r="BS31">
        <v>18.058606451612899</v>
      </c>
      <c r="BT31">
        <v>17.381138709677401</v>
      </c>
      <c r="BU31">
        <v>1394.5364516129</v>
      </c>
      <c r="BV31">
        <v>17.904609677419401</v>
      </c>
      <c r="BW31">
        <v>500.01135483871002</v>
      </c>
      <c r="BX31">
        <v>102.598677419355</v>
      </c>
      <c r="BY31">
        <v>9.9962022580645196E-2</v>
      </c>
      <c r="BZ31">
        <v>27.9864580645161</v>
      </c>
      <c r="CA31">
        <v>28.8445483870968</v>
      </c>
      <c r="CB31">
        <v>999.9</v>
      </c>
      <c r="CC31">
        <v>0</v>
      </c>
      <c r="CD31">
        <v>0</v>
      </c>
      <c r="CE31">
        <v>10006.737096774201</v>
      </c>
      <c r="CF31">
        <v>0</v>
      </c>
      <c r="CG31">
        <v>642.26990322580605</v>
      </c>
      <c r="CH31">
        <v>1400.0006451612901</v>
      </c>
      <c r="CI31">
        <v>0.90000241935483904</v>
      </c>
      <c r="CJ31">
        <v>9.99975064516129E-2</v>
      </c>
      <c r="CK31">
        <v>0</v>
      </c>
      <c r="CL31">
        <v>735.10112903225797</v>
      </c>
      <c r="CM31">
        <v>4.9993800000000004</v>
      </c>
      <c r="CN31">
        <v>10687.5774193548</v>
      </c>
      <c r="CO31">
        <v>11164.345161290301</v>
      </c>
      <c r="CP31">
        <v>48.5</v>
      </c>
      <c r="CQ31">
        <v>50.395000000000003</v>
      </c>
      <c r="CR31">
        <v>49.387</v>
      </c>
      <c r="CS31">
        <v>50.002000000000002</v>
      </c>
      <c r="CT31">
        <v>50</v>
      </c>
      <c r="CU31">
        <v>1255.5061290322601</v>
      </c>
      <c r="CV31">
        <v>139.495483870968</v>
      </c>
      <c r="CW31">
        <v>0</v>
      </c>
      <c r="CX31">
        <v>104.09999990463299</v>
      </c>
      <c r="CY31">
        <v>0</v>
      </c>
      <c r="CZ31">
        <v>735.10296153846105</v>
      </c>
      <c r="DA31">
        <v>-0.65008547663087701</v>
      </c>
      <c r="DB31">
        <v>-93.254698502631996</v>
      </c>
      <c r="DC31">
        <v>10690.788461538499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10.9366681162505</v>
      </c>
      <c r="DS31">
        <v>-0.118363271229233</v>
      </c>
      <c r="DT31">
        <v>9.5849990124470097E-2</v>
      </c>
      <c r="DU31">
        <v>1</v>
      </c>
      <c r="DV31">
        <v>-14.0757774193548</v>
      </c>
      <c r="DW31">
        <v>-9.68225806448203E-3</v>
      </c>
      <c r="DX31">
        <v>0.102354692313062</v>
      </c>
      <c r="DY31">
        <v>1</v>
      </c>
      <c r="DZ31">
        <v>0.67739629032258097</v>
      </c>
      <c r="EA31">
        <v>-8.6748387096825602E-4</v>
      </c>
      <c r="EB31">
        <v>9.18311430536912E-4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992.1</v>
      </c>
      <c r="EX31">
        <v>992.4</v>
      </c>
      <c r="EY31">
        <v>2</v>
      </c>
      <c r="EZ31">
        <v>475.48099999999999</v>
      </c>
      <c r="FA31">
        <v>565.81200000000001</v>
      </c>
      <c r="FB31">
        <v>23.9025</v>
      </c>
      <c r="FC31">
        <v>32.658000000000001</v>
      </c>
      <c r="FD31">
        <v>30.000399999999999</v>
      </c>
      <c r="FE31">
        <v>32.401400000000002</v>
      </c>
      <c r="FF31">
        <v>32.435099999999998</v>
      </c>
      <c r="FG31">
        <v>56.5443</v>
      </c>
      <c r="FH31">
        <v>0</v>
      </c>
      <c r="FI31">
        <v>100</v>
      </c>
      <c r="FJ31">
        <v>23.9008</v>
      </c>
      <c r="FK31">
        <v>1413.3</v>
      </c>
      <c r="FL31">
        <v>18.211400000000001</v>
      </c>
      <c r="FM31">
        <v>101.18300000000001</v>
      </c>
      <c r="FN31">
        <v>100.53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2020-12-15T09:10:10Z</dcterms:created>
  <dcterms:modified xsi:type="dcterms:W3CDTF">2021-05-04T23:20:30Z</dcterms:modified>
</cp:coreProperties>
</file>