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0C76DBD0-7417-4BAC-951B-F994F7F22D89}" xr6:coauthVersionLast="46" xr6:coauthVersionMax="46" xr10:uidLastSave="{00000000-0000-0000-0000-000000000000}"/>
  <bookViews>
    <workbookView xWindow="6810" yWindow="4065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H31" i="1"/>
  <c r="BI31" i="1" s="1"/>
  <c r="BG31" i="1"/>
  <c r="BF31" i="1"/>
  <c r="BE31" i="1"/>
  <c r="BD31" i="1"/>
  <c r="BC31" i="1"/>
  <c r="AX31" i="1" s="1"/>
  <c r="AZ31" i="1"/>
  <c r="AS31" i="1"/>
  <c r="AN31" i="1"/>
  <c r="AM31" i="1"/>
  <c r="AI31" i="1"/>
  <c r="AG31" i="1"/>
  <c r="K31" i="1" s="1"/>
  <c r="Y31" i="1"/>
  <c r="X31" i="1"/>
  <c r="W31" i="1"/>
  <c r="P31" i="1"/>
  <c r="BK30" i="1"/>
  <c r="BJ30" i="1"/>
  <c r="BH30" i="1"/>
  <c r="BI30" i="1" s="1"/>
  <c r="BG30" i="1"/>
  <c r="BF30" i="1"/>
  <c r="BE30" i="1"/>
  <c r="BD30" i="1"/>
  <c r="BC30" i="1"/>
  <c r="AX30" i="1" s="1"/>
  <c r="AZ30" i="1"/>
  <c r="AS30" i="1"/>
  <c r="AM30" i="1"/>
  <c r="AN30" i="1" s="1"/>
  <c r="AI30" i="1"/>
  <c r="AG30" i="1"/>
  <c r="N30" i="1" s="1"/>
  <c r="Y30" i="1"/>
  <c r="X30" i="1"/>
  <c r="W30" i="1"/>
  <c r="P30" i="1"/>
  <c r="BK29" i="1"/>
  <c r="BJ29" i="1"/>
  <c r="BI29" i="1" s="1"/>
  <c r="BH29" i="1"/>
  <c r="BG29" i="1"/>
  <c r="BF29" i="1"/>
  <c r="BE29" i="1"/>
  <c r="BD29" i="1"/>
  <c r="BC29" i="1"/>
  <c r="AX29" i="1" s="1"/>
  <c r="AZ29" i="1"/>
  <c r="AS29" i="1"/>
  <c r="AM29" i="1"/>
  <c r="AN29" i="1" s="1"/>
  <c r="AI29" i="1"/>
  <c r="AG29" i="1" s="1"/>
  <c r="Y29" i="1"/>
  <c r="X29" i="1"/>
  <c r="W29" i="1" s="1"/>
  <c r="P29" i="1"/>
  <c r="BK28" i="1"/>
  <c r="BJ28" i="1"/>
  <c r="BH28" i="1"/>
  <c r="BI28" i="1" s="1"/>
  <c r="BG28" i="1"/>
  <c r="BF28" i="1"/>
  <c r="BE28" i="1"/>
  <c r="BD28" i="1"/>
  <c r="BC28" i="1"/>
  <c r="AZ28" i="1"/>
  <c r="AX28" i="1"/>
  <c r="AS28" i="1"/>
  <c r="AN28" i="1"/>
  <c r="AM28" i="1"/>
  <c r="AI28" i="1"/>
  <c r="AG28" i="1" s="1"/>
  <c r="Y28" i="1"/>
  <c r="X28" i="1"/>
  <c r="W28" i="1" s="1"/>
  <c r="P28" i="1"/>
  <c r="BK27" i="1"/>
  <c r="BJ27" i="1"/>
  <c r="BH27" i="1"/>
  <c r="BI27" i="1" s="1"/>
  <c r="BG27" i="1"/>
  <c r="BF27" i="1"/>
  <c r="BE27" i="1"/>
  <c r="BD27" i="1"/>
  <c r="BC27" i="1"/>
  <c r="AZ27" i="1"/>
  <c r="AX27" i="1"/>
  <c r="AS27" i="1"/>
  <c r="AN27" i="1"/>
  <c r="AM27" i="1"/>
  <c r="AI27" i="1"/>
  <c r="AG27" i="1" s="1"/>
  <c r="Y27" i="1"/>
  <c r="X27" i="1"/>
  <c r="W27" i="1" s="1"/>
  <c r="P27" i="1"/>
  <c r="BK26" i="1"/>
  <c r="BJ26" i="1"/>
  <c r="BI26" i="1" s="1"/>
  <c r="BH26" i="1"/>
  <c r="BG26" i="1"/>
  <c r="BF26" i="1"/>
  <c r="BE26" i="1"/>
  <c r="BD26" i="1"/>
  <c r="BC26" i="1"/>
  <c r="AX26" i="1" s="1"/>
  <c r="AZ26" i="1"/>
  <c r="AS26" i="1"/>
  <c r="AN26" i="1"/>
  <c r="AM26" i="1"/>
  <c r="AI26" i="1"/>
  <c r="AG26" i="1"/>
  <c r="J26" i="1" s="1"/>
  <c r="AV26" i="1" s="1"/>
  <c r="Y26" i="1"/>
  <c r="X26" i="1"/>
  <c r="W26" i="1"/>
  <c r="P26" i="1"/>
  <c r="N26" i="1"/>
  <c r="K26" i="1"/>
  <c r="BK25" i="1"/>
  <c r="BJ25" i="1"/>
  <c r="BI25" i="1"/>
  <c r="AU25" i="1" s="1"/>
  <c r="AW25" i="1" s="1"/>
  <c r="BH25" i="1"/>
  <c r="BG25" i="1"/>
  <c r="BF25" i="1"/>
  <c r="BE25" i="1"/>
  <c r="BD25" i="1"/>
  <c r="BC25" i="1"/>
  <c r="AX25" i="1" s="1"/>
  <c r="AZ25" i="1"/>
  <c r="AS25" i="1"/>
  <c r="AM25" i="1"/>
  <c r="AN25" i="1" s="1"/>
  <c r="AI25" i="1"/>
  <c r="AG25" i="1" s="1"/>
  <c r="Y25" i="1"/>
  <c r="W25" i="1" s="1"/>
  <c r="X25" i="1"/>
  <c r="P25" i="1"/>
  <c r="BK24" i="1"/>
  <c r="BJ24" i="1"/>
  <c r="BI24" i="1"/>
  <c r="AU24" i="1" s="1"/>
  <c r="BH24" i="1"/>
  <c r="BG24" i="1"/>
  <c r="BF24" i="1"/>
  <c r="BE24" i="1"/>
  <c r="BD24" i="1"/>
  <c r="BC24" i="1"/>
  <c r="AZ24" i="1"/>
  <c r="AX24" i="1"/>
  <c r="AS24" i="1"/>
  <c r="AM24" i="1"/>
  <c r="AN24" i="1" s="1"/>
  <c r="AI24" i="1"/>
  <c r="AG24" i="1" s="1"/>
  <c r="Y24" i="1"/>
  <c r="X24" i="1"/>
  <c r="W24" i="1" s="1"/>
  <c r="P24" i="1"/>
  <c r="BK23" i="1"/>
  <c r="BJ23" i="1"/>
  <c r="BH23" i="1"/>
  <c r="BI23" i="1" s="1"/>
  <c r="BG23" i="1"/>
  <c r="BF23" i="1"/>
  <c r="BE23" i="1"/>
  <c r="BD23" i="1"/>
  <c r="BC23" i="1"/>
  <c r="AX23" i="1" s="1"/>
  <c r="AZ23" i="1"/>
  <c r="AS23" i="1"/>
  <c r="AN23" i="1"/>
  <c r="AM23" i="1"/>
  <c r="AI23" i="1"/>
  <c r="AG23" i="1"/>
  <c r="K23" i="1" s="1"/>
  <c r="Y23" i="1"/>
  <c r="X23" i="1"/>
  <c r="W23" i="1"/>
  <c r="P23" i="1"/>
  <c r="BK22" i="1"/>
  <c r="BJ22" i="1"/>
  <c r="BH22" i="1"/>
  <c r="BI22" i="1" s="1"/>
  <c r="BG22" i="1"/>
  <c r="BF22" i="1"/>
  <c r="BE22" i="1"/>
  <c r="BD22" i="1"/>
  <c r="BC22" i="1"/>
  <c r="AX22" i="1" s="1"/>
  <c r="AZ22" i="1"/>
  <c r="AS22" i="1"/>
  <c r="AM22" i="1"/>
  <c r="AN22" i="1" s="1"/>
  <c r="AI22" i="1"/>
  <c r="AG22" i="1"/>
  <c r="N22" i="1" s="1"/>
  <c r="Y22" i="1"/>
  <c r="X22" i="1"/>
  <c r="W22" i="1"/>
  <c r="P22" i="1"/>
  <c r="BK21" i="1"/>
  <c r="BJ21" i="1"/>
  <c r="BI21" i="1" s="1"/>
  <c r="BH21" i="1"/>
  <c r="BG21" i="1"/>
  <c r="BF21" i="1"/>
  <c r="BE21" i="1"/>
  <c r="BD21" i="1"/>
  <c r="BC21" i="1"/>
  <c r="AX21" i="1" s="1"/>
  <c r="AZ21" i="1"/>
  <c r="AS21" i="1"/>
  <c r="AM21" i="1"/>
  <c r="AN21" i="1" s="1"/>
  <c r="AI21" i="1"/>
  <c r="AG21" i="1" s="1"/>
  <c r="Y21" i="1"/>
  <c r="X21" i="1"/>
  <c r="W21" i="1" s="1"/>
  <c r="P21" i="1"/>
  <c r="BK20" i="1"/>
  <c r="BJ20" i="1"/>
  <c r="BH20" i="1"/>
  <c r="BI20" i="1" s="1"/>
  <c r="BG20" i="1"/>
  <c r="BF20" i="1"/>
  <c r="BE20" i="1"/>
  <c r="BD20" i="1"/>
  <c r="BC20" i="1"/>
  <c r="AZ20" i="1"/>
  <c r="AX20" i="1"/>
  <c r="AS20" i="1"/>
  <c r="AN20" i="1"/>
  <c r="AM20" i="1"/>
  <c r="AI20" i="1"/>
  <c r="AG20" i="1" s="1"/>
  <c r="Y20" i="1"/>
  <c r="X20" i="1"/>
  <c r="W20" i="1" s="1"/>
  <c r="P20" i="1"/>
  <c r="BK19" i="1"/>
  <c r="BJ19" i="1"/>
  <c r="BH19" i="1"/>
  <c r="BI19" i="1" s="1"/>
  <c r="BG19" i="1"/>
  <c r="BF19" i="1"/>
  <c r="BE19" i="1"/>
  <c r="BD19" i="1"/>
  <c r="BC19" i="1"/>
  <c r="AZ19" i="1"/>
  <c r="AX19" i="1"/>
  <c r="AS19" i="1"/>
  <c r="AN19" i="1"/>
  <c r="AM19" i="1"/>
  <c r="AI19" i="1"/>
  <c r="AH19" i="1"/>
  <c r="AG19" i="1"/>
  <c r="N19" i="1" s="1"/>
  <c r="Y19" i="1"/>
  <c r="X19" i="1"/>
  <c r="W19" i="1" s="1"/>
  <c r="P19" i="1"/>
  <c r="K19" i="1"/>
  <c r="BK18" i="1"/>
  <c r="BJ18" i="1"/>
  <c r="BI18" i="1" s="1"/>
  <c r="BH18" i="1"/>
  <c r="BG18" i="1"/>
  <c r="BF18" i="1"/>
  <c r="BE18" i="1"/>
  <c r="BD18" i="1"/>
  <c r="BC18" i="1"/>
  <c r="AX18" i="1" s="1"/>
  <c r="AZ18" i="1"/>
  <c r="AS18" i="1"/>
  <c r="AN18" i="1"/>
  <c r="AM18" i="1"/>
  <c r="AI18" i="1"/>
  <c r="AG18" i="1"/>
  <c r="J18" i="1" s="1"/>
  <c r="AV18" i="1" s="1"/>
  <c r="Y18" i="1"/>
  <c r="X18" i="1"/>
  <c r="W18" i="1"/>
  <c r="P18" i="1"/>
  <c r="N18" i="1"/>
  <c r="K18" i="1"/>
  <c r="BK17" i="1"/>
  <c r="BJ17" i="1"/>
  <c r="BI17" i="1"/>
  <c r="AU17" i="1" s="1"/>
  <c r="AW17" i="1" s="1"/>
  <c r="BH17" i="1"/>
  <c r="BG17" i="1"/>
  <c r="BF17" i="1"/>
  <c r="BE17" i="1"/>
  <c r="BD17" i="1"/>
  <c r="BC17" i="1"/>
  <c r="AX17" i="1" s="1"/>
  <c r="AZ17" i="1"/>
  <c r="AS17" i="1"/>
  <c r="AM17" i="1"/>
  <c r="AN17" i="1" s="1"/>
  <c r="AI17" i="1"/>
  <c r="AG17" i="1" s="1"/>
  <c r="Y17" i="1"/>
  <c r="W17" i="1" s="1"/>
  <c r="X17" i="1"/>
  <c r="P17" i="1"/>
  <c r="I21" i="1" l="1"/>
  <c r="AH21" i="1"/>
  <c r="N21" i="1"/>
  <c r="J21" i="1"/>
  <c r="AV21" i="1" s="1"/>
  <c r="K21" i="1"/>
  <c r="K28" i="1"/>
  <c r="J28" i="1"/>
  <c r="AV28" i="1" s="1"/>
  <c r="AY28" i="1" s="1"/>
  <c r="I28" i="1"/>
  <c r="AH28" i="1"/>
  <c r="N28" i="1"/>
  <c r="AU19" i="1"/>
  <c r="AW19" i="1" s="1"/>
  <c r="S19" i="1"/>
  <c r="AW20" i="1"/>
  <c r="AU21" i="1"/>
  <c r="AW21" i="1" s="1"/>
  <c r="S21" i="1"/>
  <c r="AU26" i="1"/>
  <c r="AW26" i="1" s="1"/>
  <c r="S26" i="1"/>
  <c r="AU27" i="1"/>
  <c r="S27" i="1"/>
  <c r="K25" i="1"/>
  <c r="J25" i="1"/>
  <c r="AV25" i="1" s="1"/>
  <c r="AY25" i="1" s="1"/>
  <c r="I25" i="1"/>
  <c r="AH25" i="1"/>
  <c r="N25" i="1"/>
  <c r="S28" i="1"/>
  <c r="AU28" i="1"/>
  <c r="AW28" i="1" s="1"/>
  <c r="AW29" i="1"/>
  <c r="AU29" i="1"/>
  <c r="S29" i="1"/>
  <c r="S23" i="1"/>
  <c r="AU23" i="1"/>
  <c r="AW24" i="1"/>
  <c r="AH24" i="1"/>
  <c r="N24" i="1"/>
  <c r="K24" i="1"/>
  <c r="J24" i="1"/>
  <c r="AV24" i="1" s="1"/>
  <c r="AY24" i="1" s="1"/>
  <c r="I24" i="1"/>
  <c r="AW23" i="1"/>
  <c r="S31" i="1"/>
  <c r="AU31" i="1"/>
  <c r="AU22" i="1"/>
  <c r="AW22" i="1" s="1"/>
  <c r="S22" i="1"/>
  <c r="AU30" i="1"/>
  <c r="AW30" i="1" s="1"/>
  <c r="S30" i="1"/>
  <c r="AU18" i="1"/>
  <c r="AW18" i="1" s="1"/>
  <c r="S18" i="1"/>
  <c r="AW31" i="1"/>
  <c r="I29" i="1"/>
  <c r="AH29" i="1"/>
  <c r="N29" i="1"/>
  <c r="K29" i="1"/>
  <c r="J29" i="1"/>
  <c r="AV29" i="1" s="1"/>
  <c r="AY29" i="1" s="1"/>
  <c r="AY18" i="1"/>
  <c r="S20" i="1"/>
  <c r="AU20" i="1"/>
  <c r="AW27" i="1"/>
  <c r="K17" i="1"/>
  <c r="J17" i="1"/>
  <c r="AV17" i="1" s="1"/>
  <c r="AY17" i="1" s="1"/>
  <c r="I17" i="1"/>
  <c r="AH17" i="1"/>
  <c r="N17" i="1"/>
  <c r="K20" i="1"/>
  <c r="J20" i="1"/>
  <c r="AV20" i="1" s="1"/>
  <c r="AY20" i="1" s="1"/>
  <c r="I20" i="1"/>
  <c r="AH20" i="1"/>
  <c r="N20" i="1"/>
  <c r="AH27" i="1"/>
  <c r="N27" i="1"/>
  <c r="K27" i="1"/>
  <c r="J27" i="1"/>
  <c r="AV27" i="1" s="1"/>
  <c r="AY27" i="1" s="1"/>
  <c r="I27" i="1"/>
  <c r="I19" i="1"/>
  <c r="AH22" i="1"/>
  <c r="AH30" i="1"/>
  <c r="J19" i="1"/>
  <c r="AV19" i="1" s="1"/>
  <c r="AY19" i="1" s="1"/>
  <c r="I22" i="1"/>
  <c r="N23" i="1"/>
  <c r="S24" i="1"/>
  <c r="I30" i="1"/>
  <c r="N31" i="1"/>
  <c r="J22" i="1"/>
  <c r="AV22" i="1" s="1"/>
  <c r="J30" i="1"/>
  <c r="AV30" i="1" s="1"/>
  <c r="AY30" i="1" s="1"/>
  <c r="K22" i="1"/>
  <c r="AH23" i="1"/>
  <c r="K30" i="1"/>
  <c r="AH31" i="1"/>
  <c r="S17" i="1"/>
  <c r="AH18" i="1"/>
  <c r="I23" i="1"/>
  <c r="S25" i="1"/>
  <c r="AH26" i="1"/>
  <c r="I31" i="1"/>
  <c r="I18" i="1"/>
  <c r="J23" i="1"/>
  <c r="AV23" i="1" s="1"/>
  <c r="AY23" i="1" s="1"/>
  <c r="I26" i="1"/>
  <c r="J31" i="1"/>
  <c r="AV31" i="1" s="1"/>
  <c r="AA18" i="1" l="1"/>
  <c r="AA28" i="1"/>
  <c r="T21" i="1"/>
  <c r="U21" i="1" s="1"/>
  <c r="AA17" i="1"/>
  <c r="Q17" i="1"/>
  <c r="O17" i="1" s="1"/>
  <c r="R17" i="1" s="1"/>
  <c r="L17" i="1" s="1"/>
  <c r="M17" i="1" s="1"/>
  <c r="AY26" i="1"/>
  <c r="T18" i="1"/>
  <c r="U18" i="1" s="1"/>
  <c r="T29" i="1"/>
  <c r="U29" i="1" s="1"/>
  <c r="AA23" i="1"/>
  <c r="Q23" i="1"/>
  <c r="O23" i="1" s="1"/>
  <c r="R23" i="1" s="1"/>
  <c r="L23" i="1" s="1"/>
  <c r="M23" i="1" s="1"/>
  <c r="AY22" i="1"/>
  <c r="T19" i="1"/>
  <c r="U19" i="1" s="1"/>
  <c r="AY21" i="1"/>
  <c r="T25" i="1"/>
  <c r="U25" i="1" s="1"/>
  <c r="AY31" i="1"/>
  <c r="AA19" i="1"/>
  <c r="Q19" i="1"/>
  <c r="O19" i="1" s="1"/>
  <c r="R19" i="1" s="1"/>
  <c r="L19" i="1" s="1"/>
  <c r="M19" i="1" s="1"/>
  <c r="AA20" i="1"/>
  <c r="AA29" i="1"/>
  <c r="T30" i="1"/>
  <c r="U30" i="1" s="1"/>
  <c r="T27" i="1"/>
  <c r="U27" i="1" s="1"/>
  <c r="AA24" i="1"/>
  <c r="T23" i="1"/>
  <c r="U23" i="1" s="1"/>
  <c r="AA31" i="1"/>
  <c r="Q31" i="1"/>
  <c r="O31" i="1" s="1"/>
  <c r="R31" i="1" s="1"/>
  <c r="L31" i="1" s="1"/>
  <c r="M31" i="1" s="1"/>
  <c r="AA25" i="1"/>
  <c r="Q25" i="1"/>
  <c r="O25" i="1" s="1"/>
  <c r="R25" i="1" s="1"/>
  <c r="L25" i="1" s="1"/>
  <c r="M25" i="1" s="1"/>
  <c r="AA26" i="1"/>
  <c r="T17" i="1"/>
  <c r="U17" i="1" s="1"/>
  <c r="AA30" i="1"/>
  <c r="Q30" i="1"/>
  <c r="O30" i="1" s="1"/>
  <c r="R30" i="1" s="1"/>
  <c r="L30" i="1" s="1"/>
  <c r="M30" i="1" s="1"/>
  <c r="AA27" i="1"/>
  <c r="Q27" i="1"/>
  <c r="O27" i="1" s="1"/>
  <c r="R27" i="1" s="1"/>
  <c r="L27" i="1" s="1"/>
  <c r="M27" i="1" s="1"/>
  <c r="AA22" i="1"/>
  <c r="T31" i="1"/>
  <c r="U31" i="1" s="1"/>
  <c r="T24" i="1"/>
  <c r="U24" i="1" s="1"/>
  <c r="T20" i="1"/>
  <c r="U20" i="1" s="1"/>
  <c r="T22" i="1"/>
  <c r="U22" i="1" s="1"/>
  <c r="T28" i="1"/>
  <c r="U28" i="1" s="1"/>
  <c r="Q28" i="1" s="1"/>
  <c r="O28" i="1" s="1"/>
  <c r="R28" i="1" s="1"/>
  <c r="L28" i="1" s="1"/>
  <c r="M28" i="1" s="1"/>
  <c r="T26" i="1"/>
  <c r="U26" i="1" s="1"/>
  <c r="Q21" i="1"/>
  <c r="O21" i="1" s="1"/>
  <c r="R21" i="1" s="1"/>
  <c r="L21" i="1" s="1"/>
  <c r="M21" i="1" s="1"/>
  <c r="AA21" i="1"/>
  <c r="V30" i="1" l="1"/>
  <c r="Z30" i="1" s="1"/>
  <c r="AC30" i="1"/>
  <c r="AD30" i="1" s="1"/>
  <c r="AB30" i="1"/>
  <c r="V21" i="1"/>
  <c r="Z21" i="1" s="1"/>
  <c r="AC21" i="1"/>
  <c r="AD21" i="1" s="1"/>
  <c r="AB21" i="1"/>
  <c r="V31" i="1"/>
  <c r="Z31" i="1" s="1"/>
  <c r="AB31" i="1"/>
  <c r="AC31" i="1"/>
  <c r="V23" i="1"/>
  <c r="Z23" i="1" s="1"/>
  <c r="AC23" i="1"/>
  <c r="AB23" i="1"/>
  <c r="AC25" i="1"/>
  <c r="AD25" i="1" s="1"/>
  <c r="AB25" i="1"/>
  <c r="V25" i="1"/>
  <c r="Z25" i="1" s="1"/>
  <c r="V29" i="1"/>
  <c r="Z29" i="1" s="1"/>
  <c r="AC29" i="1"/>
  <c r="AB29" i="1"/>
  <c r="AC17" i="1"/>
  <c r="AB17" i="1"/>
  <c r="V17" i="1"/>
  <c r="Z17" i="1" s="1"/>
  <c r="Q29" i="1"/>
  <c r="O29" i="1" s="1"/>
  <c r="R29" i="1" s="1"/>
  <c r="L29" i="1" s="1"/>
  <c r="M29" i="1" s="1"/>
  <c r="V18" i="1"/>
  <c r="Z18" i="1" s="1"/>
  <c r="AC18" i="1"/>
  <c r="AD18" i="1" s="1"/>
  <c r="AB18" i="1"/>
  <c r="AC20" i="1"/>
  <c r="AD20" i="1" s="1"/>
  <c r="V20" i="1"/>
  <c r="Z20" i="1" s="1"/>
  <c r="AB20" i="1"/>
  <c r="V24" i="1"/>
  <c r="Z24" i="1" s="1"/>
  <c r="AC24" i="1"/>
  <c r="AB24" i="1"/>
  <c r="V19" i="1"/>
  <c r="Z19" i="1" s="1"/>
  <c r="AC19" i="1"/>
  <c r="AB19" i="1"/>
  <c r="V27" i="1"/>
  <c r="Z27" i="1" s="1"/>
  <c r="AC27" i="1"/>
  <c r="AB27" i="1"/>
  <c r="V26" i="1"/>
  <c r="Z26" i="1" s="1"/>
  <c r="AC26" i="1"/>
  <c r="AB26" i="1"/>
  <c r="V28" i="1"/>
  <c r="Z28" i="1" s="1"/>
  <c r="AC28" i="1"/>
  <c r="AD28" i="1" s="1"/>
  <c r="AB28" i="1"/>
  <c r="V22" i="1"/>
  <c r="Z22" i="1" s="1"/>
  <c r="AC22" i="1"/>
  <c r="AB22" i="1"/>
  <c r="Q22" i="1"/>
  <c r="O22" i="1" s="1"/>
  <c r="R22" i="1" s="1"/>
  <c r="L22" i="1" s="1"/>
  <c r="M22" i="1" s="1"/>
  <c r="Q24" i="1"/>
  <c r="O24" i="1" s="1"/>
  <c r="R24" i="1" s="1"/>
  <c r="L24" i="1" s="1"/>
  <c r="M24" i="1" s="1"/>
  <c r="Q20" i="1"/>
  <c r="O20" i="1" s="1"/>
  <c r="R20" i="1" s="1"/>
  <c r="L20" i="1" s="1"/>
  <c r="M20" i="1" s="1"/>
  <c r="Q26" i="1"/>
  <c r="O26" i="1" s="1"/>
  <c r="R26" i="1" s="1"/>
  <c r="L26" i="1" s="1"/>
  <c r="M26" i="1" s="1"/>
  <c r="Q18" i="1"/>
  <c r="O18" i="1" s="1"/>
  <c r="R18" i="1" s="1"/>
  <c r="L18" i="1" s="1"/>
  <c r="M18" i="1" s="1"/>
  <c r="AD26" i="1" l="1"/>
  <c r="AD24" i="1"/>
  <c r="AD22" i="1"/>
  <c r="AD27" i="1"/>
  <c r="AD17" i="1"/>
  <c r="AD23" i="1"/>
  <c r="AD19" i="1"/>
  <c r="AD29" i="1"/>
  <c r="AD31" i="1"/>
</calcChain>
</file>

<file path=xl/sharedStrings.xml><?xml version="1.0" encoding="utf-8"?>
<sst xmlns="http://schemas.openxmlformats.org/spreadsheetml/2006/main" count="693" uniqueCount="350">
  <si>
    <t>File opened</t>
  </si>
  <si>
    <t>2020-12-15 09:11:36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</si>
  <si>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</si>
  <si>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</si>
  <si>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</si>
  <si>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</si>
  <si>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</si>
  <si>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</si>
  <si>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</si>
  <si>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</si>
  <si>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</si>
  <si>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</si>
  <si>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</si>
  <si>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{"co2aspanconc2": "0", "h2oazero": "1.06897", "co2aspan2": "0", "h2obspan2b": "0.0756432", "tazero": "-0.045269", "co2aspanconc1": "995.1", "co2bspan2b": "0.180987", "co2bspanconc2": "0", "h2obspan2a": "0.0741299", "h2obspanconc1": "13.5", "flowbzero": "0.21903", "h2oaspanconc1": "13.51", "ssa_ref": "31243.3", "h2obspan1": "1.02041", "co2aspan2a": "0.183186", "h2obspanconc2": "0", "ssb_ref": "34304.3", "co2bspan1": "0.994117", "co2bspan2a": "0.182058", "co2bspan2": "0", "h2oaspan2a": "0.0744543", "flowmeterzero": "0.990522", "co2bzero": "0.945393", "h2obzero": "1.0713", "flowazero": "0.42501", "co2bspanconc1": "995.1", "co2aspan2b": "0.182023", "h2oaspan2": "0", "co2aspan1": "0.993652", "oxygen": "21", "h2obspan2": "0", "co2azero": "0.968485", "tbzero": "-0.0452194", "h2oaspan2b": "0.0752776", "chamberpressurezero": "2.56567", "h2oaspan1": "1.01106", "h2oaspanconc2": "0"}</t>
  </si>
  <si>
    <t>Chamber type</t>
  </si>
  <si>
    <t>6800-01A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</si>
  <si>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</si>
  <si>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</si>
  <si>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</si>
  <si>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</si>
  <si>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</si>
  <si>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</si>
  <si>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</si>
  <si>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09:11:36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</si>
  <si>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</si>
  <si>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</si>
  <si>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</si>
  <si>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</si>
  <si>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</si>
  <si>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</si>
  <si>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</si>
  <si>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</si>
  <si>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</si>
  <si>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</si>
  <si>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</si>
  <si>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</si>
  <si>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</si>
  <si>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</si>
  <si>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</si>
  <si>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</si>
  <si>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</si>
  <si>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</si>
  <si>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</si>
  <si>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</si>
  <si>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</si>
  <si>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</si>
  <si>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</si>
  <si>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</si>
  <si>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</si>
  <si>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</si>
  <si>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</si>
  <si>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</si>
  <si>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</si>
  <si>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</si>
  <si>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</si>
  <si>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</si>
  <si>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</si>
  <si>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</si>
  <si>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</si>
  <si>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</si>
  <si>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</si>
  <si>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</si>
  <si>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</si>
  <si>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</si>
  <si>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</si>
  <si>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</si>
  <si>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</si>
  <si>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</si>
  <si>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</si>
  <si>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</si>
  <si>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</si>
  <si>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</si>
  <si>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</si>
  <si>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</si>
  <si>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</si>
  <si>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</si>
  <si>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</si>
  <si>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3.80807 72.5497 367.427 601.499 840.27 1012.88 1170.07 1266.68</t>
  </si>
  <si>
    <t>Fs_true</t>
  </si>
  <si>
    <t>0.265035 100.619 404.565 601.755 801.938 1000.71 1202.21 1400.73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</si>
  <si>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</si>
  <si>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</si>
  <si>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</si>
  <si>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</si>
  <si>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</si>
  <si>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</si>
  <si>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</si>
  <si>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</si>
  <si>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</si>
  <si>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</si>
  <si>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</si>
  <si>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</si>
  <si>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</si>
  <si>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</si>
  <si>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</si>
  <si>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</si>
  <si>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</si>
  <si>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</si>
  <si>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</si>
  <si>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</si>
  <si>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</si>
  <si>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</si>
  <si>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</si>
  <si>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</si>
  <si>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</si>
  <si>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</si>
  <si>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</si>
  <si>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</si>
  <si>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</si>
  <si>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</si>
  <si>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</si>
  <si>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</si>
  <si>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</si>
  <si>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</si>
  <si>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</si>
  <si>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</si>
  <si>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</si>
  <si>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</si>
  <si>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</si>
  <si>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</si>
  <si>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</si>
  <si>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</si>
  <si>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</si>
  <si>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</si>
  <si>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</si>
  <si>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</si>
  <si>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</si>
  <si>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</si>
  <si>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</si>
  <si>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</si>
  <si>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</si>
  <si>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</si>
  <si>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</si>
  <si>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</si>
  <si>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</si>
  <si>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</si>
  <si>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</si>
  <si>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</si>
  <si>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</si>
  <si>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</si>
  <si>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</si>
  <si>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</si>
  <si>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</si>
  <si>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</si>
  <si>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</si>
  <si>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</si>
  <si>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</si>
  <si>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</si>
  <si>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</si>
  <si>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</si>
  <si>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</si>
  <si>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</si>
  <si>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</si>
  <si>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</si>
  <si>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</si>
  <si>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</si>
  <si>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</si>
  <si>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</si>
  <si>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</si>
  <si>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</si>
  <si>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</si>
  <si>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</si>
  <si>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</si>
  <si>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</si>
  <si>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</si>
  <si>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</si>
  <si>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</si>
  <si>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</si>
  <si>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</si>
  <si>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</si>
  <si>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</si>
  <si>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</si>
  <si>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</si>
  <si>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</si>
  <si>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</si>
  <si>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</si>
  <si>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</si>
  <si>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</si>
  <si>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</si>
  <si>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</si>
  <si>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</si>
  <si>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</si>
  <si>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</si>
  <si>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</si>
  <si>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</si>
  <si>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</si>
  <si>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</si>
  <si>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</si>
  <si>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</si>
  <si>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</si>
  <si>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</si>
  <si>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</si>
  <si>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</si>
  <si>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</si>
  <si>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</si>
  <si>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</si>
  <si>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</si>
  <si>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</si>
  <si>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</si>
  <si>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</si>
  <si>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</si>
  <si>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</si>
  <si>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</si>
  <si>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</si>
  <si>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</si>
  <si>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</si>
  <si>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</si>
  <si>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</si>
  <si>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</si>
  <si>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</si>
  <si>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</si>
  <si>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</si>
  <si>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</si>
  <si>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</si>
  <si>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</si>
  <si>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</si>
  <si>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</si>
  <si>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</si>
  <si>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</si>
  <si>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</si>
  <si>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</si>
  <si>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</si>
  <si>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</si>
  <si>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</si>
  <si>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</si>
  <si>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</si>
  <si>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</si>
  <si>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</si>
  <si>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</si>
  <si>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</si>
  <si>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</si>
  <si>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</si>
  <si>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</si>
  <si>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</si>
  <si>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</si>
  <si>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</si>
  <si>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</si>
  <si>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</si>
  <si>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</si>
  <si>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</si>
  <si>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</si>
  <si>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</si>
  <si>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</si>
  <si>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</si>
  <si>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</si>
  <si>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</si>
  <si>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</si>
  <si>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</si>
  <si>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</si>
  <si>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</si>
  <si>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</si>
  <si>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</si>
  <si>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</si>
  <si>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</si>
  <si>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</si>
  <si>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</si>
  <si>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</si>
  <si>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</si>
  <si>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</si>
  <si>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</si>
  <si>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</si>
  <si>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</si>
  <si>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</si>
  <si>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</si>
  <si>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</si>
  <si>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</si>
  <si>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</si>
  <si>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</si>
  <si>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</si>
  <si>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</si>
  <si>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</si>
  <si>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</si>
  <si>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</si>
  <si>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</si>
  <si>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</si>
  <si>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</si>
  <si>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</si>
  <si>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</si>
  <si>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</si>
  <si>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</si>
  <si>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</si>
  <si>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</si>
  <si>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</si>
  <si>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20201215 09:13:56</t>
  </si>
  <si>
    <t>09:13:56</t>
  </si>
  <si>
    <t>1149</t>
  </si>
  <si>
    <t>_1</t>
  </si>
  <si>
    <t>RECT-4143-20200907-06_33_50</t>
  </si>
  <si>
    <t>RECT-303-20201215-09_13_59</t>
  </si>
  <si>
    <t>DARK-304-20201215-09_14_01</t>
  </si>
  <si>
    <t>0: Broadleaf</t>
  </si>
  <si>
    <t>--:--:--</t>
  </si>
  <si>
    <t>1/3</t>
  </si>
  <si>
    <t>20201215 09:15:57</t>
  </si>
  <si>
    <t>09:15:57</t>
  </si>
  <si>
    <t>RECT-305-20201215-09_15_59</t>
  </si>
  <si>
    <t>DARK-306-20201215-09_16_01</t>
  </si>
  <si>
    <t>3/3</t>
  </si>
  <si>
    <t>20201215 09:17:09</t>
  </si>
  <si>
    <t>09:17:09</t>
  </si>
  <si>
    <t>RECT-307-20201215-09_17_12</t>
  </si>
  <si>
    <t>DARK-308-20201215-09_17_14</t>
  </si>
  <si>
    <t>20201215 09:18:23</t>
  </si>
  <si>
    <t>09:18:23</t>
  </si>
  <si>
    <t>RECT-309-20201215-09_18_26</t>
  </si>
  <si>
    <t>DARK-310-20201215-09_18_28</t>
  </si>
  <si>
    <t>20201215 09:19:37</t>
  </si>
  <si>
    <t>09:19:37</t>
  </si>
  <si>
    <t>RECT-311-20201215-09_19_40</t>
  </si>
  <si>
    <t>DARK-312-20201215-09_19_42</t>
  </si>
  <si>
    <t>20201215 09:20:53</t>
  </si>
  <si>
    <t>09:20:53</t>
  </si>
  <si>
    <t>RECT-313-20201215-09_20_56</t>
  </si>
  <si>
    <t>DARK-314-20201215-09_20_58</t>
  </si>
  <si>
    <t>20201215 09:22:34</t>
  </si>
  <si>
    <t>09:22:34</t>
  </si>
  <si>
    <t>RECT-315-20201215-09_22_37</t>
  </si>
  <si>
    <t>DARK-316-20201215-09_22_39</t>
  </si>
  <si>
    <t>20201215 09:24:33</t>
  </si>
  <si>
    <t>09:24:33</t>
  </si>
  <si>
    <t>RECT-317-20201215-09_24_36</t>
  </si>
  <si>
    <t>DARK-318-20201215-09_24_38</t>
  </si>
  <si>
    <t>20201215 09:25:46</t>
  </si>
  <si>
    <t>09:25:46</t>
  </si>
  <si>
    <t>RECT-319-20201215-09_25_49</t>
  </si>
  <si>
    <t>DARK-320-20201215-09_25_51</t>
  </si>
  <si>
    <t>20201215 09:27:32</t>
  </si>
  <si>
    <t>09:27:32</t>
  </si>
  <si>
    <t>RECT-321-20201215-09_27_35</t>
  </si>
  <si>
    <t>DARK-322-20201215-09_27_37</t>
  </si>
  <si>
    <t>20201215 09:29:33</t>
  </si>
  <si>
    <t>09:29:33</t>
  </si>
  <si>
    <t>RECT-323-20201215-09_29_35</t>
  </si>
  <si>
    <t>DARK-324-20201215-09_29_37</t>
  </si>
  <si>
    <t>20201215 09:31:28</t>
  </si>
  <si>
    <t>09:31:28</t>
  </si>
  <si>
    <t>RECT-325-20201215-09_31_31</t>
  </si>
  <si>
    <t>DARK-326-20201215-09_31_33</t>
  </si>
  <si>
    <t>20201215 09:33:07</t>
  </si>
  <si>
    <t>09:33:07</t>
  </si>
  <si>
    <t>RECT-327-20201215-09_33_10</t>
  </si>
  <si>
    <t>DARK-328-20201215-09_33_12</t>
  </si>
  <si>
    <t>20201215 09:34:58</t>
  </si>
  <si>
    <t>09:34:58</t>
  </si>
  <si>
    <t>RECT-329-20201215-09_35_01</t>
  </si>
  <si>
    <t>DARK-330-20201215-09_35_03</t>
  </si>
  <si>
    <t>20201215 09:36:59</t>
  </si>
  <si>
    <t>09:36:59</t>
  </si>
  <si>
    <t>RECT-331-20201215-09_37_01</t>
  </si>
  <si>
    <t>DARK-332-20201215-09_37_03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</si>
</sst>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1608052436.5999999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1608052428.8499999</v>
      </c>
      <c r="I17">
        <f t="shared" ref="I17:I31" si="0">BW17*AG17*(BS17-BT17)/(100*BL17*(1000-AG17*BS17))</f>
        <v>7.772473344769868E-4</v>
      </c>
      <c r="J17">
        <f t="shared" ref="J17:J31" si="1">BW17*AG17*(BR17-BQ17*(1000-AG17*BT17)/(1000-AG17*BS17))/(100*BL17)</f>
        <v>2.0189736376342369</v>
      </c>
      <c r="K17">
        <f t="shared" ref="K17:K31" si="2">BQ17 - IF(AG17&gt;1, J17*BL17*100/(AI17*CE17), 0)</f>
        <v>401.71640000000002</v>
      </c>
      <c r="L17">
        <f t="shared" ref="L17:L31" si="3">((R17-I17/2)*K17-J17)/(R17+I17/2)</f>
        <v>300.69697208752723</v>
      </c>
      <c r="M17">
        <f t="shared" ref="M17:M31" si="4">L17*(BX17+BY17)/1000</f>
        <v>30.884094409667526</v>
      </c>
      <c r="N17">
        <f t="shared" ref="N17:N31" si="5">(BQ17 - IF(AG17&gt;1, J17*BL17*100/(AI17*CE17), 0))*(BX17+BY17)/1000</f>
        <v>41.25963469928265</v>
      </c>
      <c r="O17">
        <f t="shared" ref="O17:O31" si="6">2/((1/Q17-1/P17)+SIGN(Q17)*SQRT((1/Q17-1/P17)*(1/Q17-1/P17) + 4*BM17/((BM17+1)*(BM17+1))*(2*1/Q17*1/P17-1/P17*1/P17)))</f>
        <v>3.6512878114656526E-2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2.9759338485582463</v>
      </c>
      <c r="Q17">
        <f t="shared" ref="Q17:Q31" si="8">I17*(1000-(1000*0.61365*EXP(17.502*U17/(240.97+U17))/(BX17+BY17)+BS17)/2)/(1000*0.61365*EXP(17.502*U17/(240.97+U17))/(BX17+BY17)-BS17)</f>
        <v>3.6265812617840704E-2</v>
      </c>
      <c r="R17">
        <f t="shared" ref="R17:R31" si="9">1/((BM17+1)/(O17/1.6)+1/(P17/1.37)) + BM17/((BM17+1)/(O17/1.6) + BM17/(P17/1.37))</f>
        <v>2.2688191227909972E-2</v>
      </c>
      <c r="S17">
        <f t="shared" ref="S17:S31" si="10">(BI17*BK17)</f>
        <v>231.29085901668506</v>
      </c>
      <c r="T17">
        <f t="shared" ref="T17:T31" si="11">(BZ17+(S17+2*0.95*0.0000000567*(((BZ17+$B$7)+273)^4-(BZ17+273)^4)-44100*I17)/(1.84*29.3*P17+8*0.95*0.0000000567*(BZ17+273)^3))</f>
        <v>29.121761093312099</v>
      </c>
      <c r="U17">
        <f t="shared" ref="U17:U31" si="12">($C$7*CA17+$D$7*CB17+$E$7*T17)</f>
        <v>28.707709999999999</v>
      </c>
      <c r="V17">
        <f t="shared" ref="V17:V31" si="13">0.61365*EXP(17.502*U17/(240.97+U17))</f>
        <v>3.9542500290450913</v>
      </c>
      <c r="W17">
        <f t="shared" ref="W17:W31" si="14">(X17/Y17*100)</f>
        <v>47.886191849956091</v>
      </c>
      <c r="X17">
        <f t="shared" ref="X17:X31" si="15">BS17*(BX17+BY17)/1000</f>
        <v>1.814830108084466</v>
      </c>
      <c r="Y17">
        <f t="shared" ref="Y17:Y31" si="16">0.61365*EXP(17.502*BZ17/(240.97+BZ17))</f>
        <v>3.7898818802943297</v>
      </c>
      <c r="Z17">
        <f t="shared" ref="Z17:Z31" si="17">(V17-BS17*(BX17+BY17)/1000)</f>
        <v>2.1394199209606253</v>
      </c>
      <c r="AA17">
        <f t="shared" ref="AA17:AA31" si="18">(-I17*44100)</f>
        <v>-34.276607450435115</v>
      </c>
      <c r="AB17">
        <f t="shared" ref="AB17:AB31" si="19">2*29.3*P17*0.92*(BZ17-U17)</f>
        <v>-117.14153012581498</v>
      </c>
      <c r="AC17">
        <f t="shared" ref="AC17:AC31" si="20">2*0.95*0.0000000567*(((BZ17+$B$7)+273)^4-(U17+273)^4)</f>
        <v>-8.6095657136720369</v>
      </c>
      <c r="AD17">
        <f t="shared" ref="AD17:AD31" si="21">S17+AC17+AA17+AB17</f>
        <v>71.263155726762946</v>
      </c>
      <c r="AE17">
        <v>0</v>
      </c>
      <c r="AF17">
        <v>0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54110.510313511382</v>
      </c>
      <c r="AJ17" t="s">
        <v>287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288</v>
      </c>
      <c r="AQ17">
        <v>916.18871999999999</v>
      </c>
      <c r="AR17">
        <v>1077.04</v>
      </c>
      <c r="AS17">
        <f t="shared" ref="AS17:AS31" si="27">1-AQ17/AR17</f>
        <v>0.14934568818242588</v>
      </c>
      <c r="AT17">
        <v>0.5</v>
      </c>
      <c r="AU17">
        <f t="shared" ref="AU17:AU31" si="28">BI17</f>
        <v>1180.1849408569165</v>
      </c>
      <c r="AV17">
        <f t="shared" ref="AV17:AV31" si="29">J17</f>
        <v>2.0189736376342369</v>
      </c>
      <c r="AW17">
        <f t="shared" ref="AW17:AW31" si="30">AS17*AT17*AU17</f>
        <v>88.127766087405888</v>
      </c>
      <c r="AX17">
        <f t="shared" ref="AX17:AX31" si="31">BC17/AR17</f>
        <v>0.3996694644581445</v>
      </c>
      <c r="AY17">
        <f t="shared" ref="AY17:AY31" si="32">(AV17-AO17)/AU17</f>
        <v>2.2002662697636313E-3</v>
      </c>
      <c r="AZ17">
        <f t="shared" ref="AZ17:AZ31" si="33">(AL17-AR17)/AR17</f>
        <v>2.0287454504939464</v>
      </c>
      <c r="BA17" t="s">
        <v>289</v>
      </c>
      <c r="BB17">
        <v>646.58000000000004</v>
      </c>
      <c r="BC17">
        <f t="shared" ref="BC17:BC31" si="34">AR17-BB17</f>
        <v>430.45999999999992</v>
      </c>
      <c r="BD17">
        <f t="shared" ref="BD17:BD31" si="35">(AR17-AQ17)/(AR17-BB17)</f>
        <v>0.37367300097570044</v>
      </c>
      <c r="BE17">
        <f t="shared" ref="BE17:BE31" si="36">(AL17-AR17)/(AL17-BB17)</f>
        <v>0.83541961384056584</v>
      </c>
      <c r="BF17">
        <f t="shared" ref="BF17:BF31" si="37">(AR17-AQ17)/(AR17-AK17)</f>
        <v>0.44487750621234284</v>
      </c>
      <c r="BG17">
        <f t="shared" ref="BG17:BG31" si="38">(AL17-AR17)/(AL17-AK17)</f>
        <v>0.85802142461873798</v>
      </c>
      <c r="BH17">
        <f t="shared" ref="BH17:BH31" si="39">$B$11*CF17+$C$11*CG17+$F$11*CH17*(1-CK17)</f>
        <v>1400</v>
      </c>
      <c r="BI17">
        <f t="shared" ref="BI17:BI31" si="40">BH17*BJ17</f>
        <v>1180.1849408569165</v>
      </c>
      <c r="BJ17">
        <f t="shared" ref="BJ17:BJ31" si="41">($B$11*$D$9+$C$11*$D$9+$F$11*((CU17+CM17)/MAX(CU17+CM17+CV17, 0.1)*$I$9+CV17/MAX(CU17+CM17+CV17, 0.1)*$J$9))/($B$11+$C$11+$F$11)</f>
        <v>0.8429892434692261</v>
      </c>
      <c r="BK17">
        <f t="shared" ref="BK17:BK31" si="42">($B$11*$K$9+$C$11*$K$9+$F$11*((CU17+CM17)/MAX(CU17+CM17+CV17, 0.1)*$P$9+CV17/MAX(CU17+CM17+CV17, 0.1)*$Q$9))/($B$11+$C$11+$F$11)</f>
        <v>0.1959784869384521</v>
      </c>
      <c r="BL17">
        <v>6</v>
      </c>
      <c r="BM17">
        <v>0.5</v>
      </c>
      <c r="BN17" t="s">
        <v>290</v>
      </c>
      <c r="BO17">
        <v>2</v>
      </c>
      <c r="BP17">
        <v>1608052428.8499999</v>
      </c>
      <c r="BQ17">
        <v>401.71640000000002</v>
      </c>
      <c r="BR17">
        <v>404.51389999999998</v>
      </c>
      <c r="BS17">
        <v>17.669740000000001</v>
      </c>
      <c r="BT17">
        <v>16.753506666666699</v>
      </c>
      <c r="BU17">
        <v>396.94740000000002</v>
      </c>
      <c r="BV17">
        <v>17.515743333333301</v>
      </c>
      <c r="BW17">
        <v>499.9907</v>
      </c>
      <c r="BX17">
        <v>102.608466666667</v>
      </c>
      <c r="BY17">
        <v>9.9898486666666605E-2</v>
      </c>
      <c r="BZ17">
        <v>27.9775766666667</v>
      </c>
      <c r="CA17">
        <v>28.707709999999999</v>
      </c>
      <c r="CB17">
        <v>999.9</v>
      </c>
      <c r="CC17">
        <v>0</v>
      </c>
      <c r="CD17">
        <v>0</v>
      </c>
      <c r="CE17">
        <v>10005.8383333333</v>
      </c>
      <c r="CF17">
        <v>0</v>
      </c>
      <c r="CG17">
        <v>559.33516666666696</v>
      </c>
      <c r="CH17">
        <v>1400</v>
      </c>
      <c r="CI17">
        <v>0.90000033333333296</v>
      </c>
      <c r="CJ17">
        <v>9.99998E-2</v>
      </c>
      <c r="CK17">
        <v>0</v>
      </c>
      <c r="CL17">
        <v>917.16393333333303</v>
      </c>
      <c r="CM17">
        <v>4.9993800000000004</v>
      </c>
      <c r="CN17">
        <v>13078.77</v>
      </c>
      <c r="CO17">
        <v>11164.35</v>
      </c>
      <c r="CP17">
        <v>48.5</v>
      </c>
      <c r="CQ17">
        <v>50.5</v>
      </c>
      <c r="CR17">
        <v>49.424599999999998</v>
      </c>
      <c r="CS17">
        <v>50.186999999999998</v>
      </c>
      <c r="CT17">
        <v>50.061999999999998</v>
      </c>
      <c r="CU17">
        <v>1255.5023333333299</v>
      </c>
      <c r="CV17">
        <v>139.49799999999999</v>
      </c>
      <c r="CW17">
        <v>0</v>
      </c>
      <c r="CX17">
        <v>329.5</v>
      </c>
      <c r="CY17">
        <v>0</v>
      </c>
      <c r="CZ17">
        <v>916.18871999999999</v>
      </c>
      <c r="DA17">
        <v>-99.634615219184795</v>
      </c>
      <c r="DB17">
        <v>-1363.35384392318</v>
      </c>
      <c r="DC17">
        <v>13065.2</v>
      </c>
      <c r="DD17">
        <v>15</v>
      </c>
      <c r="DE17">
        <v>0</v>
      </c>
      <c r="DF17" t="s">
        <v>291</v>
      </c>
      <c r="DG17">
        <v>1607992578</v>
      </c>
      <c r="DH17">
        <v>1607992562.5999999</v>
      </c>
      <c r="DI17">
        <v>0</v>
      </c>
      <c r="DJ17">
        <v>1.9490000000000001</v>
      </c>
      <c r="DK17">
        <v>8.9999999999999993E-3</v>
      </c>
      <c r="DL17">
        <v>4.7690000000000001</v>
      </c>
      <c r="DM17">
        <v>0.154</v>
      </c>
      <c r="DN17">
        <v>1213</v>
      </c>
      <c r="DO17">
        <v>20</v>
      </c>
      <c r="DP17">
        <v>0.1</v>
      </c>
      <c r="DQ17">
        <v>0.17</v>
      </c>
      <c r="DR17">
        <v>1.9900735807176599</v>
      </c>
      <c r="DS17">
        <v>1.3631246971148201</v>
      </c>
      <c r="DT17">
        <v>0.10320828974993999</v>
      </c>
      <c r="DU17">
        <v>0</v>
      </c>
      <c r="DV17">
        <v>-2.7704983870967701</v>
      </c>
      <c r="DW17">
        <v>-1.6474388709677401</v>
      </c>
      <c r="DX17">
        <v>0.12825858585601799</v>
      </c>
      <c r="DY17">
        <v>0</v>
      </c>
      <c r="DZ17">
        <v>0.91614341935483901</v>
      </c>
      <c r="EA17">
        <v>6.6572903225793701E-3</v>
      </c>
      <c r="EB17">
        <v>8.1938863024044403E-4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4.7690000000000001</v>
      </c>
      <c r="EJ17">
        <v>0.154</v>
      </c>
      <c r="EK17">
        <v>4.7690000000000001</v>
      </c>
      <c r="EL17">
        <v>0</v>
      </c>
      <c r="EM17">
        <v>0</v>
      </c>
      <c r="EN17">
        <v>0</v>
      </c>
      <c r="EO17">
        <v>0.154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997.6</v>
      </c>
      <c r="EX17">
        <v>997.9</v>
      </c>
      <c r="EY17">
        <v>2</v>
      </c>
      <c r="EZ17">
        <v>493.75299999999999</v>
      </c>
      <c r="FA17">
        <v>558.26599999999996</v>
      </c>
      <c r="FB17">
        <v>24.0275</v>
      </c>
      <c r="FC17">
        <v>32.853999999999999</v>
      </c>
      <c r="FD17">
        <v>30.0001</v>
      </c>
      <c r="FE17">
        <v>32.607999999999997</v>
      </c>
      <c r="FF17">
        <v>32.642800000000001</v>
      </c>
      <c r="FG17">
        <v>20.492999999999999</v>
      </c>
      <c r="FH17">
        <v>0</v>
      </c>
      <c r="FI17">
        <v>100</v>
      </c>
      <c r="FJ17">
        <v>24.0334</v>
      </c>
      <c r="FK17">
        <v>404.02699999999999</v>
      </c>
      <c r="FL17">
        <v>18.040099999999999</v>
      </c>
      <c r="FM17">
        <v>101.15</v>
      </c>
      <c r="FN17">
        <v>100.504</v>
      </c>
    </row>
    <row r="18" spans="1:170" x14ac:dyDescent="0.25">
      <c r="A18">
        <v>2</v>
      </c>
      <c r="B18">
        <v>1608052557.0999999</v>
      </c>
      <c r="C18">
        <v>120.5</v>
      </c>
      <c r="D18" t="s">
        <v>293</v>
      </c>
      <c r="E18" t="s">
        <v>294</v>
      </c>
      <c r="F18" t="s">
        <v>285</v>
      </c>
      <c r="G18" t="s">
        <v>286</v>
      </c>
      <c r="H18">
        <v>1608052549.0999999</v>
      </c>
      <c r="I18">
        <f t="shared" si="0"/>
        <v>7.7651353888614138E-4</v>
      </c>
      <c r="J18">
        <f t="shared" si="1"/>
        <v>-2.5359468845467057</v>
      </c>
      <c r="K18">
        <f t="shared" si="2"/>
        <v>49.606422580645201</v>
      </c>
      <c r="L18">
        <f t="shared" si="3"/>
        <v>158.78383983476513</v>
      </c>
      <c r="M18">
        <f t="shared" si="4"/>
        <v>16.308347093057158</v>
      </c>
      <c r="N18">
        <f t="shared" si="5"/>
        <v>5.0949690997011832</v>
      </c>
      <c r="O18">
        <f t="shared" si="6"/>
        <v>3.6186731161331101E-2</v>
      </c>
      <c r="P18">
        <f t="shared" si="7"/>
        <v>2.9756285958075885</v>
      </c>
      <c r="Q18">
        <f t="shared" si="8"/>
        <v>3.5944019172199256E-2</v>
      </c>
      <c r="R18">
        <f t="shared" si="9"/>
        <v>2.2486682834450922E-2</v>
      </c>
      <c r="S18">
        <f t="shared" si="10"/>
        <v>231.28985076922805</v>
      </c>
      <c r="T18">
        <f t="shared" si="11"/>
        <v>29.111451891351589</v>
      </c>
      <c r="U18">
        <f t="shared" si="12"/>
        <v>28.671667741935501</v>
      </c>
      <c r="V18">
        <f t="shared" si="13"/>
        <v>3.9459926756355173</v>
      </c>
      <c r="W18">
        <f t="shared" si="14"/>
        <v>47.236518814159737</v>
      </c>
      <c r="X18">
        <f t="shared" si="15"/>
        <v>1.7891012024064412</v>
      </c>
      <c r="Y18">
        <f t="shared" si="16"/>
        <v>3.7875382168724419</v>
      </c>
      <c r="Z18">
        <f t="shared" si="17"/>
        <v>2.1568914732290763</v>
      </c>
      <c r="AA18">
        <f t="shared" si="18"/>
        <v>-34.244247064878834</v>
      </c>
      <c r="AB18">
        <f t="shared" si="19"/>
        <v>-113.04944601765425</v>
      </c>
      <c r="AC18">
        <f t="shared" si="20"/>
        <v>-8.3077313234959913</v>
      </c>
      <c r="AD18">
        <f t="shared" si="21"/>
        <v>75.688426363198971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54103.447853542071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707.67292307692298</v>
      </c>
      <c r="AR18">
        <v>796.66</v>
      </c>
      <c r="AS18">
        <f t="shared" si="27"/>
        <v>0.11170019446574075</v>
      </c>
      <c r="AT18">
        <v>0.5</v>
      </c>
      <c r="AU18">
        <f t="shared" si="28"/>
        <v>1180.1783147566323</v>
      </c>
      <c r="AV18">
        <f t="shared" si="29"/>
        <v>-2.5359468845467057</v>
      </c>
      <c r="AW18">
        <f t="shared" si="30"/>
        <v>65.913073631283012</v>
      </c>
      <c r="AX18">
        <f t="shared" si="31"/>
        <v>0.29882258428940822</v>
      </c>
      <c r="AY18">
        <f t="shared" si="32"/>
        <v>-1.6592402861886919E-3</v>
      </c>
      <c r="AZ18">
        <f t="shared" si="33"/>
        <v>3.0946953530991892</v>
      </c>
      <c r="BA18" t="s">
        <v>296</v>
      </c>
      <c r="BB18">
        <v>558.6</v>
      </c>
      <c r="BC18">
        <f t="shared" si="34"/>
        <v>238.05999999999995</v>
      </c>
      <c r="BD18">
        <f t="shared" si="35"/>
        <v>0.37380104563167693</v>
      </c>
      <c r="BE18">
        <f t="shared" si="36"/>
        <v>0.91194312515720477</v>
      </c>
      <c r="BF18">
        <f t="shared" si="37"/>
        <v>1.0961284087248191</v>
      </c>
      <c r="BG18">
        <f t="shared" si="38"/>
        <v>0.96812103242207415</v>
      </c>
      <c r="BH18">
        <f t="shared" si="39"/>
        <v>1399.9919354838701</v>
      </c>
      <c r="BI18">
        <f t="shared" si="40"/>
        <v>1180.1783147566323</v>
      </c>
      <c r="BJ18">
        <f t="shared" si="41"/>
        <v>0.84298936646998246</v>
      </c>
      <c r="BK18">
        <f t="shared" si="42"/>
        <v>0.19597873293996504</v>
      </c>
      <c r="BL18">
        <v>6</v>
      </c>
      <c r="BM18">
        <v>0.5</v>
      </c>
      <c r="BN18" t="s">
        <v>290</v>
      </c>
      <c r="BO18">
        <v>2</v>
      </c>
      <c r="BP18">
        <v>1608052549.0999999</v>
      </c>
      <c r="BQ18">
        <v>49.606422580645201</v>
      </c>
      <c r="BR18">
        <v>46.609512903225799</v>
      </c>
      <c r="BS18">
        <v>17.419322580645201</v>
      </c>
      <c r="BT18">
        <v>16.5037387096774</v>
      </c>
      <c r="BU18">
        <v>44.837416129032299</v>
      </c>
      <c r="BV18">
        <v>17.265322580645201</v>
      </c>
      <c r="BW18">
        <v>500.00041935483898</v>
      </c>
      <c r="BX18">
        <v>102.607903225806</v>
      </c>
      <c r="BY18">
        <v>9.9948593548387102E-2</v>
      </c>
      <c r="BZ18">
        <v>27.966967741935498</v>
      </c>
      <c r="CA18">
        <v>28.671667741935501</v>
      </c>
      <c r="CB18">
        <v>999.9</v>
      </c>
      <c r="CC18">
        <v>0</v>
      </c>
      <c r="CD18">
        <v>0</v>
      </c>
      <c r="CE18">
        <v>10004.166129032301</v>
      </c>
      <c r="CF18">
        <v>0</v>
      </c>
      <c r="CG18">
        <v>366.09751612903199</v>
      </c>
      <c r="CH18">
        <v>1399.9919354838701</v>
      </c>
      <c r="CI18">
        <v>0.89999774193548399</v>
      </c>
      <c r="CJ18">
        <v>0.10000228064516101</v>
      </c>
      <c r="CK18">
        <v>0</v>
      </c>
      <c r="CL18">
        <v>707.98141935483898</v>
      </c>
      <c r="CM18">
        <v>4.9993800000000004</v>
      </c>
      <c r="CN18">
        <v>10105.341935483901</v>
      </c>
      <c r="CO18">
        <v>11164.2580645161</v>
      </c>
      <c r="CP18">
        <v>48.561999999999998</v>
      </c>
      <c r="CQ18">
        <v>50.5</v>
      </c>
      <c r="CR18">
        <v>49.436999999999998</v>
      </c>
      <c r="CS18">
        <v>50.155000000000001</v>
      </c>
      <c r="CT18">
        <v>50.078258064516099</v>
      </c>
      <c r="CU18">
        <v>1255.48903225806</v>
      </c>
      <c r="CV18">
        <v>139.50290322580599</v>
      </c>
      <c r="CW18">
        <v>0</v>
      </c>
      <c r="CX18">
        <v>119.60000014305101</v>
      </c>
      <c r="CY18">
        <v>0</v>
      </c>
      <c r="CZ18">
        <v>707.67292307692298</v>
      </c>
      <c r="DA18">
        <v>-51.465025678689202</v>
      </c>
      <c r="DB18">
        <v>-721.05299186037598</v>
      </c>
      <c r="DC18">
        <v>10101.200000000001</v>
      </c>
      <c r="DD18">
        <v>15</v>
      </c>
      <c r="DE18">
        <v>0</v>
      </c>
      <c r="DF18" t="s">
        <v>291</v>
      </c>
      <c r="DG18">
        <v>1607992578</v>
      </c>
      <c r="DH18">
        <v>1607992562.5999999</v>
      </c>
      <c r="DI18">
        <v>0</v>
      </c>
      <c r="DJ18">
        <v>1.9490000000000001</v>
      </c>
      <c r="DK18">
        <v>8.9999999999999993E-3</v>
      </c>
      <c r="DL18">
        <v>4.7690000000000001</v>
      </c>
      <c r="DM18">
        <v>0.154</v>
      </c>
      <c r="DN18">
        <v>1213</v>
      </c>
      <c r="DO18">
        <v>20</v>
      </c>
      <c r="DP18">
        <v>0.1</v>
      </c>
      <c r="DQ18">
        <v>0.17</v>
      </c>
      <c r="DR18">
        <v>-2.53507127669012</v>
      </c>
      <c r="DS18">
        <v>-0.13874587268628699</v>
      </c>
      <c r="DT18">
        <v>2.0072634318367099E-2</v>
      </c>
      <c r="DU18">
        <v>1</v>
      </c>
      <c r="DV18">
        <v>2.9969183870967702</v>
      </c>
      <c r="DW18">
        <v>0.14309612903225799</v>
      </c>
      <c r="DX18">
        <v>2.3325877931377199E-2</v>
      </c>
      <c r="DY18">
        <v>1</v>
      </c>
      <c r="DZ18">
        <v>0.91557154838709698</v>
      </c>
      <c r="EA18">
        <v>-1.0657112903230501E-2</v>
      </c>
      <c r="EB18">
        <v>1.1176431953780299E-3</v>
      </c>
      <c r="EC18">
        <v>1</v>
      </c>
      <c r="ED18">
        <v>3</v>
      </c>
      <c r="EE18">
        <v>3</v>
      </c>
      <c r="EF18" t="s">
        <v>297</v>
      </c>
      <c r="EG18">
        <v>100</v>
      </c>
      <c r="EH18">
        <v>100</v>
      </c>
      <c r="EI18">
        <v>4.7690000000000001</v>
      </c>
      <c r="EJ18">
        <v>0.154</v>
      </c>
      <c r="EK18">
        <v>4.7690000000000001</v>
      </c>
      <c r="EL18">
        <v>0</v>
      </c>
      <c r="EM18">
        <v>0</v>
      </c>
      <c r="EN18">
        <v>0</v>
      </c>
      <c r="EO18">
        <v>0.154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999.7</v>
      </c>
      <c r="EX18">
        <v>999.9</v>
      </c>
      <c r="EY18">
        <v>2</v>
      </c>
      <c r="EZ18">
        <v>493.62400000000002</v>
      </c>
      <c r="FA18">
        <v>555.91899999999998</v>
      </c>
      <c r="FB18">
        <v>24.207699999999999</v>
      </c>
      <c r="FC18">
        <v>32.848199999999999</v>
      </c>
      <c r="FD18">
        <v>29.9998</v>
      </c>
      <c r="FE18">
        <v>32.622500000000002</v>
      </c>
      <c r="FF18">
        <v>32.655200000000001</v>
      </c>
      <c r="FG18">
        <v>5.0825199999999997</v>
      </c>
      <c r="FH18">
        <v>0</v>
      </c>
      <c r="FI18">
        <v>100</v>
      </c>
      <c r="FJ18">
        <v>24.236000000000001</v>
      </c>
      <c r="FK18">
        <v>46.772599999999997</v>
      </c>
      <c r="FL18">
        <v>17.6433</v>
      </c>
      <c r="FM18">
        <v>101.15</v>
      </c>
      <c r="FN18">
        <v>100.506</v>
      </c>
    </row>
    <row r="19" spans="1:170" x14ac:dyDescent="0.25">
      <c r="A19">
        <v>3</v>
      </c>
      <c r="B19">
        <v>1608052629.5999999</v>
      </c>
      <c r="C19">
        <v>193</v>
      </c>
      <c r="D19" t="s">
        <v>298</v>
      </c>
      <c r="E19" t="s">
        <v>299</v>
      </c>
      <c r="F19" t="s">
        <v>285</v>
      </c>
      <c r="G19" t="s">
        <v>286</v>
      </c>
      <c r="H19">
        <v>1608052621.5999999</v>
      </c>
      <c r="I19">
        <f t="shared" si="0"/>
        <v>7.617426444412594E-4</v>
      </c>
      <c r="J19">
        <f t="shared" si="1"/>
        <v>-1.9785084662262473</v>
      </c>
      <c r="K19">
        <f t="shared" si="2"/>
        <v>79.462251612903202</v>
      </c>
      <c r="L19">
        <f t="shared" si="3"/>
        <v>164.74782040336871</v>
      </c>
      <c r="M19">
        <f t="shared" si="4"/>
        <v>16.920593342265644</v>
      </c>
      <c r="N19">
        <f t="shared" si="5"/>
        <v>8.1612517987232476</v>
      </c>
      <c r="O19">
        <f t="shared" si="6"/>
        <v>3.5573936962121924E-2</v>
      </c>
      <c r="P19">
        <f t="shared" si="7"/>
        <v>2.9753811108278789</v>
      </c>
      <c r="Q19">
        <f t="shared" si="8"/>
        <v>3.5339327519189494E-2</v>
      </c>
      <c r="R19">
        <f t="shared" si="9"/>
        <v>2.2108029294266758E-2</v>
      </c>
      <c r="S19">
        <f t="shared" si="10"/>
        <v>231.29525764213776</v>
      </c>
      <c r="T19">
        <f t="shared" si="11"/>
        <v>29.091674255888659</v>
      </c>
      <c r="U19">
        <f t="shared" si="12"/>
        <v>28.591999999999999</v>
      </c>
      <c r="V19">
        <f t="shared" si="13"/>
        <v>3.927793975693683</v>
      </c>
      <c r="W19">
        <f t="shared" si="14"/>
        <v>46.940195559708002</v>
      </c>
      <c r="X19">
        <f t="shared" si="15"/>
        <v>1.7754223562653453</v>
      </c>
      <c r="Y19">
        <f t="shared" si="16"/>
        <v>3.7823071146071499</v>
      </c>
      <c r="Z19">
        <f t="shared" si="17"/>
        <v>2.1523716194283375</v>
      </c>
      <c r="AA19">
        <f t="shared" si="18"/>
        <v>-33.59285061985954</v>
      </c>
      <c r="AB19">
        <f t="shared" si="19"/>
        <v>-104.06232829582717</v>
      </c>
      <c r="AC19">
        <f t="shared" si="20"/>
        <v>-7.643989431846844</v>
      </c>
      <c r="AD19">
        <f t="shared" si="21"/>
        <v>85.996089294604189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54100.405700839881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655.12473076923095</v>
      </c>
      <c r="AR19">
        <v>736.37</v>
      </c>
      <c r="AS19">
        <f t="shared" si="27"/>
        <v>0.11033212818388727</v>
      </c>
      <c r="AT19">
        <v>0.5</v>
      </c>
      <c r="AU19">
        <f t="shared" si="28"/>
        <v>1180.2094470145155</v>
      </c>
      <c r="AV19">
        <f t="shared" si="29"/>
        <v>-1.9785084662262473</v>
      </c>
      <c r="AW19">
        <f t="shared" si="30"/>
        <v>65.107509995920111</v>
      </c>
      <c r="AX19">
        <f t="shared" si="31"/>
        <v>0.27882722001167898</v>
      </c>
      <c r="AY19">
        <f t="shared" si="32"/>
        <v>-1.1868749144089813E-3</v>
      </c>
      <c r="AZ19">
        <f t="shared" si="33"/>
        <v>3.4299469016934423</v>
      </c>
      <c r="BA19" t="s">
        <v>301</v>
      </c>
      <c r="BB19">
        <v>531.04999999999995</v>
      </c>
      <c r="BC19">
        <f t="shared" si="34"/>
        <v>205.32000000000005</v>
      </c>
      <c r="BD19">
        <f t="shared" si="35"/>
        <v>0.39570070733863744</v>
      </c>
      <c r="BE19">
        <f t="shared" si="36"/>
        <v>0.92481957356748201</v>
      </c>
      <c r="BF19">
        <f t="shared" si="37"/>
        <v>3.8886215529619359</v>
      </c>
      <c r="BG19">
        <f t="shared" si="38"/>
        <v>0.99179570734347777</v>
      </c>
      <c r="BH19">
        <f t="shared" si="39"/>
        <v>1400.0293548387101</v>
      </c>
      <c r="BI19">
        <f t="shared" si="40"/>
        <v>1180.2094470145155</v>
      </c>
      <c r="BJ19">
        <f t="shared" si="41"/>
        <v>0.8429890722901886</v>
      </c>
      <c r="BK19">
        <f t="shared" si="42"/>
        <v>0.19597814458037721</v>
      </c>
      <c r="BL19">
        <v>6</v>
      </c>
      <c r="BM19">
        <v>0.5</v>
      </c>
      <c r="BN19" t="s">
        <v>290</v>
      </c>
      <c r="BO19">
        <v>2</v>
      </c>
      <c r="BP19">
        <v>1608052621.5999999</v>
      </c>
      <c r="BQ19">
        <v>79.462251612903202</v>
      </c>
      <c r="BR19">
        <v>77.160741935483898</v>
      </c>
      <c r="BS19">
        <v>17.286448387096801</v>
      </c>
      <c r="BT19">
        <v>16.388183870967701</v>
      </c>
      <c r="BU19">
        <v>74.693251612903197</v>
      </c>
      <c r="BV19">
        <v>17.132448387096801</v>
      </c>
      <c r="BW19">
        <v>500.014064516129</v>
      </c>
      <c r="BX19">
        <v>102.606032258065</v>
      </c>
      <c r="BY19">
        <v>9.9990200000000001E-2</v>
      </c>
      <c r="BZ19">
        <v>27.9432677419355</v>
      </c>
      <c r="CA19">
        <v>28.591999999999999</v>
      </c>
      <c r="CB19">
        <v>999.9</v>
      </c>
      <c r="CC19">
        <v>0</v>
      </c>
      <c r="CD19">
        <v>0</v>
      </c>
      <c r="CE19">
        <v>10002.9483870968</v>
      </c>
      <c r="CF19">
        <v>0</v>
      </c>
      <c r="CG19">
        <v>358.86480645161299</v>
      </c>
      <c r="CH19">
        <v>1400.0293548387101</v>
      </c>
      <c r="CI19">
        <v>0.90000451612903198</v>
      </c>
      <c r="CJ19">
        <v>9.9995538709677506E-2</v>
      </c>
      <c r="CK19">
        <v>0</v>
      </c>
      <c r="CL19">
        <v>655.29383870967695</v>
      </c>
      <c r="CM19">
        <v>4.9993800000000004</v>
      </c>
      <c r="CN19">
        <v>9372.6216129032291</v>
      </c>
      <c r="CO19">
        <v>11164.561290322599</v>
      </c>
      <c r="CP19">
        <v>48.566064516129003</v>
      </c>
      <c r="CQ19">
        <v>50.436999999999998</v>
      </c>
      <c r="CR19">
        <v>49.436999999999998</v>
      </c>
      <c r="CS19">
        <v>50.125</v>
      </c>
      <c r="CT19">
        <v>50.078258064516099</v>
      </c>
      <c r="CU19">
        <v>1255.5364516129</v>
      </c>
      <c r="CV19">
        <v>139.492903225806</v>
      </c>
      <c r="CW19">
        <v>0</v>
      </c>
      <c r="CX19">
        <v>71.700000047683702</v>
      </c>
      <c r="CY19">
        <v>0</v>
      </c>
      <c r="CZ19">
        <v>655.12473076923095</v>
      </c>
      <c r="DA19">
        <v>-32.914974379121603</v>
      </c>
      <c r="DB19">
        <v>-457.37709441733602</v>
      </c>
      <c r="DC19">
        <v>9369.6784615384604</v>
      </c>
      <c r="DD19">
        <v>15</v>
      </c>
      <c r="DE19">
        <v>0</v>
      </c>
      <c r="DF19" t="s">
        <v>291</v>
      </c>
      <c r="DG19">
        <v>1607992578</v>
      </c>
      <c r="DH19">
        <v>1607992562.5999999</v>
      </c>
      <c r="DI19">
        <v>0</v>
      </c>
      <c r="DJ19">
        <v>1.9490000000000001</v>
      </c>
      <c r="DK19">
        <v>8.9999999999999993E-3</v>
      </c>
      <c r="DL19">
        <v>4.7690000000000001</v>
      </c>
      <c r="DM19">
        <v>0.154</v>
      </c>
      <c r="DN19">
        <v>1213</v>
      </c>
      <c r="DO19">
        <v>20</v>
      </c>
      <c r="DP19">
        <v>0.1</v>
      </c>
      <c r="DQ19">
        <v>0.17</v>
      </c>
      <c r="DR19">
        <v>-1.97293967492489</v>
      </c>
      <c r="DS19">
        <v>-0.13401901037358399</v>
      </c>
      <c r="DT19">
        <v>2.7889193152886502E-2</v>
      </c>
      <c r="DU19">
        <v>1</v>
      </c>
      <c r="DV19">
        <v>2.2987567741935502</v>
      </c>
      <c r="DW19">
        <v>5.47756451612854E-2</v>
      </c>
      <c r="DX19">
        <v>2.4007496327538101E-2</v>
      </c>
      <c r="DY19">
        <v>1</v>
      </c>
      <c r="DZ19">
        <v>0.89808470967741905</v>
      </c>
      <c r="EA19">
        <v>1.5390580645158001E-2</v>
      </c>
      <c r="EB19">
        <v>1.2332735665319099E-3</v>
      </c>
      <c r="EC19">
        <v>1</v>
      </c>
      <c r="ED19">
        <v>3</v>
      </c>
      <c r="EE19">
        <v>3</v>
      </c>
      <c r="EF19" t="s">
        <v>297</v>
      </c>
      <c r="EG19">
        <v>100</v>
      </c>
      <c r="EH19">
        <v>100</v>
      </c>
      <c r="EI19">
        <v>4.7690000000000001</v>
      </c>
      <c r="EJ19">
        <v>0.154</v>
      </c>
      <c r="EK19">
        <v>4.7690000000000001</v>
      </c>
      <c r="EL19">
        <v>0</v>
      </c>
      <c r="EM19">
        <v>0</v>
      </c>
      <c r="EN19">
        <v>0</v>
      </c>
      <c r="EO19">
        <v>0.154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1000.9</v>
      </c>
      <c r="EX19">
        <v>1001.1</v>
      </c>
      <c r="EY19">
        <v>2</v>
      </c>
      <c r="EZ19">
        <v>493.78</v>
      </c>
      <c r="FA19">
        <v>555.33600000000001</v>
      </c>
      <c r="FB19">
        <v>24.438400000000001</v>
      </c>
      <c r="FC19">
        <v>32.793700000000001</v>
      </c>
      <c r="FD19">
        <v>29.999700000000001</v>
      </c>
      <c r="FE19">
        <v>32.5886</v>
      </c>
      <c r="FF19">
        <v>32.620699999999999</v>
      </c>
      <c r="FG19">
        <v>6.4400399999999998</v>
      </c>
      <c r="FH19">
        <v>0</v>
      </c>
      <c r="FI19">
        <v>100</v>
      </c>
      <c r="FJ19">
        <v>24.461500000000001</v>
      </c>
      <c r="FK19">
        <v>77.373699999999999</v>
      </c>
      <c r="FL19">
        <v>17.404499999999999</v>
      </c>
      <c r="FM19">
        <v>101.15600000000001</v>
      </c>
      <c r="FN19">
        <v>100.515</v>
      </c>
    </row>
    <row r="20" spans="1:170" x14ac:dyDescent="0.25">
      <c r="A20">
        <v>4</v>
      </c>
      <c r="B20">
        <v>1608052703.5999999</v>
      </c>
      <c r="C20">
        <v>267</v>
      </c>
      <c r="D20" t="s">
        <v>302</v>
      </c>
      <c r="E20" t="s">
        <v>303</v>
      </c>
      <c r="F20" t="s">
        <v>285</v>
      </c>
      <c r="G20" t="s">
        <v>286</v>
      </c>
      <c r="H20">
        <v>1608052695.8499999</v>
      </c>
      <c r="I20">
        <f t="shared" si="0"/>
        <v>7.487430193108156E-4</v>
      </c>
      <c r="J20">
        <f t="shared" si="1"/>
        <v>-1.6666028359211833</v>
      </c>
      <c r="K20">
        <f t="shared" si="2"/>
        <v>99.670739999999995</v>
      </c>
      <c r="L20">
        <f t="shared" si="3"/>
        <v>172.04602471133504</v>
      </c>
      <c r="M20">
        <f t="shared" si="4"/>
        <v>17.670585500040062</v>
      </c>
      <c r="N20">
        <f t="shared" si="5"/>
        <v>10.23703009690189</v>
      </c>
      <c r="O20">
        <f t="shared" si="6"/>
        <v>3.4787146401669432E-2</v>
      </c>
      <c r="P20">
        <f t="shared" si="7"/>
        <v>2.9747913331748355</v>
      </c>
      <c r="Q20">
        <f t="shared" si="8"/>
        <v>3.4562720435829995E-2</v>
      </c>
      <c r="R20">
        <f t="shared" si="9"/>
        <v>2.1621743206385404E-2</v>
      </c>
      <c r="S20">
        <f t="shared" si="10"/>
        <v>231.2957818204406</v>
      </c>
      <c r="T20">
        <f t="shared" si="11"/>
        <v>29.136346799489303</v>
      </c>
      <c r="U20">
        <f t="shared" si="12"/>
        <v>28.584116666666699</v>
      </c>
      <c r="V20">
        <f t="shared" si="13"/>
        <v>3.925997152882057</v>
      </c>
      <c r="W20">
        <f t="shared" si="14"/>
        <v>46.489693134745181</v>
      </c>
      <c r="X20">
        <f t="shared" si="15"/>
        <v>1.7626082801682099</v>
      </c>
      <c r="Y20">
        <f t="shared" si="16"/>
        <v>3.7913958155402034</v>
      </c>
      <c r="Z20">
        <f t="shared" si="17"/>
        <v>2.1633888727138473</v>
      </c>
      <c r="AA20">
        <f t="shared" si="18"/>
        <v>-33.019567151606971</v>
      </c>
      <c r="AB20">
        <f t="shared" si="19"/>
        <v>-96.17645335786311</v>
      </c>
      <c r="AC20">
        <f t="shared" si="20"/>
        <v>-7.0672957989826486</v>
      </c>
      <c r="AD20">
        <f t="shared" si="21"/>
        <v>95.032465511987866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54075.756948948263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304</v>
      </c>
      <c r="AQ20">
        <v>623.48464000000001</v>
      </c>
      <c r="AR20">
        <v>701.12</v>
      </c>
      <c r="AS20">
        <f t="shared" si="27"/>
        <v>0.11073048836147881</v>
      </c>
      <c r="AT20">
        <v>0.5</v>
      </c>
      <c r="AU20">
        <f t="shared" si="28"/>
        <v>1180.2129818531832</v>
      </c>
      <c r="AV20">
        <f t="shared" si="29"/>
        <v>-1.6666028359211833</v>
      </c>
      <c r="AW20">
        <f t="shared" si="30"/>
        <v>65.342779925580047</v>
      </c>
      <c r="AX20">
        <f t="shared" si="31"/>
        <v>0.27072398448197171</v>
      </c>
      <c r="AY20">
        <f t="shared" si="32"/>
        <v>-9.2259225482779208E-4</v>
      </c>
      <c r="AZ20">
        <f t="shared" si="33"/>
        <v>3.652670013692378</v>
      </c>
      <c r="BA20" t="s">
        <v>305</v>
      </c>
      <c r="BB20">
        <v>511.31</v>
      </c>
      <c r="BC20">
        <f t="shared" si="34"/>
        <v>189.81</v>
      </c>
      <c r="BD20">
        <f t="shared" si="35"/>
        <v>0.40901617406880558</v>
      </c>
      <c r="BE20">
        <f t="shared" si="36"/>
        <v>0.93099750251747693</v>
      </c>
      <c r="BF20">
        <f t="shared" si="37"/>
        <v>-5.4075207886841437</v>
      </c>
      <c r="BG20">
        <f t="shared" si="38"/>
        <v>1.0056376760112415</v>
      </c>
      <c r="BH20">
        <f t="shared" si="39"/>
        <v>1400.0336666666699</v>
      </c>
      <c r="BI20">
        <f t="shared" si="40"/>
        <v>1180.2129818531832</v>
      </c>
      <c r="BJ20">
        <f t="shared" si="41"/>
        <v>0.84298900087391748</v>
      </c>
      <c r="BK20">
        <f t="shared" si="42"/>
        <v>0.19597800174783492</v>
      </c>
      <c r="BL20">
        <v>6</v>
      </c>
      <c r="BM20">
        <v>0.5</v>
      </c>
      <c r="BN20" t="s">
        <v>290</v>
      </c>
      <c r="BO20">
        <v>2</v>
      </c>
      <c r="BP20">
        <v>1608052695.8499999</v>
      </c>
      <c r="BQ20">
        <v>99.670739999999995</v>
      </c>
      <c r="BR20">
        <v>97.760396666666693</v>
      </c>
      <c r="BS20">
        <v>17.161273333333298</v>
      </c>
      <c r="BT20">
        <v>16.278213333333301</v>
      </c>
      <c r="BU20">
        <v>94.9017433333333</v>
      </c>
      <c r="BV20">
        <v>17.007273333333298</v>
      </c>
      <c r="BW20">
        <v>500.00700000000001</v>
      </c>
      <c r="BX20">
        <v>102.608466666667</v>
      </c>
      <c r="BY20">
        <v>0.10001224</v>
      </c>
      <c r="BZ20">
        <v>27.9844266666667</v>
      </c>
      <c r="CA20">
        <v>28.584116666666699</v>
      </c>
      <c r="CB20">
        <v>999.9</v>
      </c>
      <c r="CC20">
        <v>0</v>
      </c>
      <c r="CD20">
        <v>0</v>
      </c>
      <c r="CE20">
        <v>9999.375</v>
      </c>
      <c r="CF20">
        <v>0</v>
      </c>
      <c r="CG20">
        <v>344.79933333333298</v>
      </c>
      <c r="CH20">
        <v>1400.0336666666699</v>
      </c>
      <c r="CI20">
        <v>0.90000910000000001</v>
      </c>
      <c r="CJ20">
        <v>9.9990976666666703E-2</v>
      </c>
      <c r="CK20">
        <v>0</v>
      </c>
      <c r="CL20">
        <v>623.71476666666695</v>
      </c>
      <c r="CM20">
        <v>4.9993800000000004</v>
      </c>
      <c r="CN20">
        <v>8919.9813333333295</v>
      </c>
      <c r="CO20">
        <v>11164.6233333333</v>
      </c>
      <c r="CP20">
        <v>48.561999999999998</v>
      </c>
      <c r="CQ20">
        <v>50.428733333333298</v>
      </c>
      <c r="CR20">
        <v>49.424599999999998</v>
      </c>
      <c r="CS20">
        <v>50.061999999999998</v>
      </c>
      <c r="CT20">
        <v>50.061999999999998</v>
      </c>
      <c r="CU20">
        <v>1255.5436666666701</v>
      </c>
      <c r="CV20">
        <v>139.49</v>
      </c>
      <c r="CW20">
        <v>0</v>
      </c>
      <c r="CX20">
        <v>73.400000095367403</v>
      </c>
      <c r="CY20">
        <v>0</v>
      </c>
      <c r="CZ20">
        <v>623.48464000000001</v>
      </c>
      <c r="DA20">
        <v>-18.843846115728599</v>
      </c>
      <c r="DB20">
        <v>-287.48230725045897</v>
      </c>
      <c r="DC20">
        <v>8916.5020000000004</v>
      </c>
      <c r="DD20">
        <v>15</v>
      </c>
      <c r="DE20">
        <v>0</v>
      </c>
      <c r="DF20" t="s">
        <v>291</v>
      </c>
      <c r="DG20">
        <v>1607992578</v>
      </c>
      <c r="DH20">
        <v>1607992562.5999999</v>
      </c>
      <c r="DI20">
        <v>0</v>
      </c>
      <c r="DJ20">
        <v>1.9490000000000001</v>
      </c>
      <c r="DK20">
        <v>8.9999999999999993E-3</v>
      </c>
      <c r="DL20">
        <v>4.7690000000000001</v>
      </c>
      <c r="DM20">
        <v>0.154</v>
      </c>
      <c r="DN20">
        <v>1213</v>
      </c>
      <c r="DO20">
        <v>20</v>
      </c>
      <c r="DP20">
        <v>0.1</v>
      </c>
      <c r="DQ20">
        <v>0.17</v>
      </c>
      <c r="DR20">
        <v>-1.66300168891933</v>
      </c>
      <c r="DS20">
        <v>-0.120826245766292</v>
      </c>
      <c r="DT20">
        <v>2.2959889968295399E-2</v>
      </c>
      <c r="DU20">
        <v>1</v>
      </c>
      <c r="DV20">
        <v>1.9058787096774199</v>
      </c>
      <c r="DW20">
        <v>0.126534193548377</v>
      </c>
      <c r="DX20">
        <v>2.7082534276747401E-2</v>
      </c>
      <c r="DY20">
        <v>1</v>
      </c>
      <c r="DZ20">
        <v>0.882924516129032</v>
      </c>
      <c r="EA20">
        <v>8.4764999999975606E-3</v>
      </c>
      <c r="EB20">
        <v>8.1136018297303701E-4</v>
      </c>
      <c r="EC20">
        <v>1</v>
      </c>
      <c r="ED20">
        <v>3</v>
      </c>
      <c r="EE20">
        <v>3</v>
      </c>
      <c r="EF20" t="s">
        <v>297</v>
      </c>
      <c r="EG20">
        <v>100</v>
      </c>
      <c r="EH20">
        <v>100</v>
      </c>
      <c r="EI20">
        <v>4.7690000000000001</v>
      </c>
      <c r="EJ20">
        <v>0.154</v>
      </c>
      <c r="EK20">
        <v>4.7690000000000001</v>
      </c>
      <c r="EL20">
        <v>0</v>
      </c>
      <c r="EM20">
        <v>0</v>
      </c>
      <c r="EN20">
        <v>0</v>
      </c>
      <c r="EO20">
        <v>0.154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1002.1</v>
      </c>
      <c r="EX20">
        <v>1002.4</v>
      </c>
      <c r="EY20">
        <v>2</v>
      </c>
      <c r="EZ20">
        <v>493.92899999999997</v>
      </c>
      <c r="FA20">
        <v>554.99400000000003</v>
      </c>
      <c r="FB20">
        <v>24.567699999999999</v>
      </c>
      <c r="FC20">
        <v>32.700099999999999</v>
      </c>
      <c r="FD20">
        <v>29.999600000000001</v>
      </c>
      <c r="FE20">
        <v>32.522799999999997</v>
      </c>
      <c r="FF20">
        <v>32.555900000000001</v>
      </c>
      <c r="FG20">
        <v>7.36416</v>
      </c>
      <c r="FH20">
        <v>0</v>
      </c>
      <c r="FI20">
        <v>100</v>
      </c>
      <c r="FJ20">
        <v>24.570699999999999</v>
      </c>
      <c r="FK20">
        <v>97.904499999999999</v>
      </c>
      <c r="FL20">
        <v>17.269300000000001</v>
      </c>
      <c r="FM20">
        <v>101.172</v>
      </c>
      <c r="FN20">
        <v>100.527</v>
      </c>
    </row>
    <row r="21" spans="1:170" x14ac:dyDescent="0.25">
      <c r="A21">
        <v>5</v>
      </c>
      <c r="B21">
        <v>1608052777.5999999</v>
      </c>
      <c r="C21">
        <v>341</v>
      </c>
      <c r="D21" t="s">
        <v>306</v>
      </c>
      <c r="E21" t="s">
        <v>307</v>
      </c>
      <c r="F21" t="s">
        <v>285</v>
      </c>
      <c r="G21" t="s">
        <v>286</v>
      </c>
      <c r="H21">
        <v>1608052769.8499999</v>
      </c>
      <c r="I21">
        <f t="shared" si="0"/>
        <v>7.2959296269622096E-4</v>
      </c>
      <c r="J21">
        <f t="shared" si="1"/>
        <v>-0.79982329061602153</v>
      </c>
      <c r="K21">
        <f t="shared" si="2"/>
        <v>149.208133333333</v>
      </c>
      <c r="L21">
        <f t="shared" si="3"/>
        <v>181.48700202590456</v>
      </c>
      <c r="M21">
        <f t="shared" si="4"/>
        <v>18.641156238303392</v>
      </c>
      <c r="N21">
        <f t="shared" si="5"/>
        <v>15.325682249659177</v>
      </c>
      <c r="O21">
        <f t="shared" si="6"/>
        <v>3.3847961297604687E-2</v>
      </c>
      <c r="P21">
        <f t="shared" si="7"/>
        <v>2.9770192253785299</v>
      </c>
      <c r="Q21">
        <f t="shared" si="8"/>
        <v>3.3635607886228124E-2</v>
      </c>
      <c r="R21">
        <f t="shared" si="9"/>
        <v>2.1041222829297535E-2</v>
      </c>
      <c r="S21">
        <f t="shared" si="10"/>
        <v>231.292330736986</v>
      </c>
      <c r="T21">
        <f t="shared" si="11"/>
        <v>29.125618111398968</v>
      </c>
      <c r="U21">
        <f t="shared" si="12"/>
        <v>28.5405333333333</v>
      </c>
      <c r="V21">
        <f t="shared" si="13"/>
        <v>3.916076275891835</v>
      </c>
      <c r="W21">
        <f t="shared" si="14"/>
        <v>46.185338794355303</v>
      </c>
      <c r="X21">
        <f t="shared" si="15"/>
        <v>1.7495565524119199</v>
      </c>
      <c r="Y21">
        <f t="shared" si="16"/>
        <v>3.7881210749627496</v>
      </c>
      <c r="Z21">
        <f t="shared" si="17"/>
        <v>2.1665197234799152</v>
      </c>
      <c r="AA21">
        <f t="shared" si="18"/>
        <v>-32.175049654903347</v>
      </c>
      <c r="AB21">
        <f t="shared" si="19"/>
        <v>-91.632051748839146</v>
      </c>
      <c r="AC21">
        <f t="shared" si="20"/>
        <v>-6.7263655145998715</v>
      </c>
      <c r="AD21">
        <f t="shared" si="21"/>
        <v>100.75886381864363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54143.907207043791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308</v>
      </c>
      <c r="AQ21">
        <v>606.30799999999999</v>
      </c>
      <c r="AR21">
        <v>683.55</v>
      </c>
      <c r="AS21">
        <f t="shared" si="27"/>
        <v>0.11300124350815588</v>
      </c>
      <c r="AT21">
        <v>0.5</v>
      </c>
      <c r="AU21">
        <f t="shared" si="28"/>
        <v>1180.1942818532339</v>
      </c>
      <c r="AV21">
        <f t="shared" si="29"/>
        <v>-0.79982329061602153</v>
      </c>
      <c r="AW21">
        <f t="shared" si="30"/>
        <v>66.681710715315219</v>
      </c>
      <c r="AX21">
        <f t="shared" si="31"/>
        <v>0.27076292882744485</v>
      </c>
      <c r="AY21">
        <f t="shared" si="32"/>
        <v>-1.881688584790274E-4</v>
      </c>
      <c r="AZ21">
        <f t="shared" si="33"/>
        <v>3.7722624533684441</v>
      </c>
      <c r="BA21" t="s">
        <v>309</v>
      </c>
      <c r="BB21">
        <v>498.47</v>
      </c>
      <c r="BC21">
        <f t="shared" si="34"/>
        <v>185.07999999999993</v>
      </c>
      <c r="BD21">
        <f t="shared" si="35"/>
        <v>0.41734385130754265</v>
      </c>
      <c r="BE21">
        <f t="shared" si="36"/>
        <v>0.93302962429575809</v>
      </c>
      <c r="BF21">
        <f t="shared" si="37"/>
        <v>-2.4193374292253989</v>
      </c>
      <c r="BG21">
        <f t="shared" si="38"/>
        <v>1.0125370629472019</v>
      </c>
      <c r="BH21">
        <f t="shared" si="39"/>
        <v>1400.01133333333</v>
      </c>
      <c r="BI21">
        <f t="shared" si="40"/>
        <v>1180.1942818532339</v>
      </c>
      <c r="BJ21">
        <f t="shared" si="41"/>
        <v>0.84298909141204814</v>
      </c>
      <c r="BK21">
        <f t="shared" si="42"/>
        <v>0.19597818282409621</v>
      </c>
      <c r="BL21">
        <v>6</v>
      </c>
      <c r="BM21">
        <v>0.5</v>
      </c>
      <c r="BN21" t="s">
        <v>290</v>
      </c>
      <c r="BO21">
        <v>2</v>
      </c>
      <c r="BP21">
        <v>1608052769.8499999</v>
      </c>
      <c r="BQ21">
        <v>149.208133333333</v>
      </c>
      <c r="BR21">
        <v>148.37899999999999</v>
      </c>
      <c r="BS21">
        <v>17.033373333333302</v>
      </c>
      <c r="BT21">
        <v>16.172796666666699</v>
      </c>
      <c r="BU21">
        <v>144.43916666666701</v>
      </c>
      <c r="BV21">
        <v>16.879373333333302</v>
      </c>
      <c r="BW21">
        <v>500.01276666666701</v>
      </c>
      <c r="BX21">
        <v>102.61346666666699</v>
      </c>
      <c r="BY21">
        <v>9.9984050000000005E-2</v>
      </c>
      <c r="BZ21">
        <v>27.969606666666699</v>
      </c>
      <c r="CA21">
        <v>28.5405333333333</v>
      </c>
      <c r="CB21">
        <v>999.9</v>
      </c>
      <c r="CC21">
        <v>0</v>
      </c>
      <c r="CD21">
        <v>0</v>
      </c>
      <c r="CE21">
        <v>10011.493333333299</v>
      </c>
      <c r="CF21">
        <v>0</v>
      </c>
      <c r="CG21">
        <v>340.34190000000001</v>
      </c>
      <c r="CH21">
        <v>1400.01133333333</v>
      </c>
      <c r="CI21">
        <v>0.90000559999999996</v>
      </c>
      <c r="CJ21">
        <v>9.9994459999999993E-2</v>
      </c>
      <c r="CK21">
        <v>0</v>
      </c>
      <c r="CL21">
        <v>606.32616666666695</v>
      </c>
      <c r="CM21">
        <v>4.9993800000000004</v>
      </c>
      <c r="CN21">
        <v>8672.02833333333</v>
      </c>
      <c r="CO21">
        <v>11164.4333333333</v>
      </c>
      <c r="CP21">
        <v>48.539266666666698</v>
      </c>
      <c r="CQ21">
        <v>50.375</v>
      </c>
      <c r="CR21">
        <v>49.375</v>
      </c>
      <c r="CS21">
        <v>50.049599999999998</v>
      </c>
      <c r="CT21">
        <v>50.061999999999998</v>
      </c>
      <c r="CU21">
        <v>1255.51933333333</v>
      </c>
      <c r="CV21">
        <v>139.49199999999999</v>
      </c>
      <c r="CW21">
        <v>0</v>
      </c>
      <c r="CX21">
        <v>73.299999952316298</v>
      </c>
      <c r="CY21">
        <v>0</v>
      </c>
      <c r="CZ21">
        <v>606.30799999999999</v>
      </c>
      <c r="DA21">
        <v>-10.6036239336898</v>
      </c>
      <c r="DB21">
        <v>-166.028376193318</v>
      </c>
      <c r="DC21">
        <v>8671.5065384615391</v>
      </c>
      <c r="DD21">
        <v>15</v>
      </c>
      <c r="DE21">
        <v>0</v>
      </c>
      <c r="DF21" t="s">
        <v>291</v>
      </c>
      <c r="DG21">
        <v>1607992578</v>
      </c>
      <c r="DH21">
        <v>1607992562.5999999</v>
      </c>
      <c r="DI21">
        <v>0</v>
      </c>
      <c r="DJ21">
        <v>1.9490000000000001</v>
      </c>
      <c r="DK21">
        <v>8.9999999999999993E-3</v>
      </c>
      <c r="DL21">
        <v>4.7690000000000001</v>
      </c>
      <c r="DM21">
        <v>0.154</v>
      </c>
      <c r="DN21">
        <v>1213</v>
      </c>
      <c r="DO21">
        <v>20</v>
      </c>
      <c r="DP21">
        <v>0.1</v>
      </c>
      <c r="DQ21">
        <v>0.17</v>
      </c>
      <c r="DR21">
        <v>-0.79402460724587898</v>
      </c>
      <c r="DS21">
        <v>-0.107348010092942</v>
      </c>
      <c r="DT21">
        <v>2.8072003147642001E-2</v>
      </c>
      <c r="DU21">
        <v>1</v>
      </c>
      <c r="DV21">
        <v>0.82255254838709702</v>
      </c>
      <c r="DW21">
        <v>0.117938854838709</v>
      </c>
      <c r="DX21">
        <v>3.3036592444994899E-2</v>
      </c>
      <c r="DY21">
        <v>1</v>
      </c>
      <c r="DZ21">
        <v>0.86029048387096796</v>
      </c>
      <c r="EA21">
        <v>2.2871999999998401E-2</v>
      </c>
      <c r="EB21">
        <v>1.7886484151352E-3</v>
      </c>
      <c r="EC21">
        <v>1</v>
      </c>
      <c r="ED21">
        <v>3</v>
      </c>
      <c r="EE21">
        <v>3</v>
      </c>
      <c r="EF21" t="s">
        <v>297</v>
      </c>
      <c r="EG21">
        <v>100</v>
      </c>
      <c r="EH21">
        <v>100</v>
      </c>
      <c r="EI21">
        <v>4.7690000000000001</v>
      </c>
      <c r="EJ21">
        <v>0.154</v>
      </c>
      <c r="EK21">
        <v>4.7690000000000001</v>
      </c>
      <c r="EL21">
        <v>0</v>
      </c>
      <c r="EM21">
        <v>0</v>
      </c>
      <c r="EN21">
        <v>0</v>
      </c>
      <c r="EO21">
        <v>0.154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1003.3</v>
      </c>
      <c r="EX21">
        <v>1003.6</v>
      </c>
      <c r="EY21">
        <v>2</v>
      </c>
      <c r="EZ21">
        <v>494.00900000000001</v>
      </c>
      <c r="FA21">
        <v>554.529</v>
      </c>
      <c r="FB21">
        <v>24.471599999999999</v>
      </c>
      <c r="FC21">
        <v>32.586399999999998</v>
      </c>
      <c r="FD21">
        <v>29.999300000000002</v>
      </c>
      <c r="FE21">
        <v>32.433700000000002</v>
      </c>
      <c r="FF21">
        <v>32.469299999999997</v>
      </c>
      <c r="FG21">
        <v>9.6494800000000005</v>
      </c>
      <c r="FH21">
        <v>0</v>
      </c>
      <c r="FI21">
        <v>100</v>
      </c>
      <c r="FJ21">
        <v>24.495699999999999</v>
      </c>
      <c r="FK21">
        <v>148.745</v>
      </c>
      <c r="FL21">
        <v>17.145700000000001</v>
      </c>
      <c r="FM21">
        <v>101.191</v>
      </c>
      <c r="FN21">
        <v>100.54300000000001</v>
      </c>
    </row>
    <row r="22" spans="1:170" x14ac:dyDescent="0.25">
      <c r="A22">
        <v>6</v>
      </c>
      <c r="B22">
        <v>1608052853.5999999</v>
      </c>
      <c r="C22">
        <v>417</v>
      </c>
      <c r="D22" t="s">
        <v>310</v>
      </c>
      <c r="E22" t="s">
        <v>311</v>
      </c>
      <c r="F22" t="s">
        <v>285</v>
      </c>
      <c r="G22" t="s">
        <v>286</v>
      </c>
      <c r="H22">
        <v>1608052845.8499999</v>
      </c>
      <c r="I22">
        <f t="shared" si="0"/>
        <v>7.2767292474415057E-4</v>
      </c>
      <c r="J22">
        <f t="shared" si="1"/>
        <v>-0.14231093954738885</v>
      </c>
      <c r="K22">
        <f t="shared" si="2"/>
        <v>199.27266666666699</v>
      </c>
      <c r="L22">
        <f t="shared" si="3"/>
        <v>199.14633805339443</v>
      </c>
      <c r="M22">
        <f t="shared" si="4"/>
        <v>20.455500893739522</v>
      </c>
      <c r="N22">
        <f t="shared" si="5"/>
        <v>20.468476854467504</v>
      </c>
      <c r="O22">
        <f t="shared" si="6"/>
        <v>3.3723911801251241E-2</v>
      </c>
      <c r="P22">
        <f t="shared" si="7"/>
        <v>2.977588370583975</v>
      </c>
      <c r="Q22">
        <f t="shared" si="8"/>
        <v>3.3513146837855071E-2</v>
      </c>
      <c r="R22">
        <f t="shared" si="9"/>
        <v>2.0964543211182619E-2</v>
      </c>
      <c r="S22">
        <f t="shared" si="10"/>
        <v>231.28937750228565</v>
      </c>
      <c r="T22">
        <f t="shared" si="11"/>
        <v>29.125097195295385</v>
      </c>
      <c r="U22">
        <f t="shared" si="12"/>
        <v>28.5063733333333</v>
      </c>
      <c r="V22">
        <f t="shared" si="13"/>
        <v>3.9083157251269292</v>
      </c>
      <c r="W22">
        <f t="shared" si="14"/>
        <v>45.918092985727839</v>
      </c>
      <c r="X22">
        <f t="shared" si="15"/>
        <v>1.7393528327715271</v>
      </c>
      <c r="Y22">
        <f t="shared" si="16"/>
        <v>3.7879465798201788</v>
      </c>
      <c r="Z22">
        <f t="shared" si="17"/>
        <v>2.1689628923554021</v>
      </c>
      <c r="AA22">
        <f t="shared" si="18"/>
        <v>-32.090375981217043</v>
      </c>
      <c r="AB22">
        <f t="shared" si="19"/>
        <v>-86.292759098433805</v>
      </c>
      <c r="AC22">
        <f t="shared" si="20"/>
        <v>-6.3321145696203915</v>
      </c>
      <c r="AD22">
        <f t="shared" si="21"/>
        <v>106.5741278530144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54160.813667943177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312</v>
      </c>
      <c r="AQ22">
        <v>596.19269230769203</v>
      </c>
      <c r="AR22">
        <v>675.21</v>
      </c>
      <c r="AS22">
        <f t="shared" si="27"/>
        <v>0.1170262698898239</v>
      </c>
      <c r="AT22">
        <v>0.5</v>
      </c>
      <c r="AU22">
        <f t="shared" si="28"/>
        <v>1180.1763498605007</v>
      </c>
      <c r="AV22">
        <f t="shared" si="29"/>
        <v>-0.14231093954738885</v>
      </c>
      <c r="AW22">
        <f t="shared" si="30"/>
        <v>69.0558180181811</v>
      </c>
      <c r="AX22">
        <f t="shared" si="31"/>
        <v>0.2746701026347359</v>
      </c>
      <c r="AY22">
        <f t="shared" si="32"/>
        <v>3.6895887662916109E-4</v>
      </c>
      <c r="AZ22">
        <f t="shared" si="33"/>
        <v>3.8312080686008794</v>
      </c>
      <c r="BA22" t="s">
        <v>313</v>
      </c>
      <c r="BB22">
        <v>489.75</v>
      </c>
      <c r="BC22">
        <f t="shared" si="34"/>
        <v>185.46000000000004</v>
      </c>
      <c r="BD22">
        <f t="shared" si="35"/>
        <v>0.42606118673734494</v>
      </c>
      <c r="BE22">
        <f t="shared" si="36"/>
        <v>0.93310320199976193</v>
      </c>
      <c r="BF22">
        <f t="shared" si="37"/>
        <v>-1.9623378608134336</v>
      </c>
      <c r="BG22">
        <f t="shared" si="38"/>
        <v>1.0158120138320006</v>
      </c>
      <c r="BH22">
        <f t="shared" si="39"/>
        <v>1399.98966666667</v>
      </c>
      <c r="BI22">
        <f t="shared" si="40"/>
        <v>1180.1763498605007</v>
      </c>
      <c r="BJ22">
        <f t="shared" si="41"/>
        <v>0.84298932910730862</v>
      </c>
      <c r="BK22">
        <f t="shared" si="42"/>
        <v>0.19597865821461727</v>
      </c>
      <c r="BL22">
        <v>6</v>
      </c>
      <c r="BM22">
        <v>0.5</v>
      </c>
      <c r="BN22" t="s">
        <v>290</v>
      </c>
      <c r="BO22">
        <v>2</v>
      </c>
      <c r="BP22">
        <v>1608052845.8499999</v>
      </c>
      <c r="BQ22">
        <v>199.27266666666699</v>
      </c>
      <c r="BR22">
        <v>199.27590000000001</v>
      </c>
      <c r="BS22">
        <v>16.933623333333301</v>
      </c>
      <c r="BT22">
        <v>16.0751833333333</v>
      </c>
      <c r="BU22">
        <v>194.50366666666699</v>
      </c>
      <c r="BV22">
        <v>16.779623333333301</v>
      </c>
      <c r="BW22">
        <v>499.9889</v>
      </c>
      <c r="BX22">
        <v>102.616066666667</v>
      </c>
      <c r="BY22">
        <v>9.9861196666666693E-2</v>
      </c>
      <c r="BZ22">
        <v>27.968816666666701</v>
      </c>
      <c r="CA22">
        <v>28.5063733333333</v>
      </c>
      <c r="CB22">
        <v>999.9</v>
      </c>
      <c r="CC22">
        <v>0</v>
      </c>
      <c r="CD22">
        <v>0</v>
      </c>
      <c r="CE22">
        <v>10014.461666666701</v>
      </c>
      <c r="CF22">
        <v>0</v>
      </c>
      <c r="CG22">
        <v>346.16476666666699</v>
      </c>
      <c r="CH22">
        <v>1399.98966666667</v>
      </c>
      <c r="CI22">
        <v>0.9</v>
      </c>
      <c r="CJ22">
        <v>0.100000033333333</v>
      </c>
      <c r="CK22">
        <v>0</v>
      </c>
      <c r="CL22">
        <v>596.19256666666695</v>
      </c>
      <c r="CM22">
        <v>4.9993800000000004</v>
      </c>
      <c r="CN22">
        <v>8533.6636666666709</v>
      </c>
      <c r="CO22">
        <v>11164.243333333299</v>
      </c>
      <c r="CP22">
        <v>48.468499999999999</v>
      </c>
      <c r="CQ22">
        <v>50.311999999999998</v>
      </c>
      <c r="CR22">
        <v>49.311999999999998</v>
      </c>
      <c r="CS22">
        <v>50</v>
      </c>
      <c r="CT22">
        <v>50</v>
      </c>
      <c r="CU22">
        <v>1255.48933333333</v>
      </c>
      <c r="CV22">
        <v>139.501</v>
      </c>
      <c r="CW22">
        <v>0</v>
      </c>
      <c r="CX22">
        <v>75.299999952316298</v>
      </c>
      <c r="CY22">
        <v>0</v>
      </c>
      <c r="CZ22">
        <v>596.19269230769203</v>
      </c>
      <c r="DA22">
        <v>-6.6807521315663996</v>
      </c>
      <c r="DB22">
        <v>-119.194188028814</v>
      </c>
      <c r="DC22">
        <v>8533.2457692307707</v>
      </c>
      <c r="DD22">
        <v>15</v>
      </c>
      <c r="DE22">
        <v>0</v>
      </c>
      <c r="DF22" t="s">
        <v>291</v>
      </c>
      <c r="DG22">
        <v>1607992578</v>
      </c>
      <c r="DH22">
        <v>1607992562.5999999</v>
      </c>
      <c r="DI22">
        <v>0</v>
      </c>
      <c r="DJ22">
        <v>1.9490000000000001</v>
      </c>
      <c r="DK22">
        <v>8.9999999999999993E-3</v>
      </c>
      <c r="DL22">
        <v>4.7690000000000001</v>
      </c>
      <c r="DM22">
        <v>0.154</v>
      </c>
      <c r="DN22">
        <v>1213</v>
      </c>
      <c r="DO22">
        <v>20</v>
      </c>
      <c r="DP22">
        <v>0.1</v>
      </c>
      <c r="DQ22">
        <v>0.17</v>
      </c>
      <c r="DR22">
        <v>-0.136418673982585</v>
      </c>
      <c r="DS22">
        <v>-0.14982403969614999</v>
      </c>
      <c r="DT22">
        <v>1.8565684499570901E-2</v>
      </c>
      <c r="DU22">
        <v>1</v>
      </c>
      <c r="DV22">
        <v>-9.3285392258064502E-3</v>
      </c>
      <c r="DW22">
        <v>0.18357731477419401</v>
      </c>
      <c r="DX22">
        <v>2.26823534121934E-2</v>
      </c>
      <c r="DY22">
        <v>1</v>
      </c>
      <c r="DZ22">
        <v>0.85842667741935497</v>
      </c>
      <c r="EA22">
        <v>4.8763064516107596E-3</v>
      </c>
      <c r="EB22">
        <v>7.5703595973297005E-4</v>
      </c>
      <c r="EC22">
        <v>1</v>
      </c>
      <c r="ED22">
        <v>3</v>
      </c>
      <c r="EE22">
        <v>3</v>
      </c>
      <c r="EF22" t="s">
        <v>297</v>
      </c>
      <c r="EG22">
        <v>100</v>
      </c>
      <c r="EH22">
        <v>100</v>
      </c>
      <c r="EI22">
        <v>4.7690000000000001</v>
      </c>
      <c r="EJ22">
        <v>0.154</v>
      </c>
      <c r="EK22">
        <v>4.7690000000000001</v>
      </c>
      <c r="EL22">
        <v>0</v>
      </c>
      <c r="EM22">
        <v>0</v>
      </c>
      <c r="EN22">
        <v>0</v>
      </c>
      <c r="EO22">
        <v>0.154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1004.6</v>
      </c>
      <c r="EX22">
        <v>1004.9</v>
      </c>
      <c r="EY22">
        <v>2</v>
      </c>
      <c r="EZ22">
        <v>494.16300000000001</v>
      </c>
      <c r="FA22">
        <v>554.08699999999999</v>
      </c>
      <c r="FB22">
        <v>24.6051</v>
      </c>
      <c r="FC22">
        <v>32.459600000000002</v>
      </c>
      <c r="FD22">
        <v>29.999400000000001</v>
      </c>
      <c r="FE22">
        <v>32.327500000000001</v>
      </c>
      <c r="FF22">
        <v>32.365099999999998</v>
      </c>
      <c r="FG22">
        <v>11.9206</v>
      </c>
      <c r="FH22">
        <v>0</v>
      </c>
      <c r="FI22">
        <v>100</v>
      </c>
      <c r="FJ22">
        <v>24.624300000000002</v>
      </c>
      <c r="FK22">
        <v>199.559</v>
      </c>
      <c r="FL22">
        <v>17.019100000000002</v>
      </c>
      <c r="FM22">
        <v>101.211</v>
      </c>
      <c r="FN22">
        <v>100.56100000000001</v>
      </c>
    </row>
    <row r="23" spans="1:170" x14ac:dyDescent="0.25">
      <c r="A23">
        <v>7</v>
      </c>
      <c r="B23">
        <v>1608052954.5999999</v>
      </c>
      <c r="C23">
        <v>518</v>
      </c>
      <c r="D23" t="s">
        <v>314</v>
      </c>
      <c r="E23" t="s">
        <v>315</v>
      </c>
      <c r="F23" t="s">
        <v>285</v>
      </c>
      <c r="G23" t="s">
        <v>286</v>
      </c>
      <c r="H23">
        <v>1608052946.8499999</v>
      </c>
      <c r="I23">
        <f t="shared" si="0"/>
        <v>7.288935840259514E-4</v>
      </c>
      <c r="J23">
        <f t="shared" si="1"/>
        <v>0.36809772470682539</v>
      </c>
      <c r="K23">
        <f t="shared" si="2"/>
        <v>249.801533333333</v>
      </c>
      <c r="L23">
        <f t="shared" si="3"/>
        <v>223.90324798846291</v>
      </c>
      <c r="M23">
        <f t="shared" si="4"/>
        <v>22.998646673517602</v>
      </c>
      <c r="N23">
        <f t="shared" si="5"/>
        <v>25.658838160008663</v>
      </c>
      <c r="O23">
        <f t="shared" si="6"/>
        <v>3.3586312124405555E-2</v>
      </c>
      <c r="P23">
        <f t="shared" si="7"/>
        <v>2.9731487363780671</v>
      </c>
      <c r="Q23">
        <f t="shared" si="8"/>
        <v>3.3376947748548436E-2</v>
      </c>
      <c r="R23">
        <f t="shared" si="9"/>
        <v>2.0879293954025092E-2</v>
      </c>
      <c r="S23">
        <f t="shared" si="10"/>
        <v>231.2923895015492</v>
      </c>
      <c r="T23">
        <f t="shared" si="11"/>
        <v>29.151340839732327</v>
      </c>
      <c r="U23">
        <f t="shared" si="12"/>
        <v>28.508193333333299</v>
      </c>
      <c r="V23">
        <f t="shared" si="13"/>
        <v>3.9087288585363247</v>
      </c>
      <c r="W23">
        <f t="shared" si="14"/>
        <v>45.528653529579458</v>
      </c>
      <c r="X23">
        <f t="shared" si="15"/>
        <v>1.7271116799341208</v>
      </c>
      <c r="Y23">
        <f t="shared" si="16"/>
        <v>3.7934609219489341</v>
      </c>
      <c r="Z23">
        <f t="shared" si="17"/>
        <v>2.1816171786022038</v>
      </c>
      <c r="AA23">
        <f t="shared" si="18"/>
        <v>-32.144207055544456</v>
      </c>
      <c r="AB23">
        <f t="shared" si="19"/>
        <v>-82.456624578316337</v>
      </c>
      <c r="AC23">
        <f t="shared" si="20"/>
        <v>-6.0604635875291306</v>
      </c>
      <c r="AD23">
        <f t="shared" si="21"/>
        <v>110.63109428015926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54026.080831022839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316</v>
      </c>
      <c r="AQ23">
        <v>589.90053846153899</v>
      </c>
      <c r="AR23">
        <v>673.28</v>
      </c>
      <c r="AS23">
        <f t="shared" si="27"/>
        <v>0.12384069263673503</v>
      </c>
      <c r="AT23">
        <v>0.5</v>
      </c>
      <c r="AU23">
        <f t="shared" si="28"/>
        <v>1180.189781853481</v>
      </c>
      <c r="AV23">
        <f t="shared" si="29"/>
        <v>0.36809772470682539</v>
      </c>
      <c r="AW23">
        <f t="shared" si="30"/>
        <v>73.077760013766152</v>
      </c>
      <c r="AX23">
        <f t="shared" si="31"/>
        <v>0.28417597433460073</v>
      </c>
      <c r="AY23">
        <f t="shared" si="32"/>
        <v>8.014348362155823E-4</v>
      </c>
      <c r="AZ23">
        <f t="shared" si="33"/>
        <v>3.8450570342205328</v>
      </c>
      <c r="BA23" t="s">
        <v>317</v>
      </c>
      <c r="BB23">
        <v>481.95</v>
      </c>
      <c r="BC23">
        <f t="shared" si="34"/>
        <v>191.32999999999998</v>
      </c>
      <c r="BD23">
        <f t="shared" si="35"/>
        <v>0.43578875000502271</v>
      </c>
      <c r="BE23">
        <f t="shared" si="36"/>
        <v>0.93117947721869121</v>
      </c>
      <c r="BF23">
        <f t="shared" si="37"/>
        <v>-1.9759606970978474</v>
      </c>
      <c r="BG23">
        <f t="shared" si="38"/>
        <v>1.0165698861590584</v>
      </c>
      <c r="BH23">
        <f t="shared" si="39"/>
        <v>1400.0053333333301</v>
      </c>
      <c r="BI23">
        <f t="shared" si="40"/>
        <v>1180.189781853481</v>
      </c>
      <c r="BJ23">
        <f t="shared" si="41"/>
        <v>0.84298948993538392</v>
      </c>
      <c r="BK23">
        <f t="shared" si="42"/>
        <v>0.19597897987076779</v>
      </c>
      <c r="BL23">
        <v>6</v>
      </c>
      <c r="BM23">
        <v>0.5</v>
      </c>
      <c r="BN23" t="s">
        <v>290</v>
      </c>
      <c r="BO23">
        <v>2</v>
      </c>
      <c r="BP23">
        <v>1608052946.8499999</v>
      </c>
      <c r="BQ23">
        <v>249.801533333333</v>
      </c>
      <c r="BR23">
        <v>250.461733333333</v>
      </c>
      <c r="BS23">
        <v>16.81429</v>
      </c>
      <c r="BT23">
        <v>15.95434</v>
      </c>
      <c r="BU23">
        <v>245.03253333333299</v>
      </c>
      <c r="BV23">
        <v>16.66029</v>
      </c>
      <c r="BW23">
        <v>500.00889999999998</v>
      </c>
      <c r="BX23">
        <v>102.61683333333301</v>
      </c>
      <c r="BY23">
        <v>0.10006282666666701</v>
      </c>
      <c r="BZ23">
        <v>27.993766666666701</v>
      </c>
      <c r="CA23">
        <v>28.508193333333299</v>
      </c>
      <c r="CB23">
        <v>999.9</v>
      </c>
      <c r="CC23">
        <v>0</v>
      </c>
      <c r="CD23">
        <v>0</v>
      </c>
      <c r="CE23">
        <v>9989.2733333333308</v>
      </c>
      <c r="CF23">
        <v>0</v>
      </c>
      <c r="CG23">
        <v>320.37799999999999</v>
      </c>
      <c r="CH23">
        <v>1400.0053333333301</v>
      </c>
      <c r="CI23">
        <v>0.89999439999999997</v>
      </c>
      <c r="CJ23">
        <v>0.100005606666667</v>
      </c>
      <c r="CK23">
        <v>0</v>
      </c>
      <c r="CL23">
        <v>589.91356666666695</v>
      </c>
      <c r="CM23">
        <v>4.9993800000000004</v>
      </c>
      <c r="CN23">
        <v>8419.9709999999995</v>
      </c>
      <c r="CO23">
        <v>11164.3666666667</v>
      </c>
      <c r="CP23">
        <v>48.353999999999999</v>
      </c>
      <c r="CQ23">
        <v>50.228999999999999</v>
      </c>
      <c r="CR23">
        <v>49.199599999999997</v>
      </c>
      <c r="CS23">
        <v>49.875</v>
      </c>
      <c r="CT23">
        <v>49.875</v>
      </c>
      <c r="CU23">
        <v>1255.4953333333301</v>
      </c>
      <c r="CV23">
        <v>139.51</v>
      </c>
      <c r="CW23">
        <v>0</v>
      </c>
      <c r="CX23">
        <v>100.5</v>
      </c>
      <c r="CY23">
        <v>0</v>
      </c>
      <c r="CZ23">
        <v>589.90053846153899</v>
      </c>
      <c r="DA23">
        <v>0.41353845978520698</v>
      </c>
      <c r="DB23">
        <v>-20.669401699256099</v>
      </c>
      <c r="DC23">
        <v>8419.8138461538492</v>
      </c>
      <c r="DD23">
        <v>15</v>
      </c>
      <c r="DE23">
        <v>0</v>
      </c>
      <c r="DF23" t="s">
        <v>291</v>
      </c>
      <c r="DG23">
        <v>1607992578</v>
      </c>
      <c r="DH23">
        <v>1607992562.5999999</v>
      </c>
      <c r="DI23">
        <v>0</v>
      </c>
      <c r="DJ23">
        <v>1.9490000000000001</v>
      </c>
      <c r="DK23">
        <v>8.9999999999999993E-3</v>
      </c>
      <c r="DL23">
        <v>4.7690000000000001</v>
      </c>
      <c r="DM23">
        <v>0.154</v>
      </c>
      <c r="DN23">
        <v>1213</v>
      </c>
      <c r="DO23">
        <v>20</v>
      </c>
      <c r="DP23">
        <v>0.1</v>
      </c>
      <c r="DQ23">
        <v>0.17</v>
      </c>
      <c r="DR23">
        <v>0.36883903861891798</v>
      </c>
      <c r="DS23">
        <v>-0.123994983675746</v>
      </c>
      <c r="DT23">
        <v>2.1626207911947099E-2</v>
      </c>
      <c r="DU23">
        <v>1</v>
      </c>
      <c r="DV23">
        <v>-0.66180664516128995</v>
      </c>
      <c r="DW23">
        <v>0.11705733870967799</v>
      </c>
      <c r="DX23">
        <v>2.5875164284407101E-2</v>
      </c>
      <c r="DY23">
        <v>1</v>
      </c>
      <c r="DZ23">
        <v>0.85990045161290296</v>
      </c>
      <c r="EA23">
        <v>2.5779193548342702E-3</v>
      </c>
      <c r="EB23">
        <v>8.1688210697195202E-4</v>
      </c>
      <c r="EC23">
        <v>1</v>
      </c>
      <c r="ED23">
        <v>3</v>
      </c>
      <c r="EE23">
        <v>3</v>
      </c>
      <c r="EF23" t="s">
        <v>297</v>
      </c>
      <c r="EG23">
        <v>100</v>
      </c>
      <c r="EH23">
        <v>100</v>
      </c>
      <c r="EI23">
        <v>4.7690000000000001</v>
      </c>
      <c r="EJ23">
        <v>0.154</v>
      </c>
      <c r="EK23">
        <v>4.7690000000000001</v>
      </c>
      <c r="EL23">
        <v>0</v>
      </c>
      <c r="EM23">
        <v>0</v>
      </c>
      <c r="EN23">
        <v>0</v>
      </c>
      <c r="EO23">
        <v>0.154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1006.3</v>
      </c>
      <c r="EX23">
        <v>1006.5</v>
      </c>
      <c r="EY23">
        <v>2</v>
      </c>
      <c r="EZ23">
        <v>494.048</v>
      </c>
      <c r="FA23">
        <v>553.61500000000001</v>
      </c>
      <c r="FB23">
        <v>24.731100000000001</v>
      </c>
      <c r="FC23">
        <v>32.282200000000003</v>
      </c>
      <c r="FD23">
        <v>29.999500000000001</v>
      </c>
      <c r="FE23">
        <v>32.174900000000001</v>
      </c>
      <c r="FF23">
        <v>32.2151</v>
      </c>
      <c r="FG23">
        <v>14.162599999999999</v>
      </c>
      <c r="FH23">
        <v>0</v>
      </c>
      <c r="FI23">
        <v>100</v>
      </c>
      <c r="FJ23">
        <v>24.732500000000002</v>
      </c>
      <c r="FK23">
        <v>250.577</v>
      </c>
      <c r="FL23">
        <v>16.923200000000001</v>
      </c>
      <c r="FM23">
        <v>101.233</v>
      </c>
      <c r="FN23">
        <v>100.584</v>
      </c>
    </row>
    <row r="24" spans="1:170" x14ac:dyDescent="0.25">
      <c r="A24">
        <v>8</v>
      </c>
      <c r="B24">
        <v>1608053073.5999999</v>
      </c>
      <c r="C24">
        <v>637</v>
      </c>
      <c r="D24" t="s">
        <v>318</v>
      </c>
      <c r="E24" t="s">
        <v>319</v>
      </c>
      <c r="F24" t="s">
        <v>285</v>
      </c>
      <c r="G24" t="s">
        <v>286</v>
      </c>
      <c r="H24">
        <v>1608053065.8499999</v>
      </c>
      <c r="I24">
        <f t="shared" si="0"/>
        <v>7.3511822345757709E-4</v>
      </c>
      <c r="J24">
        <f t="shared" si="1"/>
        <v>2.6372138951386686</v>
      </c>
      <c r="K24">
        <f t="shared" si="2"/>
        <v>399.75483333333301</v>
      </c>
      <c r="L24">
        <f t="shared" si="3"/>
        <v>262.05990715220668</v>
      </c>
      <c r="M24">
        <f t="shared" si="4"/>
        <v>26.918348868394173</v>
      </c>
      <c r="N24">
        <f t="shared" si="5"/>
        <v>41.062137976121214</v>
      </c>
      <c r="O24">
        <f t="shared" si="6"/>
        <v>3.3650679243104581E-2</v>
      </c>
      <c r="P24">
        <f t="shared" si="7"/>
        <v>2.9763889937505335</v>
      </c>
      <c r="Q24">
        <f t="shared" si="8"/>
        <v>3.3440741583779257E-2</v>
      </c>
      <c r="R24">
        <f t="shared" si="9"/>
        <v>2.0919216220730827E-2</v>
      </c>
      <c r="S24">
        <f t="shared" si="10"/>
        <v>231.29163191668999</v>
      </c>
      <c r="T24">
        <f t="shared" si="11"/>
        <v>29.149567459979178</v>
      </c>
      <c r="U24">
        <f t="shared" si="12"/>
        <v>28.5086433333333</v>
      </c>
      <c r="V24">
        <f t="shared" si="13"/>
        <v>3.908831012779812</v>
      </c>
      <c r="W24">
        <f t="shared" si="14"/>
        <v>45.143242509697068</v>
      </c>
      <c r="X24">
        <f t="shared" si="15"/>
        <v>1.7125911030319456</v>
      </c>
      <c r="Y24">
        <f t="shared" si="16"/>
        <v>3.7936820835678113</v>
      </c>
      <c r="Z24">
        <f t="shared" si="17"/>
        <v>2.1962399097478666</v>
      </c>
      <c r="AA24">
        <f t="shared" si="18"/>
        <v>-32.418713654479149</v>
      </c>
      <c r="AB24">
        <f t="shared" si="19"/>
        <v>-82.458234436607427</v>
      </c>
      <c r="AC24">
        <f t="shared" si="20"/>
        <v>-6.0540277340643032</v>
      </c>
      <c r="AD24">
        <f t="shared" si="21"/>
        <v>110.36065609153911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54120.989946786482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320</v>
      </c>
      <c r="AQ24">
        <v>594.18808000000001</v>
      </c>
      <c r="AR24">
        <v>691.03</v>
      </c>
      <c r="AS24">
        <f t="shared" si="27"/>
        <v>0.14014141209498854</v>
      </c>
      <c r="AT24">
        <v>0.5</v>
      </c>
      <c r="AU24">
        <f t="shared" si="28"/>
        <v>1180.1926518531398</v>
      </c>
      <c r="AV24">
        <f t="shared" si="29"/>
        <v>2.6372138951386686</v>
      </c>
      <c r="AW24">
        <f t="shared" si="30"/>
        <v>82.696932387414094</v>
      </c>
      <c r="AX24">
        <f t="shared" si="31"/>
        <v>0.30234577370012872</v>
      </c>
      <c r="AY24">
        <f t="shared" si="32"/>
        <v>2.7240987900634325E-3</v>
      </c>
      <c r="AZ24">
        <f t="shared" si="33"/>
        <v>3.7206054729895954</v>
      </c>
      <c r="BA24" t="s">
        <v>321</v>
      </c>
      <c r="BB24">
        <v>482.1</v>
      </c>
      <c r="BC24">
        <f t="shared" si="34"/>
        <v>208.92999999999995</v>
      </c>
      <c r="BD24">
        <f t="shared" si="35"/>
        <v>0.46351371272675052</v>
      </c>
      <c r="BE24">
        <f t="shared" si="36"/>
        <v>0.92484478305599327</v>
      </c>
      <c r="BF24">
        <f t="shared" si="37"/>
        <v>-3.961313237468941</v>
      </c>
      <c r="BG24">
        <f t="shared" si="38"/>
        <v>1.0095998168299007</v>
      </c>
      <c r="BH24">
        <f t="shared" si="39"/>
        <v>1400.00966666667</v>
      </c>
      <c r="BI24">
        <f t="shared" si="40"/>
        <v>1180.1926518531398</v>
      </c>
      <c r="BJ24">
        <f t="shared" si="41"/>
        <v>0.84298893068581449</v>
      </c>
      <c r="BK24">
        <f t="shared" si="42"/>
        <v>0.19597786137162915</v>
      </c>
      <c r="BL24">
        <v>6</v>
      </c>
      <c r="BM24">
        <v>0.5</v>
      </c>
      <c r="BN24" t="s">
        <v>290</v>
      </c>
      <c r="BO24">
        <v>2</v>
      </c>
      <c r="BP24">
        <v>1608053065.8499999</v>
      </c>
      <c r="BQ24">
        <v>399.75483333333301</v>
      </c>
      <c r="BR24">
        <v>403.27210000000002</v>
      </c>
      <c r="BS24">
        <v>16.672696666666699</v>
      </c>
      <c r="BT24">
        <v>15.80527</v>
      </c>
      <c r="BU24">
        <v>394.98579999999998</v>
      </c>
      <c r="BV24">
        <v>16.518696666666699</v>
      </c>
      <c r="BW24">
        <v>500.00433333333302</v>
      </c>
      <c r="BX24">
        <v>102.618333333333</v>
      </c>
      <c r="BY24">
        <v>9.9969366666666698E-2</v>
      </c>
      <c r="BZ24">
        <v>27.994766666666699</v>
      </c>
      <c r="CA24">
        <v>28.5086433333333</v>
      </c>
      <c r="CB24">
        <v>999.9</v>
      </c>
      <c r="CC24">
        <v>0</v>
      </c>
      <c r="CD24">
        <v>0</v>
      </c>
      <c r="CE24">
        <v>10007.4516666667</v>
      </c>
      <c r="CF24">
        <v>0</v>
      </c>
      <c r="CG24">
        <v>316.04343333333298</v>
      </c>
      <c r="CH24">
        <v>1400.00966666667</v>
      </c>
      <c r="CI24">
        <v>0.90001050000000005</v>
      </c>
      <c r="CJ24">
        <v>9.998978E-2</v>
      </c>
      <c r="CK24">
        <v>0</v>
      </c>
      <c r="CL24">
        <v>594.16416666666703</v>
      </c>
      <c r="CM24">
        <v>4.9993800000000004</v>
      </c>
      <c r="CN24">
        <v>8471.5509999999995</v>
      </c>
      <c r="CO24">
        <v>11164.4433333333</v>
      </c>
      <c r="CP24">
        <v>48.2059</v>
      </c>
      <c r="CQ24">
        <v>50.122900000000001</v>
      </c>
      <c r="CR24">
        <v>49.097700000000003</v>
      </c>
      <c r="CS24">
        <v>49.764466666666699</v>
      </c>
      <c r="CT24">
        <v>49.75</v>
      </c>
      <c r="CU24">
        <v>1255.5253333333301</v>
      </c>
      <c r="CV24">
        <v>139.48433333333301</v>
      </c>
      <c r="CW24">
        <v>0</v>
      </c>
      <c r="CX24">
        <v>118.299999952316</v>
      </c>
      <c r="CY24">
        <v>0</v>
      </c>
      <c r="CZ24">
        <v>594.18808000000001</v>
      </c>
      <c r="DA24">
        <v>2.3777692375741899</v>
      </c>
      <c r="DB24">
        <v>30.1346153969168</v>
      </c>
      <c r="DC24">
        <v>8471.8531999999996</v>
      </c>
      <c r="DD24">
        <v>15</v>
      </c>
      <c r="DE24">
        <v>0</v>
      </c>
      <c r="DF24" t="s">
        <v>291</v>
      </c>
      <c r="DG24">
        <v>1607992578</v>
      </c>
      <c r="DH24">
        <v>1607992562.5999999</v>
      </c>
      <c r="DI24">
        <v>0</v>
      </c>
      <c r="DJ24">
        <v>1.9490000000000001</v>
      </c>
      <c r="DK24">
        <v>8.9999999999999993E-3</v>
      </c>
      <c r="DL24">
        <v>4.7690000000000001</v>
      </c>
      <c r="DM24">
        <v>0.154</v>
      </c>
      <c r="DN24">
        <v>1213</v>
      </c>
      <c r="DO24">
        <v>20</v>
      </c>
      <c r="DP24">
        <v>0.1</v>
      </c>
      <c r="DQ24">
        <v>0.17</v>
      </c>
      <c r="DR24">
        <v>2.6386600261693598</v>
      </c>
      <c r="DS24">
        <v>-0.19680140146259301</v>
      </c>
      <c r="DT24">
        <v>3.3874671425059899E-2</v>
      </c>
      <c r="DU24">
        <v>1</v>
      </c>
      <c r="DV24">
        <v>-3.5205748387096798</v>
      </c>
      <c r="DW24">
        <v>0.18141870967743801</v>
      </c>
      <c r="DX24">
        <v>4.09697315391905E-2</v>
      </c>
      <c r="DY24">
        <v>1</v>
      </c>
      <c r="DZ24">
        <v>0.867547806451613</v>
      </c>
      <c r="EA24">
        <v>-7.0518870967740399E-3</v>
      </c>
      <c r="EB24">
        <v>6.72957095855E-4</v>
      </c>
      <c r="EC24">
        <v>1</v>
      </c>
      <c r="ED24">
        <v>3</v>
      </c>
      <c r="EE24">
        <v>3</v>
      </c>
      <c r="EF24" t="s">
        <v>297</v>
      </c>
      <c r="EG24">
        <v>100</v>
      </c>
      <c r="EH24">
        <v>100</v>
      </c>
      <c r="EI24">
        <v>4.7690000000000001</v>
      </c>
      <c r="EJ24">
        <v>0.154</v>
      </c>
      <c r="EK24">
        <v>4.7690000000000001</v>
      </c>
      <c r="EL24">
        <v>0</v>
      </c>
      <c r="EM24">
        <v>0</v>
      </c>
      <c r="EN24">
        <v>0</v>
      </c>
      <c r="EO24">
        <v>0.154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1008.3</v>
      </c>
      <c r="EX24">
        <v>1008.5</v>
      </c>
      <c r="EY24">
        <v>2</v>
      </c>
      <c r="EZ24">
        <v>494.07799999999997</v>
      </c>
      <c r="FA24">
        <v>552.84</v>
      </c>
      <c r="FB24">
        <v>24.685700000000001</v>
      </c>
      <c r="FC24">
        <v>32.113399999999999</v>
      </c>
      <c r="FD24">
        <v>29.999700000000001</v>
      </c>
      <c r="FE24">
        <v>32.014699999999998</v>
      </c>
      <c r="FF24">
        <v>32.058199999999999</v>
      </c>
      <c r="FG24">
        <v>20.585699999999999</v>
      </c>
      <c r="FH24">
        <v>0</v>
      </c>
      <c r="FI24">
        <v>100</v>
      </c>
      <c r="FJ24">
        <v>24.683700000000002</v>
      </c>
      <c r="FK24">
        <v>403.38799999999998</v>
      </c>
      <c r="FL24">
        <v>16.797799999999999</v>
      </c>
      <c r="FM24">
        <v>101.256</v>
      </c>
      <c r="FN24">
        <v>100.604</v>
      </c>
    </row>
    <row r="25" spans="1:170" x14ac:dyDescent="0.25">
      <c r="A25">
        <v>9</v>
      </c>
      <c r="B25">
        <v>1608053146.5999999</v>
      </c>
      <c r="C25">
        <v>710</v>
      </c>
      <c r="D25" t="s">
        <v>322</v>
      </c>
      <c r="E25" t="s">
        <v>323</v>
      </c>
      <c r="F25" t="s">
        <v>285</v>
      </c>
      <c r="G25" t="s">
        <v>286</v>
      </c>
      <c r="H25">
        <v>1608053138.8499999</v>
      </c>
      <c r="I25">
        <f t="shared" si="0"/>
        <v>7.282169514964996E-4</v>
      </c>
      <c r="J25">
        <f t="shared" si="1"/>
        <v>4.7856891156365045</v>
      </c>
      <c r="K25">
        <f t="shared" si="2"/>
        <v>498.15173333333303</v>
      </c>
      <c r="L25">
        <f t="shared" si="3"/>
        <v>252.41506458890797</v>
      </c>
      <c r="M25">
        <f t="shared" si="4"/>
        <v>25.928183363888795</v>
      </c>
      <c r="N25">
        <f t="shared" si="5"/>
        <v>51.170359051039284</v>
      </c>
      <c r="O25">
        <f t="shared" si="6"/>
        <v>3.3113538416948765E-2</v>
      </c>
      <c r="P25">
        <f t="shared" si="7"/>
        <v>2.9744450081396243</v>
      </c>
      <c r="Q25">
        <f t="shared" si="8"/>
        <v>3.2910095577930176E-2</v>
      </c>
      <c r="R25">
        <f t="shared" si="9"/>
        <v>2.0586983921543806E-2</v>
      </c>
      <c r="S25">
        <f t="shared" si="10"/>
        <v>231.28879131657635</v>
      </c>
      <c r="T25">
        <f t="shared" si="11"/>
        <v>29.136864436491368</v>
      </c>
      <c r="U25">
        <f t="shared" si="12"/>
        <v>28.5244933333333</v>
      </c>
      <c r="V25">
        <f t="shared" si="13"/>
        <v>3.9124305980194172</v>
      </c>
      <c r="W25">
        <f t="shared" si="14"/>
        <v>44.893213886716978</v>
      </c>
      <c r="X25">
        <f t="shared" si="15"/>
        <v>1.701600177524216</v>
      </c>
      <c r="Y25">
        <f t="shared" si="16"/>
        <v>3.79032827058899</v>
      </c>
      <c r="Z25">
        <f t="shared" si="17"/>
        <v>2.210830420495201</v>
      </c>
      <c r="AA25">
        <f t="shared" si="18"/>
        <v>-32.114367560995632</v>
      </c>
      <c r="AB25">
        <f t="shared" si="19"/>
        <v>-87.378691851422417</v>
      </c>
      <c r="AC25">
        <f t="shared" si="20"/>
        <v>-6.4194994908942915</v>
      </c>
      <c r="AD25">
        <f t="shared" si="21"/>
        <v>105.37623241326403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54066.722987626446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324</v>
      </c>
      <c r="AQ25">
        <v>600.04596000000004</v>
      </c>
      <c r="AR25">
        <v>706.9</v>
      </c>
      <c r="AS25">
        <f t="shared" si="27"/>
        <v>0.15115863629933501</v>
      </c>
      <c r="AT25">
        <v>0.5</v>
      </c>
      <c r="AU25">
        <f t="shared" si="28"/>
        <v>1180.1765418532173</v>
      </c>
      <c r="AV25">
        <f t="shared" si="29"/>
        <v>4.7856891156365045</v>
      </c>
      <c r="AW25">
        <f t="shared" si="30"/>
        <v>89.196938329498693</v>
      </c>
      <c r="AX25">
        <f t="shared" si="31"/>
        <v>0.31391993209789215</v>
      </c>
      <c r="AY25">
        <f t="shared" si="32"/>
        <v>4.5446053240734531E-3</v>
      </c>
      <c r="AZ25">
        <f t="shared" si="33"/>
        <v>3.6146272457207527</v>
      </c>
      <c r="BA25" t="s">
        <v>325</v>
      </c>
      <c r="BB25">
        <v>484.99</v>
      </c>
      <c r="BC25">
        <f t="shared" si="34"/>
        <v>221.90999999999997</v>
      </c>
      <c r="BD25">
        <f t="shared" si="35"/>
        <v>0.48151971519985559</v>
      </c>
      <c r="BE25">
        <f t="shared" si="36"/>
        <v>0.92009261493145689</v>
      </c>
      <c r="BF25">
        <f t="shared" si="37"/>
        <v>-12.458318565022555</v>
      </c>
      <c r="BG25">
        <f t="shared" si="38"/>
        <v>1.0033679858296904</v>
      </c>
      <c r="BH25">
        <f t="shared" si="39"/>
        <v>1399.99033333333</v>
      </c>
      <c r="BI25">
        <f t="shared" si="40"/>
        <v>1180.1765418532173</v>
      </c>
      <c r="BJ25">
        <f t="shared" si="41"/>
        <v>0.8429890648196523</v>
      </c>
      <c r="BK25">
        <f t="shared" si="42"/>
        <v>0.19597812963930489</v>
      </c>
      <c r="BL25">
        <v>6</v>
      </c>
      <c r="BM25">
        <v>0.5</v>
      </c>
      <c r="BN25" t="s">
        <v>290</v>
      </c>
      <c r="BO25">
        <v>2</v>
      </c>
      <c r="BP25">
        <v>1608053138.8499999</v>
      </c>
      <c r="BQ25">
        <v>498.15173333333303</v>
      </c>
      <c r="BR25">
        <v>504.32986666666699</v>
      </c>
      <c r="BS25">
        <v>16.565353333333299</v>
      </c>
      <c r="BT25">
        <v>15.705970000000001</v>
      </c>
      <c r="BU25">
        <v>493.38266666666698</v>
      </c>
      <c r="BV25">
        <v>16.411353333333299</v>
      </c>
      <c r="BW25">
        <v>500.00069999999999</v>
      </c>
      <c r="BX25">
        <v>102.620466666667</v>
      </c>
      <c r="BY25">
        <v>9.9960919999999995E-2</v>
      </c>
      <c r="BZ25">
        <v>27.979596666666701</v>
      </c>
      <c r="CA25">
        <v>28.5244933333333</v>
      </c>
      <c r="CB25">
        <v>999.9</v>
      </c>
      <c r="CC25">
        <v>0</v>
      </c>
      <c r="CD25">
        <v>0</v>
      </c>
      <c r="CE25">
        <v>9996.2473333333292</v>
      </c>
      <c r="CF25">
        <v>0</v>
      </c>
      <c r="CG25">
        <v>316.92160000000001</v>
      </c>
      <c r="CH25">
        <v>1399.99033333333</v>
      </c>
      <c r="CI25">
        <v>0.90000626666666605</v>
      </c>
      <c r="CJ25">
        <v>9.9994E-2</v>
      </c>
      <c r="CK25">
        <v>0</v>
      </c>
      <c r="CL25">
        <v>600.04996666666705</v>
      </c>
      <c r="CM25">
        <v>4.9993800000000004</v>
      </c>
      <c r="CN25">
        <v>8549.3936666666705</v>
      </c>
      <c r="CO25">
        <v>11164.276666666699</v>
      </c>
      <c r="CP25">
        <v>48.186999999999998</v>
      </c>
      <c r="CQ25">
        <v>50.061999999999998</v>
      </c>
      <c r="CR25">
        <v>49.057866666666598</v>
      </c>
      <c r="CS25">
        <v>49.699599999999997</v>
      </c>
      <c r="CT25">
        <v>49.7395</v>
      </c>
      <c r="CU25">
        <v>1255.50166666667</v>
      </c>
      <c r="CV25">
        <v>139.488666666667</v>
      </c>
      <c r="CW25">
        <v>0</v>
      </c>
      <c r="CX25">
        <v>72.5</v>
      </c>
      <c r="CY25">
        <v>0</v>
      </c>
      <c r="CZ25">
        <v>600.04596000000004</v>
      </c>
      <c r="DA25">
        <v>2.16738462828167</v>
      </c>
      <c r="DB25">
        <v>18.527692284414599</v>
      </c>
      <c r="DC25">
        <v>8549.5640000000003</v>
      </c>
      <c r="DD25">
        <v>15</v>
      </c>
      <c r="DE25">
        <v>0</v>
      </c>
      <c r="DF25" t="s">
        <v>291</v>
      </c>
      <c r="DG25">
        <v>1607992578</v>
      </c>
      <c r="DH25">
        <v>1607992562.5999999</v>
      </c>
      <c r="DI25">
        <v>0</v>
      </c>
      <c r="DJ25">
        <v>1.9490000000000001</v>
      </c>
      <c r="DK25">
        <v>8.9999999999999993E-3</v>
      </c>
      <c r="DL25">
        <v>4.7690000000000001</v>
      </c>
      <c r="DM25">
        <v>0.154</v>
      </c>
      <c r="DN25">
        <v>1213</v>
      </c>
      <c r="DO25">
        <v>20</v>
      </c>
      <c r="DP25">
        <v>0.1</v>
      </c>
      <c r="DQ25">
        <v>0.17</v>
      </c>
      <c r="DR25">
        <v>4.7938302523015599</v>
      </c>
      <c r="DS25">
        <v>-8.8904172444637206E-2</v>
      </c>
      <c r="DT25">
        <v>3.74029060986069E-2</v>
      </c>
      <c r="DU25">
        <v>1</v>
      </c>
      <c r="DV25">
        <v>-6.1849664516129002</v>
      </c>
      <c r="DW25">
        <v>0.14283870967744</v>
      </c>
      <c r="DX25">
        <v>4.64071836449979E-2</v>
      </c>
      <c r="DY25">
        <v>1</v>
      </c>
      <c r="DZ25">
        <v>0.85912293548387098</v>
      </c>
      <c r="EA25">
        <v>2.7238790322578699E-2</v>
      </c>
      <c r="EB25">
        <v>2.14661476832235E-3</v>
      </c>
      <c r="EC25">
        <v>1</v>
      </c>
      <c r="ED25">
        <v>3</v>
      </c>
      <c r="EE25">
        <v>3</v>
      </c>
      <c r="EF25" t="s">
        <v>297</v>
      </c>
      <c r="EG25">
        <v>100</v>
      </c>
      <c r="EH25">
        <v>100</v>
      </c>
      <c r="EI25">
        <v>4.7690000000000001</v>
      </c>
      <c r="EJ25">
        <v>0.154</v>
      </c>
      <c r="EK25">
        <v>4.7690000000000001</v>
      </c>
      <c r="EL25">
        <v>0</v>
      </c>
      <c r="EM25">
        <v>0</v>
      </c>
      <c r="EN25">
        <v>0</v>
      </c>
      <c r="EO25">
        <v>0.154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1009.5</v>
      </c>
      <c r="EX25">
        <v>1009.7</v>
      </c>
      <c r="EY25">
        <v>2</v>
      </c>
      <c r="EZ25">
        <v>494.10700000000003</v>
      </c>
      <c r="FA25">
        <v>552.09199999999998</v>
      </c>
      <c r="FB25">
        <v>24.573799999999999</v>
      </c>
      <c r="FC25">
        <v>32.039200000000001</v>
      </c>
      <c r="FD25">
        <v>29.9998</v>
      </c>
      <c r="FE25">
        <v>31.932500000000001</v>
      </c>
      <c r="FF25">
        <v>31.9772</v>
      </c>
      <c r="FG25">
        <v>24.641500000000001</v>
      </c>
      <c r="FH25">
        <v>0</v>
      </c>
      <c r="FI25">
        <v>100</v>
      </c>
      <c r="FJ25">
        <v>24.575099999999999</v>
      </c>
      <c r="FK25">
        <v>504.995</v>
      </c>
      <c r="FL25">
        <v>16.655100000000001</v>
      </c>
      <c r="FM25">
        <v>101.267</v>
      </c>
      <c r="FN25">
        <v>100.61199999999999</v>
      </c>
    </row>
    <row r="26" spans="1:170" x14ac:dyDescent="0.25">
      <c r="A26">
        <v>10</v>
      </c>
      <c r="B26">
        <v>1608053252.5999999</v>
      </c>
      <c r="C26">
        <v>816</v>
      </c>
      <c r="D26" t="s">
        <v>326</v>
      </c>
      <c r="E26" t="s">
        <v>327</v>
      </c>
      <c r="F26" t="s">
        <v>285</v>
      </c>
      <c r="G26" t="s">
        <v>286</v>
      </c>
      <c r="H26">
        <v>1608053244.8499999</v>
      </c>
      <c r="I26">
        <f t="shared" si="0"/>
        <v>7.2004187240662582E-4</v>
      </c>
      <c r="J26">
        <f t="shared" si="1"/>
        <v>5.7936324188986053</v>
      </c>
      <c r="K26">
        <f t="shared" si="2"/>
        <v>599.658633333333</v>
      </c>
      <c r="L26">
        <f t="shared" si="3"/>
        <v>296.79640783609381</v>
      </c>
      <c r="M26">
        <f t="shared" si="4"/>
        <v>30.488538202892357</v>
      </c>
      <c r="N26">
        <f t="shared" si="5"/>
        <v>61.600190124855544</v>
      </c>
      <c r="O26">
        <f t="shared" si="6"/>
        <v>3.2480091880692195E-2</v>
      </c>
      <c r="P26">
        <f t="shared" si="7"/>
        <v>2.975614349729788</v>
      </c>
      <c r="Q26">
        <f t="shared" si="8"/>
        <v>3.2284409723557707E-2</v>
      </c>
      <c r="R26">
        <f t="shared" si="9"/>
        <v>2.0195238914469234E-2</v>
      </c>
      <c r="S26">
        <f t="shared" si="10"/>
        <v>231.28617981620039</v>
      </c>
      <c r="T26">
        <f t="shared" si="11"/>
        <v>29.152365245565658</v>
      </c>
      <c r="U26">
        <f t="shared" si="12"/>
        <v>28.542023333333301</v>
      </c>
      <c r="V26">
        <f t="shared" si="13"/>
        <v>3.9164150833533133</v>
      </c>
      <c r="W26">
        <f t="shared" si="14"/>
        <v>44.493617025609915</v>
      </c>
      <c r="X26">
        <f t="shared" si="15"/>
        <v>1.6878171427794364</v>
      </c>
      <c r="Y26">
        <f t="shared" si="16"/>
        <v>3.7933916269561809</v>
      </c>
      <c r="Z26">
        <f t="shared" si="17"/>
        <v>2.2285979405738772</v>
      </c>
      <c r="AA26">
        <f t="shared" si="18"/>
        <v>-31.753846573132197</v>
      </c>
      <c r="AB26">
        <f t="shared" si="19"/>
        <v>-88.002323963671671</v>
      </c>
      <c r="AC26">
        <f t="shared" si="20"/>
        <v>-6.4637856485581704</v>
      </c>
      <c r="AD26">
        <f t="shared" si="21"/>
        <v>105.06622363083835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54098.64753309494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328</v>
      </c>
      <c r="AQ26">
        <v>610.45407692307697</v>
      </c>
      <c r="AR26">
        <v>732.3</v>
      </c>
      <c r="AS26">
        <f t="shared" si="27"/>
        <v>0.16638798726877368</v>
      </c>
      <c r="AT26">
        <v>0.5</v>
      </c>
      <c r="AU26">
        <f t="shared" si="28"/>
        <v>1180.1603018533729</v>
      </c>
      <c r="AV26">
        <f t="shared" si="29"/>
        <v>5.7936324188986053</v>
      </c>
      <c r="AW26">
        <f t="shared" si="30"/>
        <v>98.182248639945556</v>
      </c>
      <c r="AX26">
        <f t="shared" si="31"/>
        <v>0.33454868223405704</v>
      </c>
      <c r="AY26">
        <f t="shared" si="32"/>
        <v>5.3987410767070776E-3</v>
      </c>
      <c r="AZ26">
        <f t="shared" si="33"/>
        <v>3.4545678000819335</v>
      </c>
      <c r="BA26" t="s">
        <v>329</v>
      </c>
      <c r="BB26">
        <v>487.31</v>
      </c>
      <c r="BC26">
        <f t="shared" si="34"/>
        <v>244.98999999999995</v>
      </c>
      <c r="BD26">
        <f t="shared" si="35"/>
        <v>0.49735059829757544</v>
      </c>
      <c r="BE26">
        <f t="shared" si="36"/>
        <v>0.91170799741960584</v>
      </c>
      <c r="BF26">
        <f t="shared" si="37"/>
        <v>7.2427846364883033</v>
      </c>
      <c r="BG26">
        <f t="shared" si="38"/>
        <v>0.99339391478965633</v>
      </c>
      <c r="BH26">
        <f t="shared" si="39"/>
        <v>1399.97066666667</v>
      </c>
      <c r="BI26">
        <f t="shared" si="40"/>
        <v>1180.1603018533729</v>
      </c>
      <c r="BJ26">
        <f t="shared" si="41"/>
        <v>0.8429893068140738</v>
      </c>
      <c r="BK26">
        <f t="shared" si="42"/>
        <v>0.19597861362814775</v>
      </c>
      <c r="BL26">
        <v>6</v>
      </c>
      <c r="BM26">
        <v>0.5</v>
      </c>
      <c r="BN26" t="s">
        <v>290</v>
      </c>
      <c r="BO26">
        <v>2</v>
      </c>
      <c r="BP26">
        <v>1608053244.8499999</v>
      </c>
      <c r="BQ26">
        <v>599.658633333333</v>
      </c>
      <c r="BR26">
        <v>607.12906666666697</v>
      </c>
      <c r="BS26">
        <v>16.4303733333333</v>
      </c>
      <c r="BT26">
        <v>15.580526666666699</v>
      </c>
      <c r="BU26">
        <v>594.88966666666704</v>
      </c>
      <c r="BV26">
        <v>16.2763733333333</v>
      </c>
      <c r="BW26">
        <v>500.00406666666697</v>
      </c>
      <c r="BX26">
        <v>102.62543333333301</v>
      </c>
      <c r="BY26">
        <v>9.9995269999999997E-2</v>
      </c>
      <c r="BZ26">
        <v>27.993453333333299</v>
      </c>
      <c r="CA26">
        <v>28.542023333333301</v>
      </c>
      <c r="CB26">
        <v>999.9</v>
      </c>
      <c r="CC26">
        <v>0</v>
      </c>
      <c r="CD26">
        <v>0</v>
      </c>
      <c r="CE26">
        <v>10002.3766666667</v>
      </c>
      <c r="CF26">
        <v>0</v>
      </c>
      <c r="CG26">
        <v>325.002833333333</v>
      </c>
      <c r="CH26">
        <v>1399.97066666667</v>
      </c>
      <c r="CI26">
        <v>0.89999963333333299</v>
      </c>
      <c r="CJ26">
        <v>0.10000050000000001</v>
      </c>
      <c r="CK26">
        <v>0</v>
      </c>
      <c r="CL26">
        <v>610.45460000000003</v>
      </c>
      <c r="CM26">
        <v>4.9993800000000004</v>
      </c>
      <c r="CN26">
        <v>8689.4860000000008</v>
      </c>
      <c r="CO26">
        <v>11164.1</v>
      </c>
      <c r="CP26">
        <v>48.125</v>
      </c>
      <c r="CQ26">
        <v>50</v>
      </c>
      <c r="CR26">
        <v>49</v>
      </c>
      <c r="CS26">
        <v>49.686999999999998</v>
      </c>
      <c r="CT26">
        <v>49.686999999999998</v>
      </c>
      <c r="CU26">
        <v>1255.47266666667</v>
      </c>
      <c r="CV26">
        <v>139.49799999999999</v>
      </c>
      <c r="CW26">
        <v>0</v>
      </c>
      <c r="CX26">
        <v>105.200000047684</v>
      </c>
      <c r="CY26">
        <v>0</v>
      </c>
      <c r="CZ26">
        <v>610.45407692307697</v>
      </c>
      <c r="DA26">
        <v>3.6651623870601799</v>
      </c>
      <c r="DB26">
        <v>53.8283760877218</v>
      </c>
      <c r="DC26">
        <v>8689.5153846153808</v>
      </c>
      <c r="DD26">
        <v>15</v>
      </c>
      <c r="DE26">
        <v>0</v>
      </c>
      <c r="DF26" t="s">
        <v>291</v>
      </c>
      <c r="DG26">
        <v>1607992578</v>
      </c>
      <c r="DH26">
        <v>1607992562.5999999</v>
      </c>
      <c r="DI26">
        <v>0</v>
      </c>
      <c r="DJ26">
        <v>1.9490000000000001</v>
      </c>
      <c r="DK26">
        <v>8.9999999999999993E-3</v>
      </c>
      <c r="DL26">
        <v>4.7690000000000001</v>
      </c>
      <c r="DM26">
        <v>0.154</v>
      </c>
      <c r="DN26">
        <v>1213</v>
      </c>
      <c r="DO26">
        <v>20</v>
      </c>
      <c r="DP26">
        <v>0.1</v>
      </c>
      <c r="DQ26">
        <v>0.17</v>
      </c>
      <c r="DR26">
        <v>5.7990963289612996</v>
      </c>
      <c r="DS26">
        <v>-0.19009008325947499</v>
      </c>
      <c r="DT26">
        <v>5.9777211845060199E-2</v>
      </c>
      <c r="DU26">
        <v>1</v>
      </c>
      <c r="DV26">
        <v>-7.4780048387096798</v>
      </c>
      <c r="DW26">
        <v>0.19047290322584701</v>
      </c>
      <c r="DX26">
        <v>7.0864345913499993E-2</v>
      </c>
      <c r="DY26">
        <v>1</v>
      </c>
      <c r="DZ26">
        <v>0.84990287096774197</v>
      </c>
      <c r="EA26">
        <v>-3.69387096774405E-3</v>
      </c>
      <c r="EB26">
        <v>4.85957634017985E-4</v>
      </c>
      <c r="EC26">
        <v>1</v>
      </c>
      <c r="ED26">
        <v>3</v>
      </c>
      <c r="EE26">
        <v>3</v>
      </c>
      <c r="EF26" t="s">
        <v>297</v>
      </c>
      <c r="EG26">
        <v>100</v>
      </c>
      <c r="EH26">
        <v>100</v>
      </c>
      <c r="EI26">
        <v>4.7690000000000001</v>
      </c>
      <c r="EJ26">
        <v>0.154</v>
      </c>
      <c r="EK26">
        <v>4.7690000000000001</v>
      </c>
      <c r="EL26">
        <v>0</v>
      </c>
      <c r="EM26">
        <v>0</v>
      </c>
      <c r="EN26">
        <v>0</v>
      </c>
      <c r="EO26">
        <v>0.154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1011.2</v>
      </c>
      <c r="EX26">
        <v>1011.5</v>
      </c>
      <c r="EY26">
        <v>2</v>
      </c>
      <c r="EZ26">
        <v>493.97300000000001</v>
      </c>
      <c r="FA26">
        <v>551.46900000000005</v>
      </c>
      <c r="FB26">
        <v>24.546800000000001</v>
      </c>
      <c r="FC26">
        <v>31.965800000000002</v>
      </c>
      <c r="FD26">
        <v>29.9999</v>
      </c>
      <c r="FE26">
        <v>31.8461</v>
      </c>
      <c r="FF26">
        <v>31.889800000000001</v>
      </c>
      <c r="FG26">
        <v>28.619</v>
      </c>
      <c r="FH26">
        <v>0</v>
      </c>
      <c r="FI26">
        <v>100</v>
      </c>
      <c r="FJ26">
        <v>24.5548</v>
      </c>
      <c r="FK26">
        <v>607.24900000000002</v>
      </c>
      <c r="FL26">
        <v>16.549700000000001</v>
      </c>
      <c r="FM26">
        <v>101.273</v>
      </c>
      <c r="FN26">
        <v>100.61799999999999</v>
      </c>
    </row>
    <row r="27" spans="1:170" x14ac:dyDescent="0.25">
      <c r="A27">
        <v>11</v>
      </c>
      <c r="B27">
        <v>1608053373.0999999</v>
      </c>
      <c r="C27">
        <v>936.5</v>
      </c>
      <c r="D27" t="s">
        <v>330</v>
      </c>
      <c r="E27" t="s">
        <v>331</v>
      </c>
      <c r="F27" t="s">
        <v>285</v>
      </c>
      <c r="G27" t="s">
        <v>286</v>
      </c>
      <c r="H27">
        <v>1608053365.0999999</v>
      </c>
      <c r="I27">
        <f t="shared" si="0"/>
        <v>7.1339648298513478E-4</v>
      </c>
      <c r="J27">
        <f t="shared" si="1"/>
        <v>6.9987964624674506</v>
      </c>
      <c r="K27">
        <f t="shared" si="2"/>
        <v>699.87045161290303</v>
      </c>
      <c r="L27">
        <f t="shared" si="3"/>
        <v>328.30995923024273</v>
      </c>
      <c r="M27">
        <f t="shared" si="4"/>
        <v>33.728163008646852</v>
      </c>
      <c r="N27">
        <f t="shared" si="5"/>
        <v>71.89956933466317</v>
      </c>
      <c r="O27">
        <f t="shared" si="6"/>
        <v>3.187887189759285E-2</v>
      </c>
      <c r="P27">
        <f t="shared" si="7"/>
        <v>2.9746238662504356</v>
      </c>
      <c r="Q27">
        <f t="shared" si="8"/>
        <v>3.1690281942094743E-2</v>
      </c>
      <c r="R27">
        <f t="shared" si="9"/>
        <v>1.982327711894279E-2</v>
      </c>
      <c r="S27">
        <f t="shared" si="10"/>
        <v>231.29295060547244</v>
      </c>
      <c r="T27">
        <f t="shared" si="11"/>
        <v>29.155428836531613</v>
      </c>
      <c r="U27">
        <f t="shared" si="12"/>
        <v>28.577680645161301</v>
      </c>
      <c r="V27">
        <f t="shared" si="13"/>
        <v>3.9245307428059939</v>
      </c>
      <c r="W27">
        <f t="shared" si="14"/>
        <v>44.15028929473366</v>
      </c>
      <c r="X27">
        <f t="shared" si="15"/>
        <v>1.6748873865327414</v>
      </c>
      <c r="Y27">
        <f t="shared" si="16"/>
        <v>3.7936045568166308</v>
      </c>
      <c r="Z27">
        <f t="shared" si="17"/>
        <v>2.2496433562732525</v>
      </c>
      <c r="AA27">
        <f t="shared" si="18"/>
        <v>-31.460784899644445</v>
      </c>
      <c r="AB27">
        <f t="shared" si="19"/>
        <v>-93.536918356373249</v>
      </c>
      <c r="AC27">
        <f t="shared" si="20"/>
        <v>-6.8738441034135764</v>
      </c>
      <c r="AD27">
        <f t="shared" si="21"/>
        <v>99.42140324604118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54069.570881108477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332</v>
      </c>
      <c r="AQ27">
        <v>623.86149999999998</v>
      </c>
      <c r="AR27">
        <v>760.47</v>
      </c>
      <c r="AS27">
        <f t="shared" si="27"/>
        <v>0.17963693505332234</v>
      </c>
      <c r="AT27">
        <v>0.5</v>
      </c>
      <c r="AU27">
        <f t="shared" si="28"/>
        <v>1180.1965276597341</v>
      </c>
      <c r="AV27">
        <f t="shared" si="29"/>
        <v>6.9987964624674506</v>
      </c>
      <c r="AW27">
        <f t="shared" si="30"/>
        <v>106.00344349468411</v>
      </c>
      <c r="AX27">
        <f t="shared" si="31"/>
        <v>0.3515983536497167</v>
      </c>
      <c r="AY27">
        <f t="shared" si="32"/>
        <v>6.4197307522227253E-3</v>
      </c>
      <c r="AZ27">
        <f t="shared" si="33"/>
        <v>3.2895577734821879</v>
      </c>
      <c r="BA27" t="s">
        <v>333</v>
      </c>
      <c r="BB27">
        <v>493.09</v>
      </c>
      <c r="BC27">
        <f t="shared" si="34"/>
        <v>267.38000000000005</v>
      </c>
      <c r="BD27">
        <f t="shared" si="35"/>
        <v>0.51091517690178778</v>
      </c>
      <c r="BE27">
        <f t="shared" si="36"/>
        <v>0.90343771555693586</v>
      </c>
      <c r="BF27">
        <f t="shared" si="37"/>
        <v>3.0362115539142684</v>
      </c>
      <c r="BG27">
        <f t="shared" si="38"/>
        <v>0.98233212025431149</v>
      </c>
      <c r="BH27">
        <f t="shared" si="39"/>
        <v>1400.0138709677401</v>
      </c>
      <c r="BI27">
        <f t="shared" si="40"/>
        <v>1180.1965276597341</v>
      </c>
      <c r="BJ27">
        <f t="shared" si="41"/>
        <v>0.84298916756013254</v>
      </c>
      <c r="BK27">
        <f t="shared" si="42"/>
        <v>0.19597833512026497</v>
      </c>
      <c r="BL27">
        <v>6</v>
      </c>
      <c r="BM27">
        <v>0.5</v>
      </c>
      <c r="BN27" t="s">
        <v>290</v>
      </c>
      <c r="BO27">
        <v>2</v>
      </c>
      <c r="BP27">
        <v>1608053365.0999999</v>
      </c>
      <c r="BQ27">
        <v>699.87045161290303</v>
      </c>
      <c r="BR27">
        <v>708.868258064516</v>
      </c>
      <c r="BS27">
        <v>16.303354838709701</v>
      </c>
      <c r="BT27">
        <v>15.461225806451599</v>
      </c>
      <c r="BU27">
        <v>695.10148387096797</v>
      </c>
      <c r="BV27">
        <v>16.149354838709701</v>
      </c>
      <c r="BW27">
        <v>499.99396774193502</v>
      </c>
      <c r="BX27">
        <v>102.632709677419</v>
      </c>
      <c r="BY27">
        <v>9.9973448387096805E-2</v>
      </c>
      <c r="BZ27">
        <v>27.994416129032299</v>
      </c>
      <c r="CA27">
        <v>28.577680645161301</v>
      </c>
      <c r="CB27">
        <v>999.9</v>
      </c>
      <c r="CC27">
        <v>0</v>
      </c>
      <c r="CD27">
        <v>0</v>
      </c>
      <c r="CE27">
        <v>9996.0661290322605</v>
      </c>
      <c r="CF27">
        <v>0</v>
      </c>
      <c r="CG27">
        <v>322.79912903225801</v>
      </c>
      <c r="CH27">
        <v>1400.0138709677401</v>
      </c>
      <c r="CI27">
        <v>0.90000225806451595</v>
      </c>
      <c r="CJ27">
        <v>9.9997922580645202E-2</v>
      </c>
      <c r="CK27">
        <v>0</v>
      </c>
      <c r="CL27">
        <v>623.84229032258099</v>
      </c>
      <c r="CM27">
        <v>4.9993800000000004</v>
      </c>
      <c r="CN27">
        <v>8873.0238709677396</v>
      </c>
      <c r="CO27">
        <v>11164.4548387097</v>
      </c>
      <c r="CP27">
        <v>48.070129032258002</v>
      </c>
      <c r="CQ27">
        <v>50</v>
      </c>
      <c r="CR27">
        <v>48.936999999999998</v>
      </c>
      <c r="CS27">
        <v>49.686999999999998</v>
      </c>
      <c r="CT27">
        <v>49.628999999999998</v>
      </c>
      <c r="CU27">
        <v>1255.5180645161299</v>
      </c>
      <c r="CV27">
        <v>139.49580645161299</v>
      </c>
      <c r="CW27">
        <v>0</v>
      </c>
      <c r="CX27">
        <v>119.700000047684</v>
      </c>
      <c r="CY27">
        <v>0</v>
      </c>
      <c r="CZ27">
        <v>623.86149999999998</v>
      </c>
      <c r="DA27">
        <v>3.92235898851066</v>
      </c>
      <c r="DB27">
        <v>57.349401743474999</v>
      </c>
      <c r="DC27">
        <v>8873.4780769230802</v>
      </c>
      <c r="DD27">
        <v>15</v>
      </c>
      <c r="DE27">
        <v>0</v>
      </c>
      <c r="DF27" t="s">
        <v>291</v>
      </c>
      <c r="DG27">
        <v>1607992578</v>
      </c>
      <c r="DH27">
        <v>1607992562.5999999</v>
      </c>
      <c r="DI27">
        <v>0</v>
      </c>
      <c r="DJ27">
        <v>1.9490000000000001</v>
      </c>
      <c r="DK27">
        <v>8.9999999999999993E-3</v>
      </c>
      <c r="DL27">
        <v>4.7690000000000001</v>
      </c>
      <c r="DM27">
        <v>0.154</v>
      </c>
      <c r="DN27">
        <v>1213</v>
      </c>
      <c r="DO27">
        <v>20</v>
      </c>
      <c r="DP27">
        <v>0.1</v>
      </c>
      <c r="DQ27">
        <v>0.17</v>
      </c>
      <c r="DR27">
        <v>7.0003422089139198</v>
      </c>
      <c r="DS27">
        <v>-0.55137170857012796</v>
      </c>
      <c r="DT27">
        <v>5.9827982616812603E-2</v>
      </c>
      <c r="DU27">
        <v>0</v>
      </c>
      <c r="DV27">
        <v>-8.9977293548387092</v>
      </c>
      <c r="DW27">
        <v>0.63928983870969802</v>
      </c>
      <c r="DX27">
        <v>7.1107025193308498E-2</v>
      </c>
      <c r="DY27">
        <v>0</v>
      </c>
      <c r="DZ27">
        <v>0.84212854838709705</v>
      </c>
      <c r="EA27">
        <v>3.6553064516108799E-3</v>
      </c>
      <c r="EB27">
        <v>5.1778777809307599E-4</v>
      </c>
      <c r="EC27">
        <v>1</v>
      </c>
      <c r="ED27">
        <v>1</v>
      </c>
      <c r="EE27">
        <v>3</v>
      </c>
      <c r="EF27" t="s">
        <v>292</v>
      </c>
      <c r="EG27">
        <v>100</v>
      </c>
      <c r="EH27">
        <v>100</v>
      </c>
      <c r="EI27">
        <v>4.7690000000000001</v>
      </c>
      <c r="EJ27">
        <v>0.154</v>
      </c>
      <c r="EK27">
        <v>4.7690000000000001</v>
      </c>
      <c r="EL27">
        <v>0</v>
      </c>
      <c r="EM27">
        <v>0</v>
      </c>
      <c r="EN27">
        <v>0</v>
      </c>
      <c r="EO27">
        <v>0.154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1013.3</v>
      </c>
      <c r="EX27">
        <v>1013.5</v>
      </c>
      <c r="EY27">
        <v>2</v>
      </c>
      <c r="EZ27">
        <v>493.5</v>
      </c>
      <c r="FA27">
        <v>550.46</v>
      </c>
      <c r="FB27">
        <v>24.523599999999998</v>
      </c>
      <c r="FC27">
        <v>31.939599999999999</v>
      </c>
      <c r="FD27">
        <v>30.0002</v>
      </c>
      <c r="FE27">
        <v>31.795999999999999</v>
      </c>
      <c r="FF27">
        <v>31.838200000000001</v>
      </c>
      <c r="FG27">
        <v>32.454700000000003</v>
      </c>
      <c r="FH27">
        <v>0</v>
      </c>
      <c r="FI27">
        <v>100</v>
      </c>
      <c r="FJ27">
        <v>24.525500000000001</v>
      </c>
      <c r="FK27">
        <v>708.96799999999996</v>
      </c>
      <c r="FL27">
        <v>16.415600000000001</v>
      </c>
      <c r="FM27">
        <v>101.27200000000001</v>
      </c>
      <c r="FN27">
        <v>100.619</v>
      </c>
    </row>
    <row r="28" spans="1:170" x14ac:dyDescent="0.25">
      <c r="A28">
        <v>12</v>
      </c>
      <c r="B28">
        <v>1608053488.5999999</v>
      </c>
      <c r="C28">
        <v>1052</v>
      </c>
      <c r="D28" t="s">
        <v>334</v>
      </c>
      <c r="E28" t="s">
        <v>335</v>
      </c>
      <c r="F28" t="s">
        <v>285</v>
      </c>
      <c r="G28" t="s">
        <v>286</v>
      </c>
      <c r="H28">
        <v>1608053480.5999999</v>
      </c>
      <c r="I28">
        <f t="shared" si="0"/>
        <v>7.0584279393062202E-4</v>
      </c>
      <c r="J28">
        <f t="shared" si="1"/>
        <v>8.3207124307861466</v>
      </c>
      <c r="K28">
        <f t="shared" si="2"/>
        <v>799.77896774193596</v>
      </c>
      <c r="L28">
        <f t="shared" si="3"/>
        <v>352.41071234301791</v>
      </c>
      <c r="M28">
        <f t="shared" si="4"/>
        <v>36.20381838859624</v>
      </c>
      <c r="N28">
        <f t="shared" si="5"/>
        <v>82.16280460556689</v>
      </c>
      <c r="O28">
        <f t="shared" si="6"/>
        <v>3.1369592243612326E-2</v>
      </c>
      <c r="P28">
        <f t="shared" si="7"/>
        <v>2.9752095660349247</v>
      </c>
      <c r="Q28">
        <f t="shared" si="8"/>
        <v>3.1186996877406833E-2</v>
      </c>
      <c r="R28">
        <f t="shared" si="9"/>
        <v>1.950818976744019E-2</v>
      </c>
      <c r="S28">
        <f t="shared" si="10"/>
        <v>231.29309476424092</v>
      </c>
      <c r="T28">
        <f t="shared" si="11"/>
        <v>29.156581240569139</v>
      </c>
      <c r="U28">
        <f t="shared" si="12"/>
        <v>28.574109677419401</v>
      </c>
      <c r="V28">
        <f t="shared" si="13"/>
        <v>3.9237173246463621</v>
      </c>
      <c r="W28">
        <f t="shared" si="14"/>
        <v>43.807696505955931</v>
      </c>
      <c r="X28">
        <f t="shared" si="15"/>
        <v>1.6618354525964514</v>
      </c>
      <c r="Y28">
        <f t="shared" si="16"/>
        <v>3.7934782815401267</v>
      </c>
      <c r="Z28">
        <f t="shared" si="17"/>
        <v>2.2618818720499108</v>
      </c>
      <c r="AA28">
        <f t="shared" si="18"/>
        <v>-31.12766721234043</v>
      </c>
      <c r="AB28">
        <f t="shared" si="19"/>
        <v>-93.074137166317058</v>
      </c>
      <c r="AC28">
        <f t="shared" si="20"/>
        <v>-6.8383476511542645</v>
      </c>
      <c r="AD28">
        <f t="shared" si="21"/>
        <v>100.25294273442915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54086.840284478894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336</v>
      </c>
      <c r="AQ28">
        <v>638.36088461538498</v>
      </c>
      <c r="AR28">
        <v>788.23</v>
      </c>
      <c r="AS28">
        <f t="shared" si="27"/>
        <v>0.19013373683393808</v>
      </c>
      <c r="AT28">
        <v>0.5</v>
      </c>
      <c r="AU28">
        <f t="shared" si="28"/>
        <v>1180.1948989604762</v>
      </c>
      <c r="AV28">
        <f t="shared" si="29"/>
        <v>8.3207124307861466</v>
      </c>
      <c r="AW28">
        <f t="shared" si="30"/>
        <v>112.19743316585367</v>
      </c>
      <c r="AX28">
        <f t="shared" si="31"/>
        <v>0.36867411796049376</v>
      </c>
      <c r="AY28">
        <f t="shared" si="32"/>
        <v>7.5398223788631811E-3</v>
      </c>
      <c r="AZ28">
        <f t="shared" si="33"/>
        <v>3.1384874973040864</v>
      </c>
      <c r="BA28" t="s">
        <v>337</v>
      </c>
      <c r="BB28">
        <v>497.63</v>
      </c>
      <c r="BC28">
        <f t="shared" si="34"/>
        <v>290.60000000000002</v>
      </c>
      <c r="BD28">
        <f t="shared" si="35"/>
        <v>0.51572303986447021</v>
      </c>
      <c r="BE28">
        <f t="shared" si="36"/>
        <v>0.89487963247662283</v>
      </c>
      <c r="BF28">
        <f t="shared" si="37"/>
        <v>2.0599694435339684</v>
      </c>
      <c r="BG28">
        <f t="shared" si="38"/>
        <v>0.97143132450347125</v>
      </c>
      <c r="BH28">
        <f t="shared" si="39"/>
        <v>1400.0116129032299</v>
      </c>
      <c r="BI28">
        <f t="shared" si="40"/>
        <v>1180.1948989604762</v>
      </c>
      <c r="BJ28">
        <f t="shared" si="41"/>
        <v>0.84298936386183554</v>
      </c>
      <c r="BK28">
        <f t="shared" si="42"/>
        <v>0.19597872772367131</v>
      </c>
      <c r="BL28">
        <v>6</v>
      </c>
      <c r="BM28">
        <v>0.5</v>
      </c>
      <c r="BN28" t="s">
        <v>290</v>
      </c>
      <c r="BO28">
        <v>2</v>
      </c>
      <c r="BP28">
        <v>1608053480.5999999</v>
      </c>
      <c r="BQ28">
        <v>799.77896774193596</v>
      </c>
      <c r="BR28">
        <v>810.44116129032295</v>
      </c>
      <c r="BS28">
        <v>16.176432258064501</v>
      </c>
      <c r="BT28">
        <v>15.3431290322581</v>
      </c>
      <c r="BU28">
        <v>795.01</v>
      </c>
      <c r="BV28">
        <v>16.022432258064502</v>
      </c>
      <c r="BW28">
        <v>500.00390322580603</v>
      </c>
      <c r="BX28">
        <v>102.631935483871</v>
      </c>
      <c r="BY28">
        <v>9.9954100000000004E-2</v>
      </c>
      <c r="BZ28">
        <v>27.993845161290299</v>
      </c>
      <c r="CA28">
        <v>28.574109677419401</v>
      </c>
      <c r="CB28">
        <v>999.9</v>
      </c>
      <c r="CC28">
        <v>0</v>
      </c>
      <c r="CD28">
        <v>0</v>
      </c>
      <c r="CE28">
        <v>9999.4535483871005</v>
      </c>
      <c r="CF28">
        <v>0</v>
      </c>
      <c r="CG28">
        <v>319.04351612903201</v>
      </c>
      <c r="CH28">
        <v>1400.0116129032299</v>
      </c>
      <c r="CI28">
        <v>0.89999938709677396</v>
      </c>
      <c r="CJ28">
        <v>0.100000729032258</v>
      </c>
      <c r="CK28">
        <v>0</v>
      </c>
      <c r="CL28">
        <v>638.34054838709699</v>
      </c>
      <c r="CM28">
        <v>4.9993800000000004</v>
      </c>
      <c r="CN28">
        <v>9068.5816129032301</v>
      </c>
      <c r="CO28">
        <v>11164.438709677401</v>
      </c>
      <c r="CP28">
        <v>48.061999999999998</v>
      </c>
      <c r="CQ28">
        <v>49.9593548387097</v>
      </c>
      <c r="CR28">
        <v>48.929000000000002</v>
      </c>
      <c r="CS28">
        <v>49.686999999999998</v>
      </c>
      <c r="CT28">
        <v>49.625</v>
      </c>
      <c r="CU28">
        <v>1255.50774193548</v>
      </c>
      <c r="CV28">
        <v>139.50483870967699</v>
      </c>
      <c r="CW28">
        <v>0</v>
      </c>
      <c r="CX28">
        <v>114.799999952316</v>
      </c>
      <c r="CY28">
        <v>0</v>
      </c>
      <c r="CZ28">
        <v>638.36088461538498</v>
      </c>
      <c r="DA28">
        <v>4.8386666623811596</v>
      </c>
      <c r="DB28">
        <v>57.594188065914501</v>
      </c>
      <c r="DC28">
        <v>9068.9588461538497</v>
      </c>
      <c r="DD28">
        <v>15</v>
      </c>
      <c r="DE28">
        <v>0</v>
      </c>
      <c r="DF28" t="s">
        <v>291</v>
      </c>
      <c r="DG28">
        <v>1607992578</v>
      </c>
      <c r="DH28">
        <v>1607992562.5999999</v>
      </c>
      <c r="DI28">
        <v>0</v>
      </c>
      <c r="DJ28">
        <v>1.9490000000000001</v>
      </c>
      <c r="DK28">
        <v>8.9999999999999993E-3</v>
      </c>
      <c r="DL28">
        <v>4.7690000000000001</v>
      </c>
      <c r="DM28">
        <v>0.154</v>
      </c>
      <c r="DN28">
        <v>1213</v>
      </c>
      <c r="DO28">
        <v>20</v>
      </c>
      <c r="DP28">
        <v>0.1</v>
      </c>
      <c r="DQ28">
        <v>0.17</v>
      </c>
      <c r="DR28">
        <v>8.3248223578481397</v>
      </c>
      <c r="DS28">
        <v>-0.14729255058617799</v>
      </c>
      <c r="DT28">
        <v>3.2796813941420297E-2</v>
      </c>
      <c r="DU28">
        <v>1</v>
      </c>
      <c r="DV28">
        <v>-10.6648161290323</v>
      </c>
      <c r="DW28">
        <v>0.162183870967752</v>
      </c>
      <c r="DX28">
        <v>3.8365618822016299E-2</v>
      </c>
      <c r="DY28">
        <v>1</v>
      </c>
      <c r="DZ28">
        <v>0.83331116129032301</v>
      </c>
      <c r="EA28">
        <v>-7.70400000000289E-3</v>
      </c>
      <c r="EB28">
        <v>9.4609254463699397E-4</v>
      </c>
      <c r="EC28">
        <v>1</v>
      </c>
      <c r="ED28">
        <v>3</v>
      </c>
      <c r="EE28">
        <v>3</v>
      </c>
      <c r="EF28" t="s">
        <v>297</v>
      </c>
      <c r="EG28">
        <v>100</v>
      </c>
      <c r="EH28">
        <v>100</v>
      </c>
      <c r="EI28">
        <v>4.7690000000000001</v>
      </c>
      <c r="EJ28">
        <v>0.154</v>
      </c>
      <c r="EK28">
        <v>4.7690000000000001</v>
      </c>
      <c r="EL28">
        <v>0</v>
      </c>
      <c r="EM28">
        <v>0</v>
      </c>
      <c r="EN28">
        <v>0</v>
      </c>
      <c r="EO28">
        <v>0.154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1015.2</v>
      </c>
      <c r="EX28">
        <v>1015.4</v>
      </c>
      <c r="EY28">
        <v>2</v>
      </c>
      <c r="EZ28">
        <v>493.4</v>
      </c>
      <c r="FA28">
        <v>549.60900000000004</v>
      </c>
      <c r="FB28">
        <v>24.537099999999999</v>
      </c>
      <c r="FC28">
        <v>31.947800000000001</v>
      </c>
      <c r="FD28">
        <v>30</v>
      </c>
      <c r="FE28">
        <v>31.779199999999999</v>
      </c>
      <c r="FF28">
        <v>31.819900000000001</v>
      </c>
      <c r="FG28">
        <v>36.197099999999999</v>
      </c>
      <c r="FH28">
        <v>0</v>
      </c>
      <c r="FI28">
        <v>100</v>
      </c>
      <c r="FJ28">
        <v>24.540099999999999</v>
      </c>
      <c r="FK28">
        <v>810.39599999999996</v>
      </c>
      <c r="FL28">
        <v>16.287600000000001</v>
      </c>
      <c r="FM28">
        <v>101.268</v>
      </c>
      <c r="FN28">
        <v>100.61499999999999</v>
      </c>
    </row>
    <row r="29" spans="1:170" x14ac:dyDescent="0.25">
      <c r="A29">
        <v>13</v>
      </c>
      <c r="B29">
        <v>1608053587.5999999</v>
      </c>
      <c r="C29">
        <v>1151</v>
      </c>
      <c r="D29" t="s">
        <v>338</v>
      </c>
      <c r="E29" t="s">
        <v>339</v>
      </c>
      <c r="F29" t="s">
        <v>285</v>
      </c>
      <c r="G29" t="s">
        <v>286</v>
      </c>
      <c r="H29">
        <v>1608053579.8499999</v>
      </c>
      <c r="I29">
        <f t="shared" si="0"/>
        <v>7.0559669645820205E-4</v>
      </c>
      <c r="J29">
        <f t="shared" si="1"/>
        <v>9.6210649578750917</v>
      </c>
      <c r="K29">
        <f t="shared" si="2"/>
        <v>899.49373333333301</v>
      </c>
      <c r="L29">
        <f t="shared" si="3"/>
        <v>380.43501334693218</v>
      </c>
      <c r="M29">
        <f t="shared" si="4"/>
        <v>39.082811454720868</v>
      </c>
      <c r="N29">
        <f t="shared" si="5"/>
        <v>92.406699570816755</v>
      </c>
      <c r="O29">
        <f t="shared" si="6"/>
        <v>3.1203778732986104E-2</v>
      </c>
      <c r="P29">
        <f t="shared" si="7"/>
        <v>2.9742392975660454</v>
      </c>
      <c r="Q29">
        <f t="shared" si="8"/>
        <v>3.102304401930531E-2</v>
      </c>
      <c r="R29">
        <f t="shared" si="9"/>
        <v>1.9405553394457431E-2</v>
      </c>
      <c r="S29">
        <f t="shared" si="10"/>
        <v>231.29082075664357</v>
      </c>
      <c r="T29">
        <f t="shared" si="11"/>
        <v>29.149388691765971</v>
      </c>
      <c r="U29">
        <f t="shared" si="12"/>
        <v>28.557973333333301</v>
      </c>
      <c r="V29">
        <f t="shared" si="13"/>
        <v>3.9200435168805434</v>
      </c>
      <c r="W29">
        <f t="shared" si="14"/>
        <v>43.430262021965277</v>
      </c>
      <c r="X29">
        <f t="shared" si="15"/>
        <v>1.6467875505016043</v>
      </c>
      <c r="Y29">
        <f t="shared" si="16"/>
        <v>3.7917974099919673</v>
      </c>
      <c r="Z29">
        <f t="shared" si="17"/>
        <v>2.2732559663789393</v>
      </c>
      <c r="AA29">
        <f t="shared" si="18"/>
        <v>-31.11681431380671</v>
      </c>
      <c r="AB29">
        <f t="shared" si="19"/>
        <v>-91.675298372905289</v>
      </c>
      <c r="AC29">
        <f t="shared" si="20"/>
        <v>-6.7369729491951542</v>
      </c>
      <c r="AD29">
        <f t="shared" si="21"/>
        <v>101.76173512073642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54059.739344443769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340</v>
      </c>
      <c r="AQ29">
        <v>651.83161538461502</v>
      </c>
      <c r="AR29">
        <v>814.19</v>
      </c>
      <c r="AS29">
        <f t="shared" si="27"/>
        <v>0.19941092940884197</v>
      </c>
      <c r="AT29">
        <v>0.5</v>
      </c>
      <c r="AU29">
        <f t="shared" si="28"/>
        <v>1180.1836618533841</v>
      </c>
      <c r="AV29">
        <f t="shared" si="29"/>
        <v>9.6210649578750917</v>
      </c>
      <c r="AW29">
        <f t="shared" si="30"/>
        <v>117.67076044165691</v>
      </c>
      <c r="AX29">
        <f t="shared" si="31"/>
        <v>0.38199928763556418</v>
      </c>
      <c r="AY29">
        <f t="shared" si="32"/>
        <v>8.6417163424164795E-3</v>
      </c>
      <c r="AZ29">
        <f t="shared" si="33"/>
        <v>3.0065341013768281</v>
      </c>
      <c r="BA29" t="s">
        <v>341</v>
      </c>
      <c r="BB29">
        <v>503.17</v>
      </c>
      <c r="BC29">
        <f t="shared" si="34"/>
        <v>311.02000000000004</v>
      </c>
      <c r="BD29">
        <f t="shared" si="35"/>
        <v>0.52201911328977246</v>
      </c>
      <c r="BE29">
        <f t="shared" si="36"/>
        <v>0.88726707286573325</v>
      </c>
      <c r="BF29">
        <f t="shared" si="37"/>
        <v>1.6447505201555415</v>
      </c>
      <c r="BG29">
        <f t="shared" si="38"/>
        <v>0.96123735268460175</v>
      </c>
      <c r="BH29">
        <f t="shared" si="39"/>
        <v>1399.99833333333</v>
      </c>
      <c r="BI29">
        <f t="shared" si="40"/>
        <v>1180.1836618533841</v>
      </c>
      <c r="BJ29">
        <f t="shared" si="41"/>
        <v>0.84298933345400662</v>
      </c>
      <c r="BK29">
        <f t="shared" si="42"/>
        <v>0.19597866690801313</v>
      </c>
      <c r="BL29">
        <v>6</v>
      </c>
      <c r="BM29">
        <v>0.5</v>
      </c>
      <c r="BN29" t="s">
        <v>290</v>
      </c>
      <c r="BO29">
        <v>2</v>
      </c>
      <c r="BP29">
        <v>1608053579.8499999</v>
      </c>
      <c r="BQ29">
        <v>899.49373333333301</v>
      </c>
      <c r="BR29">
        <v>911.80033333333301</v>
      </c>
      <c r="BS29">
        <v>16.0299533333333</v>
      </c>
      <c r="BT29">
        <v>15.19683</v>
      </c>
      <c r="BU29">
        <v>894.72473333333403</v>
      </c>
      <c r="BV29">
        <v>15.8759533333333</v>
      </c>
      <c r="BW29">
        <v>500.01193333333299</v>
      </c>
      <c r="BX29">
        <v>102.63186666666699</v>
      </c>
      <c r="BY29">
        <v>0.100032563333333</v>
      </c>
      <c r="BZ29">
        <v>27.986243333333299</v>
      </c>
      <c r="CA29">
        <v>28.557973333333301</v>
      </c>
      <c r="CB29">
        <v>999.9</v>
      </c>
      <c r="CC29">
        <v>0</v>
      </c>
      <c r="CD29">
        <v>0</v>
      </c>
      <c r="CE29">
        <v>9993.9740000000002</v>
      </c>
      <c r="CF29">
        <v>0</v>
      </c>
      <c r="CG29">
        <v>314.35000000000002</v>
      </c>
      <c r="CH29">
        <v>1399.99833333333</v>
      </c>
      <c r="CI29">
        <v>0.89999739999999995</v>
      </c>
      <c r="CJ29">
        <v>0.10000268</v>
      </c>
      <c r="CK29">
        <v>0</v>
      </c>
      <c r="CL29">
        <v>651.80426666666699</v>
      </c>
      <c r="CM29">
        <v>4.9993800000000004</v>
      </c>
      <c r="CN29">
        <v>9251.3863333333302</v>
      </c>
      <c r="CO29">
        <v>11164.2933333333</v>
      </c>
      <c r="CP29">
        <v>48.061999999999998</v>
      </c>
      <c r="CQ29">
        <v>49.936999999999998</v>
      </c>
      <c r="CR29">
        <v>48.8874</v>
      </c>
      <c r="CS29">
        <v>49.625</v>
      </c>
      <c r="CT29">
        <v>49.612400000000001</v>
      </c>
      <c r="CU29">
        <v>1255.4963333333301</v>
      </c>
      <c r="CV29">
        <v>139.50200000000001</v>
      </c>
      <c r="CW29">
        <v>0</v>
      </c>
      <c r="CX29">
        <v>98.099999904632597</v>
      </c>
      <c r="CY29">
        <v>0</v>
      </c>
      <c r="CZ29">
        <v>651.83161538461502</v>
      </c>
      <c r="DA29">
        <v>4.5628034223460103</v>
      </c>
      <c r="DB29">
        <v>60.526837596732001</v>
      </c>
      <c r="DC29">
        <v>9251.2849999999999</v>
      </c>
      <c r="DD29">
        <v>15</v>
      </c>
      <c r="DE29">
        <v>0</v>
      </c>
      <c r="DF29" t="s">
        <v>291</v>
      </c>
      <c r="DG29">
        <v>1607992578</v>
      </c>
      <c r="DH29">
        <v>1607992562.5999999</v>
      </c>
      <c r="DI29">
        <v>0</v>
      </c>
      <c r="DJ29">
        <v>1.9490000000000001</v>
      </c>
      <c r="DK29">
        <v>8.9999999999999993E-3</v>
      </c>
      <c r="DL29">
        <v>4.7690000000000001</v>
      </c>
      <c r="DM29">
        <v>0.154</v>
      </c>
      <c r="DN29">
        <v>1213</v>
      </c>
      <c r="DO29">
        <v>20</v>
      </c>
      <c r="DP29">
        <v>0.1</v>
      </c>
      <c r="DQ29">
        <v>0.17</v>
      </c>
      <c r="DR29">
        <v>9.6273632033722905</v>
      </c>
      <c r="DS29">
        <v>-0.119919352439928</v>
      </c>
      <c r="DT29">
        <v>3.7270485406290702E-2</v>
      </c>
      <c r="DU29">
        <v>1</v>
      </c>
      <c r="DV29">
        <v>-12.3124161290323</v>
      </c>
      <c r="DW29">
        <v>0.17196774193555101</v>
      </c>
      <c r="DX29">
        <v>4.4907769977705E-2</v>
      </c>
      <c r="DY29">
        <v>1</v>
      </c>
      <c r="DZ29">
        <v>0.83314854838709695</v>
      </c>
      <c r="EA29">
        <v>-4.2880161290361702E-3</v>
      </c>
      <c r="EB29">
        <v>4.8919069694881195E-4</v>
      </c>
      <c r="EC29">
        <v>1</v>
      </c>
      <c r="ED29">
        <v>3</v>
      </c>
      <c r="EE29">
        <v>3</v>
      </c>
      <c r="EF29" t="s">
        <v>297</v>
      </c>
      <c r="EG29">
        <v>100</v>
      </c>
      <c r="EH29">
        <v>100</v>
      </c>
      <c r="EI29">
        <v>4.7690000000000001</v>
      </c>
      <c r="EJ29">
        <v>0.154</v>
      </c>
      <c r="EK29">
        <v>4.7690000000000001</v>
      </c>
      <c r="EL29">
        <v>0</v>
      </c>
      <c r="EM29">
        <v>0</v>
      </c>
      <c r="EN29">
        <v>0</v>
      </c>
      <c r="EO29">
        <v>0.154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1016.8</v>
      </c>
      <c r="EX29">
        <v>1017.1</v>
      </c>
      <c r="EY29">
        <v>2</v>
      </c>
      <c r="EZ29">
        <v>493.28500000000003</v>
      </c>
      <c r="FA29">
        <v>548.98699999999997</v>
      </c>
      <c r="FB29">
        <v>24.625499999999999</v>
      </c>
      <c r="FC29">
        <v>31.918900000000001</v>
      </c>
      <c r="FD29">
        <v>29.9999</v>
      </c>
      <c r="FE29">
        <v>31.746200000000002</v>
      </c>
      <c r="FF29">
        <v>31.7849</v>
      </c>
      <c r="FG29">
        <v>39.869900000000001</v>
      </c>
      <c r="FH29">
        <v>0</v>
      </c>
      <c r="FI29">
        <v>100</v>
      </c>
      <c r="FJ29">
        <v>24.634</v>
      </c>
      <c r="FK29">
        <v>911.83900000000006</v>
      </c>
      <c r="FL29">
        <v>16.1587</v>
      </c>
      <c r="FM29">
        <v>101.271</v>
      </c>
      <c r="FN29">
        <v>100.622</v>
      </c>
    </row>
    <row r="30" spans="1:170" x14ac:dyDescent="0.25">
      <c r="A30">
        <v>14</v>
      </c>
      <c r="B30">
        <v>1608053698.5999999</v>
      </c>
      <c r="C30">
        <v>1262</v>
      </c>
      <c r="D30" t="s">
        <v>342</v>
      </c>
      <c r="E30" t="s">
        <v>343</v>
      </c>
      <c r="F30" t="s">
        <v>285</v>
      </c>
      <c r="G30" t="s">
        <v>286</v>
      </c>
      <c r="H30">
        <v>1608053690.8499999</v>
      </c>
      <c r="I30">
        <f t="shared" si="0"/>
        <v>6.9469303797107293E-4</v>
      </c>
      <c r="J30">
        <f t="shared" si="1"/>
        <v>13.011946283683649</v>
      </c>
      <c r="K30">
        <f t="shared" si="2"/>
        <v>1199.2066666666699</v>
      </c>
      <c r="L30">
        <f t="shared" si="3"/>
        <v>484.40449032757749</v>
      </c>
      <c r="M30">
        <f t="shared" si="4"/>
        <v>49.76408202910612</v>
      </c>
      <c r="N30">
        <f t="shared" si="5"/>
        <v>123.19749325505705</v>
      </c>
      <c r="O30">
        <f t="shared" si="6"/>
        <v>3.0583630337701763E-2</v>
      </c>
      <c r="P30">
        <f t="shared" si="7"/>
        <v>2.9718565584955985</v>
      </c>
      <c r="Q30">
        <f t="shared" si="8"/>
        <v>3.0409848190012471E-2</v>
      </c>
      <c r="R30">
        <f t="shared" si="9"/>
        <v>1.9021686290922407E-2</v>
      </c>
      <c r="S30">
        <f t="shared" si="10"/>
        <v>231.29105589977027</v>
      </c>
      <c r="T30">
        <f t="shared" si="11"/>
        <v>29.141684111347399</v>
      </c>
      <c r="U30">
        <f t="shared" si="12"/>
        <v>28.520610000000001</v>
      </c>
      <c r="V30">
        <f t="shared" si="13"/>
        <v>3.9115484134155816</v>
      </c>
      <c r="W30">
        <f t="shared" si="14"/>
        <v>42.962362351017596</v>
      </c>
      <c r="X30">
        <f t="shared" si="15"/>
        <v>1.6279652118680843</v>
      </c>
      <c r="Y30">
        <f t="shared" si="16"/>
        <v>3.7892823457123619</v>
      </c>
      <c r="Z30">
        <f t="shared" si="17"/>
        <v>2.2835832015474971</v>
      </c>
      <c r="AA30">
        <f t="shared" si="18"/>
        <v>-30.635962974524315</v>
      </c>
      <c r="AB30">
        <f t="shared" si="19"/>
        <v>-87.438838261635894</v>
      </c>
      <c r="AC30">
        <f t="shared" si="20"/>
        <v>-6.429237619906683</v>
      </c>
      <c r="AD30">
        <f t="shared" si="21"/>
        <v>106.78701704370339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53991.915619306586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344</v>
      </c>
      <c r="AQ30">
        <v>679.21051999999997</v>
      </c>
      <c r="AR30">
        <v>862.26</v>
      </c>
      <c r="AS30">
        <f t="shared" si="27"/>
        <v>0.21229035325771806</v>
      </c>
      <c r="AT30">
        <v>0.5</v>
      </c>
      <c r="AU30">
        <f t="shared" si="28"/>
        <v>1180.1827798604897</v>
      </c>
      <c r="AV30">
        <f t="shared" si="29"/>
        <v>13.011946283683649</v>
      </c>
      <c r="AW30">
        <f t="shared" si="30"/>
        <v>125.27070962262954</v>
      </c>
      <c r="AX30">
        <f t="shared" si="31"/>
        <v>0.4098183842460511</v>
      </c>
      <c r="AY30">
        <f t="shared" si="32"/>
        <v>1.1514905992024659E-2</v>
      </c>
      <c r="AZ30">
        <f t="shared" si="33"/>
        <v>2.7831744485422028</v>
      </c>
      <c r="BA30" t="s">
        <v>345</v>
      </c>
      <c r="BB30">
        <v>508.89</v>
      </c>
      <c r="BC30">
        <f t="shared" si="34"/>
        <v>353.37</v>
      </c>
      <c r="BD30">
        <f t="shared" si="35"/>
        <v>0.51801081019894168</v>
      </c>
      <c r="BE30">
        <f t="shared" si="36"/>
        <v>0.87165070336591355</v>
      </c>
      <c r="BF30">
        <f t="shared" si="37"/>
        <v>1.2470748252261308</v>
      </c>
      <c r="BG30">
        <f t="shared" si="38"/>
        <v>0.94236122690135626</v>
      </c>
      <c r="BH30">
        <f t="shared" si="39"/>
        <v>1399.9970000000001</v>
      </c>
      <c r="BI30">
        <f t="shared" si="40"/>
        <v>1180.1827798604897</v>
      </c>
      <c r="BJ30">
        <f t="shared" si="41"/>
        <v>0.84298950630643465</v>
      </c>
      <c r="BK30">
        <f t="shared" si="42"/>
        <v>0.19597901261286946</v>
      </c>
      <c r="BL30">
        <v>6</v>
      </c>
      <c r="BM30">
        <v>0.5</v>
      </c>
      <c r="BN30" t="s">
        <v>290</v>
      </c>
      <c r="BO30">
        <v>2</v>
      </c>
      <c r="BP30">
        <v>1608053690.8499999</v>
      </c>
      <c r="BQ30">
        <v>1199.2066666666699</v>
      </c>
      <c r="BR30">
        <v>1215.8203333333299</v>
      </c>
      <c r="BS30">
        <v>15.846643333333301</v>
      </c>
      <c r="BT30">
        <v>15.02624</v>
      </c>
      <c r="BU30">
        <v>1194.4376666666701</v>
      </c>
      <c r="BV30">
        <v>15.692643333333301</v>
      </c>
      <c r="BW30">
        <v>500.01100000000002</v>
      </c>
      <c r="BX30">
        <v>102.6324</v>
      </c>
      <c r="BY30">
        <v>0.10009530666666699</v>
      </c>
      <c r="BZ30">
        <v>27.9748633333333</v>
      </c>
      <c r="CA30">
        <v>28.520610000000001</v>
      </c>
      <c r="CB30">
        <v>999.9</v>
      </c>
      <c r="CC30">
        <v>0</v>
      </c>
      <c r="CD30">
        <v>0</v>
      </c>
      <c r="CE30">
        <v>9980.4583333333303</v>
      </c>
      <c r="CF30">
        <v>0</v>
      </c>
      <c r="CG30">
        <v>304.25036666666699</v>
      </c>
      <c r="CH30">
        <v>1399.9970000000001</v>
      </c>
      <c r="CI30">
        <v>0.8999952</v>
      </c>
      <c r="CJ30">
        <v>0.10000484</v>
      </c>
      <c r="CK30">
        <v>0</v>
      </c>
      <c r="CL30">
        <v>679.16476666666699</v>
      </c>
      <c r="CM30">
        <v>4.9993800000000004</v>
      </c>
      <c r="CN30">
        <v>9622.9920000000002</v>
      </c>
      <c r="CO30">
        <v>11164.3</v>
      </c>
      <c r="CP30">
        <v>48</v>
      </c>
      <c r="CQ30">
        <v>49.8832666666667</v>
      </c>
      <c r="CR30">
        <v>48.862400000000001</v>
      </c>
      <c r="CS30">
        <v>49.566200000000002</v>
      </c>
      <c r="CT30">
        <v>49.561999999999998</v>
      </c>
      <c r="CU30">
        <v>1255.4876666666701</v>
      </c>
      <c r="CV30">
        <v>139.51</v>
      </c>
      <c r="CW30">
        <v>0</v>
      </c>
      <c r="CX30">
        <v>110.59999990463299</v>
      </c>
      <c r="CY30">
        <v>0</v>
      </c>
      <c r="CZ30">
        <v>679.21051999999997</v>
      </c>
      <c r="DA30">
        <v>2.1860769294713802</v>
      </c>
      <c r="DB30">
        <v>25.7361538277049</v>
      </c>
      <c r="DC30">
        <v>9623.3251999999993</v>
      </c>
      <c r="DD30">
        <v>15</v>
      </c>
      <c r="DE30">
        <v>0</v>
      </c>
      <c r="DF30" t="s">
        <v>291</v>
      </c>
      <c r="DG30">
        <v>1607992578</v>
      </c>
      <c r="DH30">
        <v>1607992562.5999999</v>
      </c>
      <c r="DI30">
        <v>0</v>
      </c>
      <c r="DJ30">
        <v>1.9490000000000001</v>
      </c>
      <c r="DK30">
        <v>8.9999999999999993E-3</v>
      </c>
      <c r="DL30">
        <v>4.7690000000000001</v>
      </c>
      <c r="DM30">
        <v>0.154</v>
      </c>
      <c r="DN30">
        <v>1213</v>
      </c>
      <c r="DO30">
        <v>20</v>
      </c>
      <c r="DP30">
        <v>0.1</v>
      </c>
      <c r="DQ30">
        <v>0.17</v>
      </c>
      <c r="DR30">
        <v>13.026242242851101</v>
      </c>
      <c r="DS30">
        <v>-0.14956186639292399</v>
      </c>
      <c r="DT30">
        <v>6.7203589967516006E-2</v>
      </c>
      <c r="DU30">
        <v>1</v>
      </c>
      <c r="DV30">
        <v>-16.626777419354799</v>
      </c>
      <c r="DW30">
        <v>0.199519354838716</v>
      </c>
      <c r="DX30">
        <v>8.1056391002637701E-2</v>
      </c>
      <c r="DY30">
        <v>1</v>
      </c>
      <c r="DZ30">
        <v>0.82006722580645197</v>
      </c>
      <c r="EA30">
        <v>2.7978241935482401E-2</v>
      </c>
      <c r="EB30">
        <v>2.1162903592123901E-3</v>
      </c>
      <c r="EC30">
        <v>1</v>
      </c>
      <c r="ED30">
        <v>3</v>
      </c>
      <c r="EE30">
        <v>3</v>
      </c>
      <c r="EF30" t="s">
        <v>297</v>
      </c>
      <c r="EG30">
        <v>100</v>
      </c>
      <c r="EH30">
        <v>100</v>
      </c>
      <c r="EI30">
        <v>4.7699999999999996</v>
      </c>
      <c r="EJ30">
        <v>0.154</v>
      </c>
      <c r="EK30">
        <v>4.7690000000000001</v>
      </c>
      <c r="EL30">
        <v>0</v>
      </c>
      <c r="EM30">
        <v>0</v>
      </c>
      <c r="EN30">
        <v>0</v>
      </c>
      <c r="EO30">
        <v>0.154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1018.7</v>
      </c>
      <c r="EX30">
        <v>1018.9</v>
      </c>
      <c r="EY30">
        <v>2</v>
      </c>
      <c r="EZ30">
        <v>493.19299999999998</v>
      </c>
      <c r="FA30">
        <v>549.28599999999994</v>
      </c>
      <c r="FB30">
        <v>24.711099999999998</v>
      </c>
      <c r="FC30">
        <v>31.8614</v>
      </c>
      <c r="FD30">
        <v>29.9999</v>
      </c>
      <c r="FE30">
        <v>31.6938</v>
      </c>
      <c r="FF30">
        <v>31.7318</v>
      </c>
      <c r="FG30">
        <v>50.433599999999998</v>
      </c>
      <c r="FH30">
        <v>0</v>
      </c>
      <c r="FI30">
        <v>100</v>
      </c>
      <c r="FJ30">
        <v>24.719200000000001</v>
      </c>
      <c r="FK30">
        <v>1215.99</v>
      </c>
      <c r="FL30">
        <v>16.015699999999999</v>
      </c>
      <c r="FM30">
        <v>101.279</v>
      </c>
      <c r="FN30">
        <v>100.63</v>
      </c>
    </row>
    <row r="31" spans="1:170" x14ac:dyDescent="0.25">
      <c r="A31">
        <v>15</v>
      </c>
      <c r="B31">
        <v>1608053819.0999999</v>
      </c>
      <c r="C31">
        <v>1382.5</v>
      </c>
      <c r="D31" t="s">
        <v>346</v>
      </c>
      <c r="E31" t="s">
        <v>347</v>
      </c>
      <c r="F31" t="s">
        <v>285</v>
      </c>
      <c r="G31" t="s">
        <v>286</v>
      </c>
      <c r="H31">
        <v>1608053811.0999999</v>
      </c>
      <c r="I31">
        <f t="shared" si="0"/>
        <v>6.7708623870529113E-4</v>
      </c>
      <c r="J31">
        <f t="shared" si="1"/>
        <v>13.852576103106564</v>
      </c>
      <c r="K31">
        <f t="shared" si="2"/>
        <v>1399.7470967741899</v>
      </c>
      <c r="L31">
        <f t="shared" si="3"/>
        <v>608.3199710733544</v>
      </c>
      <c r="M31">
        <f t="shared" si="4"/>
        <v>62.495914422023851</v>
      </c>
      <c r="N31">
        <f t="shared" si="5"/>
        <v>143.80339119579472</v>
      </c>
      <c r="O31">
        <f t="shared" si="6"/>
        <v>2.9518244219233724E-2</v>
      </c>
      <c r="P31">
        <f t="shared" si="7"/>
        <v>2.9748638474765792</v>
      </c>
      <c r="Q31">
        <f t="shared" si="8"/>
        <v>2.9356486774767702E-2</v>
      </c>
      <c r="R31">
        <f t="shared" si="9"/>
        <v>1.8362263460777978E-2</v>
      </c>
      <c r="S31">
        <f t="shared" si="10"/>
        <v>231.29128918141683</v>
      </c>
      <c r="T31">
        <f t="shared" si="11"/>
        <v>29.178236633836036</v>
      </c>
      <c r="U31">
        <f t="shared" si="12"/>
        <v>28.534700000000001</v>
      </c>
      <c r="V31">
        <f t="shared" si="13"/>
        <v>3.9147500944108606</v>
      </c>
      <c r="W31">
        <f t="shared" si="14"/>
        <v>42.378131107415967</v>
      </c>
      <c r="X31">
        <f t="shared" si="15"/>
        <v>1.6089350222022385</v>
      </c>
      <c r="Y31">
        <f t="shared" si="16"/>
        <v>3.796616273908036</v>
      </c>
      <c r="Z31">
        <f t="shared" si="17"/>
        <v>2.3058150722086221</v>
      </c>
      <c r="AA31">
        <f t="shared" si="18"/>
        <v>-29.859503126903338</v>
      </c>
      <c r="AB31">
        <f t="shared" si="19"/>
        <v>-84.467942609259964</v>
      </c>
      <c r="AC31">
        <f t="shared" si="20"/>
        <v>-6.2059736217234001</v>
      </c>
      <c r="AD31">
        <f t="shared" si="21"/>
        <v>110.75786982353013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54074.220458231881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348</v>
      </c>
      <c r="AQ31">
        <v>691.87376923076897</v>
      </c>
      <c r="AR31">
        <v>882.75</v>
      </c>
      <c r="AS31">
        <f t="shared" si="27"/>
        <v>0.21622909178049399</v>
      </c>
      <c r="AT31">
        <v>0.5</v>
      </c>
      <c r="AU31">
        <f t="shared" si="28"/>
        <v>1180.1917470143844</v>
      </c>
      <c r="AV31">
        <f t="shared" si="29"/>
        <v>13.852576103106564</v>
      </c>
      <c r="AW31">
        <f t="shared" si="30"/>
        <v>127.59589479187744</v>
      </c>
      <c r="AX31">
        <f t="shared" si="31"/>
        <v>0.4192693288020391</v>
      </c>
      <c r="AY31">
        <f t="shared" si="32"/>
        <v>1.2227100909177013E-2</v>
      </c>
      <c r="AZ31">
        <f t="shared" si="33"/>
        <v>2.6953610875106202</v>
      </c>
      <c r="BA31" t="s">
        <v>349</v>
      </c>
      <c r="BB31">
        <v>512.64</v>
      </c>
      <c r="BC31">
        <f t="shared" si="34"/>
        <v>370.11</v>
      </c>
      <c r="BD31">
        <f t="shared" si="35"/>
        <v>0.51572838012815381</v>
      </c>
      <c r="BE31">
        <f t="shared" si="36"/>
        <v>0.86538713337988826</v>
      </c>
      <c r="BF31">
        <f t="shared" si="37"/>
        <v>1.1411055160837882</v>
      </c>
      <c r="BG31">
        <f t="shared" si="38"/>
        <v>0.93431521447575405</v>
      </c>
      <c r="BH31">
        <f t="shared" si="39"/>
        <v>1400.00870967742</v>
      </c>
      <c r="BI31">
        <f t="shared" si="40"/>
        <v>1180.1917470143844</v>
      </c>
      <c r="BJ31">
        <f t="shared" si="41"/>
        <v>0.84298886060952838</v>
      </c>
      <c r="BK31">
        <f t="shared" si="42"/>
        <v>0.19597772121905696</v>
      </c>
      <c r="BL31">
        <v>6</v>
      </c>
      <c r="BM31">
        <v>0.5</v>
      </c>
      <c r="BN31" t="s">
        <v>290</v>
      </c>
      <c r="BO31">
        <v>2</v>
      </c>
      <c r="BP31">
        <v>1608053811.0999999</v>
      </c>
      <c r="BQ31">
        <v>1399.7470967741899</v>
      </c>
      <c r="BR31">
        <v>1417.5070967741899</v>
      </c>
      <c r="BS31">
        <v>15.660980645161301</v>
      </c>
      <c r="BT31">
        <v>14.861219354838701</v>
      </c>
      <c r="BU31">
        <v>1394.97903225806</v>
      </c>
      <c r="BV31">
        <v>15.506980645161301</v>
      </c>
      <c r="BW31">
        <v>500.01100000000002</v>
      </c>
      <c r="BX31">
        <v>102.63525806451599</v>
      </c>
      <c r="BY31">
        <v>0.100008561290323</v>
      </c>
      <c r="BZ31">
        <v>28.008029032258101</v>
      </c>
      <c r="CA31">
        <v>28.534700000000001</v>
      </c>
      <c r="CB31">
        <v>999.9</v>
      </c>
      <c r="CC31">
        <v>0</v>
      </c>
      <c r="CD31">
        <v>0</v>
      </c>
      <c r="CE31">
        <v>9997.1748387096795</v>
      </c>
      <c r="CF31">
        <v>0</v>
      </c>
      <c r="CG31">
        <v>302.16916129032302</v>
      </c>
      <c r="CH31">
        <v>1400.00870967742</v>
      </c>
      <c r="CI31">
        <v>0.90001429032258096</v>
      </c>
      <c r="CJ31">
        <v>9.9985419354838706E-2</v>
      </c>
      <c r="CK31">
        <v>0</v>
      </c>
      <c r="CL31">
        <v>691.86316129032298</v>
      </c>
      <c r="CM31">
        <v>4.9993800000000004</v>
      </c>
      <c r="CN31">
        <v>9790.3332258064493</v>
      </c>
      <c r="CO31">
        <v>11164.4548387097</v>
      </c>
      <c r="CP31">
        <v>47.933</v>
      </c>
      <c r="CQ31">
        <v>49.8241935483871</v>
      </c>
      <c r="CR31">
        <v>48.804000000000002</v>
      </c>
      <c r="CS31">
        <v>49.51</v>
      </c>
      <c r="CT31">
        <v>49.5</v>
      </c>
      <c r="CU31">
        <v>1255.52774193548</v>
      </c>
      <c r="CV31">
        <v>139.48096774193499</v>
      </c>
      <c r="CW31">
        <v>0</v>
      </c>
      <c r="CX31">
        <v>119.700000047684</v>
      </c>
      <c r="CY31">
        <v>0</v>
      </c>
      <c r="CZ31">
        <v>691.87376923076897</v>
      </c>
      <c r="DA31">
        <v>1.0475897520092201</v>
      </c>
      <c r="DB31">
        <v>-8.6711111149987996</v>
      </c>
      <c r="DC31">
        <v>9790.2549999999992</v>
      </c>
      <c r="DD31">
        <v>15</v>
      </c>
      <c r="DE31">
        <v>0</v>
      </c>
      <c r="DF31" t="s">
        <v>291</v>
      </c>
      <c r="DG31">
        <v>1607992578</v>
      </c>
      <c r="DH31">
        <v>1607992562.5999999</v>
      </c>
      <c r="DI31">
        <v>0</v>
      </c>
      <c r="DJ31">
        <v>1.9490000000000001</v>
      </c>
      <c r="DK31">
        <v>8.9999999999999993E-3</v>
      </c>
      <c r="DL31">
        <v>4.7690000000000001</v>
      </c>
      <c r="DM31">
        <v>0.154</v>
      </c>
      <c r="DN31">
        <v>1213</v>
      </c>
      <c r="DO31">
        <v>20</v>
      </c>
      <c r="DP31">
        <v>0.1</v>
      </c>
      <c r="DQ31">
        <v>0.17</v>
      </c>
      <c r="DR31">
        <v>13.8551109009975</v>
      </c>
      <c r="DS31">
        <v>-1.2451541887364499</v>
      </c>
      <c r="DT31">
        <v>0.10503639486812</v>
      </c>
      <c r="DU31">
        <v>0</v>
      </c>
      <c r="DV31">
        <v>-17.7599290322581</v>
      </c>
      <c r="DW31">
        <v>1.4924322580645799</v>
      </c>
      <c r="DX31">
        <v>0.12993059237357199</v>
      </c>
      <c r="DY31">
        <v>0</v>
      </c>
      <c r="DZ31">
        <v>0.79976561290322601</v>
      </c>
      <c r="EA31">
        <v>-3.13023870967757E-2</v>
      </c>
      <c r="EB31">
        <v>2.6203437311755301E-3</v>
      </c>
      <c r="EC31">
        <v>1</v>
      </c>
      <c r="ED31">
        <v>1</v>
      </c>
      <c r="EE31">
        <v>3</v>
      </c>
      <c r="EF31" t="s">
        <v>292</v>
      </c>
      <c r="EG31">
        <v>100</v>
      </c>
      <c r="EH31">
        <v>100</v>
      </c>
      <c r="EI31">
        <v>4.7699999999999996</v>
      </c>
      <c r="EJ31">
        <v>0.154</v>
      </c>
      <c r="EK31">
        <v>4.7690000000000001</v>
      </c>
      <c r="EL31">
        <v>0</v>
      </c>
      <c r="EM31">
        <v>0</v>
      </c>
      <c r="EN31">
        <v>0</v>
      </c>
      <c r="EO31">
        <v>0.154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1020.7</v>
      </c>
      <c r="EX31">
        <v>1020.9</v>
      </c>
      <c r="EY31">
        <v>2</v>
      </c>
      <c r="EZ31">
        <v>493.34800000000001</v>
      </c>
      <c r="FA31">
        <v>549.34500000000003</v>
      </c>
      <c r="FB31">
        <v>24.7363</v>
      </c>
      <c r="FC31">
        <v>31.7471</v>
      </c>
      <c r="FD31">
        <v>30.000499999999999</v>
      </c>
      <c r="FE31">
        <v>31.5976</v>
      </c>
      <c r="FF31">
        <v>31.635899999999999</v>
      </c>
      <c r="FG31">
        <v>57.187100000000001</v>
      </c>
      <c r="FH31">
        <v>0</v>
      </c>
      <c r="FI31">
        <v>100</v>
      </c>
      <c r="FJ31">
        <v>24.7026</v>
      </c>
      <c r="FK31">
        <v>1417.86</v>
      </c>
      <c r="FL31">
        <v>15.8308</v>
      </c>
      <c r="FM31">
        <v>101.298</v>
      </c>
      <c r="FN31">
        <v>100.64700000000001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2020-12-15T09:38:27Z</dcterms:created>
  <dcterms:modified xsi:type="dcterms:W3CDTF">2021-05-04T23:22:17Z</dcterms:modified>
</cp:coreProperties>
</file>