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891004EB-5582-44CA-896E-88536066FC92}" xr6:coauthVersionLast="46" xr6:coauthVersionMax="46" xr10:uidLastSave="{00000000-0000-0000-0000-000000000000}"/>
  <bookViews>
    <workbookView xWindow="735" yWindow="73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/>
  <c r="L31" i="1" s="1"/>
  <c r="Z31" i="1"/>
  <c r="Y31" i="1"/>
  <c r="X31" i="1"/>
  <c r="Q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Z30" i="1"/>
  <c r="Y30" i="1"/>
  <c r="X30" i="1" s="1"/>
  <c r="Q30" i="1"/>
  <c r="BO29" i="1"/>
  <c r="BN29" i="1"/>
  <c r="BL29" i="1"/>
  <c r="BM29" i="1" s="1"/>
  <c r="BI29" i="1"/>
  <c r="BH29" i="1"/>
  <c r="BG29" i="1"/>
  <c r="BF29" i="1"/>
  <c r="BJ29" i="1" s="1"/>
  <c r="BK29" i="1" s="1"/>
  <c r="BE29" i="1"/>
  <c r="BA29" i="1"/>
  <c r="AU29" i="1"/>
  <c r="AO29" i="1"/>
  <c r="AJ29" i="1"/>
  <c r="AH29" i="1"/>
  <c r="L29" i="1" s="1"/>
  <c r="Z29" i="1"/>
  <c r="Y29" i="1"/>
  <c r="X29" i="1"/>
  <c r="Q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Z28" i="1"/>
  <c r="Y28" i="1"/>
  <c r="X28" i="1" s="1"/>
  <c r="Q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BA27" i="1"/>
  <c r="AU27" i="1"/>
  <c r="AO27" i="1"/>
  <c r="AJ27" i="1"/>
  <c r="AH27" i="1"/>
  <c r="L27" i="1" s="1"/>
  <c r="Z27" i="1"/>
  <c r="Y27" i="1"/>
  <c r="X27" i="1"/>
  <c r="Q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 s="1"/>
  <c r="Z26" i="1"/>
  <c r="Y26" i="1"/>
  <c r="X26" i="1" s="1"/>
  <c r="Q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BA25" i="1"/>
  <c r="AU25" i="1"/>
  <c r="AO25" i="1"/>
  <c r="AJ25" i="1"/>
  <c r="AH25" i="1"/>
  <c r="L25" i="1" s="1"/>
  <c r="Z25" i="1"/>
  <c r="Y25" i="1"/>
  <c r="X25" i="1"/>
  <c r="Q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BA24" i="1"/>
  <c r="AU24" i="1"/>
  <c r="AO24" i="1"/>
  <c r="AJ24" i="1"/>
  <c r="AH24" i="1" s="1"/>
  <c r="Z24" i="1"/>
  <c r="Y24" i="1"/>
  <c r="X24" i="1" s="1"/>
  <c r="Q24" i="1"/>
  <c r="BO23" i="1"/>
  <c r="BN23" i="1"/>
  <c r="BL23" i="1"/>
  <c r="BM23" i="1" s="1"/>
  <c r="BI23" i="1"/>
  <c r="BH23" i="1"/>
  <c r="BG23" i="1"/>
  <c r="BF23" i="1"/>
  <c r="BJ23" i="1" s="1"/>
  <c r="BK23" i="1" s="1"/>
  <c r="BE23" i="1"/>
  <c r="BA23" i="1"/>
  <c r="AU23" i="1"/>
  <c r="AO23" i="1"/>
  <c r="AJ23" i="1"/>
  <c r="AH23" i="1"/>
  <c r="L23" i="1" s="1"/>
  <c r="Z23" i="1"/>
  <c r="Y23" i="1"/>
  <c r="X23" i="1"/>
  <c r="Q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H22" i="1" s="1"/>
  <c r="Z22" i="1"/>
  <c r="Y22" i="1"/>
  <c r="X22" i="1" s="1"/>
  <c r="Q22" i="1"/>
  <c r="BO21" i="1"/>
  <c r="BN21" i="1"/>
  <c r="BL21" i="1"/>
  <c r="BM21" i="1" s="1"/>
  <c r="BI21" i="1"/>
  <c r="BH21" i="1"/>
  <c r="BG21" i="1"/>
  <c r="BF21" i="1"/>
  <c r="BJ21" i="1" s="1"/>
  <c r="BK21" i="1" s="1"/>
  <c r="BE21" i="1"/>
  <c r="BA21" i="1"/>
  <c r="AU21" i="1"/>
  <c r="AO21" i="1"/>
  <c r="AJ21" i="1"/>
  <c r="AH21" i="1"/>
  <c r="L21" i="1" s="1"/>
  <c r="Z21" i="1"/>
  <c r="Y21" i="1"/>
  <c r="X21" i="1"/>
  <c r="Q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A20" i="1"/>
  <c r="AU20" i="1"/>
  <c r="AO20" i="1"/>
  <c r="AJ20" i="1"/>
  <c r="AH20" i="1" s="1"/>
  <c r="Z20" i="1"/>
  <c r="Y20" i="1"/>
  <c r="X20" i="1" s="1"/>
  <c r="Q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BA19" i="1"/>
  <c r="AU19" i="1"/>
  <c r="AO19" i="1"/>
  <c r="AJ19" i="1"/>
  <c r="AH19" i="1"/>
  <c r="L19" i="1" s="1"/>
  <c r="Z19" i="1"/>
  <c r="Y19" i="1"/>
  <c r="X19" i="1"/>
  <c r="Q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BA18" i="1"/>
  <c r="AU18" i="1"/>
  <c r="AO18" i="1"/>
  <c r="AJ18" i="1"/>
  <c r="AH18" i="1" s="1"/>
  <c r="Z18" i="1"/>
  <c r="Y18" i="1"/>
  <c r="X18" i="1" s="1"/>
  <c r="Q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BA17" i="1"/>
  <c r="AU17" i="1"/>
  <c r="AO17" i="1"/>
  <c r="AJ17" i="1"/>
  <c r="AH17" i="1"/>
  <c r="L17" i="1" s="1"/>
  <c r="Z17" i="1"/>
  <c r="Y17" i="1"/>
  <c r="X17" i="1"/>
  <c r="Q17" i="1"/>
  <c r="T18" i="1" l="1"/>
  <c r="AW18" i="1"/>
  <c r="T20" i="1"/>
  <c r="AW20" i="1"/>
  <c r="AY20" i="1" s="1"/>
  <c r="AW22" i="1"/>
  <c r="T22" i="1"/>
  <c r="T24" i="1"/>
  <c r="AW24" i="1"/>
  <c r="T26" i="1"/>
  <c r="AW26" i="1"/>
  <c r="AW28" i="1"/>
  <c r="T28" i="1"/>
  <c r="T30" i="1"/>
  <c r="AW30" i="1"/>
  <c r="O18" i="1"/>
  <c r="L18" i="1"/>
  <c r="K18" i="1"/>
  <c r="AX18" i="1" s="1"/>
  <c r="AZ18" i="1" s="1"/>
  <c r="AI18" i="1"/>
  <c r="J18" i="1"/>
  <c r="I18" i="1" s="1"/>
  <c r="O20" i="1"/>
  <c r="L20" i="1"/>
  <c r="K20" i="1"/>
  <c r="AX20" i="1" s="1"/>
  <c r="AZ20" i="1" s="1"/>
  <c r="AI20" i="1"/>
  <c r="J20" i="1"/>
  <c r="I20" i="1" s="1"/>
  <c r="O22" i="1"/>
  <c r="L22" i="1"/>
  <c r="K22" i="1"/>
  <c r="AX22" i="1" s="1"/>
  <c r="AZ22" i="1" s="1"/>
  <c r="AI22" i="1"/>
  <c r="J22" i="1"/>
  <c r="I22" i="1" s="1"/>
  <c r="O26" i="1"/>
  <c r="L26" i="1"/>
  <c r="K26" i="1"/>
  <c r="AX26" i="1" s="1"/>
  <c r="AZ26" i="1" s="1"/>
  <c r="AI26" i="1"/>
  <c r="J26" i="1"/>
  <c r="I26" i="1" s="1"/>
  <c r="O28" i="1"/>
  <c r="L28" i="1"/>
  <c r="K28" i="1"/>
  <c r="AX28" i="1" s="1"/>
  <c r="AZ28" i="1" s="1"/>
  <c r="J28" i="1"/>
  <c r="I28" i="1" s="1"/>
  <c r="AI28" i="1"/>
  <c r="L30" i="1"/>
  <c r="O30" i="1"/>
  <c r="K30" i="1"/>
  <c r="AX30" i="1" s="1"/>
  <c r="AI30" i="1"/>
  <c r="J30" i="1"/>
  <c r="I30" i="1" s="1"/>
  <c r="T17" i="1"/>
  <c r="AW17" i="1"/>
  <c r="AY17" i="1" s="1"/>
  <c r="AY18" i="1"/>
  <c r="T19" i="1"/>
  <c r="AW19" i="1"/>
  <c r="AY19" i="1" s="1"/>
  <c r="T21" i="1"/>
  <c r="AW21" i="1"/>
  <c r="AY22" i="1"/>
  <c r="T23" i="1"/>
  <c r="AW23" i="1"/>
  <c r="AY24" i="1"/>
  <c r="T25" i="1"/>
  <c r="AW25" i="1"/>
  <c r="AY26" i="1"/>
  <c r="T27" i="1"/>
  <c r="AW27" i="1"/>
  <c r="AY28" i="1"/>
  <c r="T29" i="1"/>
  <c r="AW29" i="1"/>
  <c r="AY29" i="1" s="1"/>
  <c r="AY30" i="1"/>
  <c r="T31" i="1"/>
  <c r="AW31" i="1"/>
  <c r="AY21" i="1"/>
  <c r="AY23" i="1"/>
  <c r="AY25" i="1"/>
  <c r="AY27" i="1"/>
  <c r="AY31" i="1"/>
  <c r="O24" i="1"/>
  <c r="L24" i="1"/>
  <c r="K24" i="1"/>
  <c r="AX24" i="1" s="1"/>
  <c r="AZ24" i="1" s="1"/>
  <c r="J24" i="1"/>
  <c r="I24" i="1" s="1"/>
  <c r="AI24" i="1"/>
  <c r="O17" i="1"/>
  <c r="O19" i="1"/>
  <c r="O21" i="1"/>
  <c r="O23" i="1"/>
  <c r="O25" i="1"/>
  <c r="O27" i="1"/>
  <c r="O29" i="1"/>
  <c r="O31" i="1"/>
  <c r="AI17" i="1"/>
  <c r="AI19" i="1"/>
  <c r="AI21" i="1"/>
  <c r="AI23" i="1"/>
  <c r="AI25" i="1"/>
  <c r="AI27" i="1"/>
  <c r="AI29" i="1"/>
  <c r="AI31" i="1"/>
  <c r="J17" i="1"/>
  <c r="I17" i="1" s="1"/>
  <c r="J19" i="1"/>
  <c r="I19" i="1" s="1"/>
  <c r="J21" i="1"/>
  <c r="I21" i="1" s="1"/>
  <c r="J23" i="1"/>
  <c r="I23" i="1" s="1"/>
  <c r="J25" i="1"/>
  <c r="I25" i="1" s="1"/>
  <c r="J27" i="1"/>
  <c r="I27" i="1" s="1"/>
  <c r="J29" i="1"/>
  <c r="I29" i="1" s="1"/>
  <c r="J31" i="1"/>
  <c r="I31" i="1" s="1"/>
  <c r="K17" i="1"/>
  <c r="AX17" i="1" s="1"/>
  <c r="K19" i="1"/>
  <c r="AX19" i="1" s="1"/>
  <c r="K21" i="1"/>
  <c r="AX21" i="1" s="1"/>
  <c r="AZ21" i="1" s="1"/>
  <c r="K23" i="1"/>
  <c r="AX23" i="1" s="1"/>
  <c r="AZ23" i="1" s="1"/>
  <c r="K25" i="1"/>
  <c r="AX25" i="1" s="1"/>
  <c r="AZ25" i="1" s="1"/>
  <c r="K27" i="1"/>
  <c r="AX27" i="1" s="1"/>
  <c r="AZ27" i="1" s="1"/>
  <c r="K29" i="1"/>
  <c r="AX29" i="1" s="1"/>
  <c r="AZ29" i="1" s="1"/>
  <c r="K31" i="1"/>
  <c r="AX31" i="1" s="1"/>
  <c r="AZ31" i="1" s="1"/>
  <c r="AB17" i="1" l="1"/>
  <c r="AB31" i="1"/>
  <c r="U19" i="1"/>
  <c r="V19" i="1" s="1"/>
  <c r="AB20" i="1"/>
  <c r="R20" i="1"/>
  <c r="P20" i="1" s="1"/>
  <c r="S20" i="1" s="1"/>
  <c r="M20" i="1" s="1"/>
  <c r="N20" i="1" s="1"/>
  <c r="U22" i="1"/>
  <c r="V22" i="1" s="1"/>
  <c r="AB27" i="1"/>
  <c r="AZ17" i="1"/>
  <c r="U25" i="1"/>
  <c r="V25" i="1" s="1"/>
  <c r="U24" i="1"/>
  <c r="V24" i="1" s="1"/>
  <c r="AB29" i="1"/>
  <c r="AB24" i="1"/>
  <c r="R24" i="1"/>
  <c r="P24" i="1" s="1"/>
  <c r="S24" i="1" s="1"/>
  <c r="M24" i="1" s="1"/>
  <c r="N24" i="1" s="1"/>
  <c r="U29" i="1"/>
  <c r="V29" i="1" s="1"/>
  <c r="U30" i="1"/>
  <c r="V30" i="1" s="1"/>
  <c r="U23" i="1"/>
  <c r="V23" i="1" s="1"/>
  <c r="U28" i="1"/>
  <c r="V28" i="1" s="1"/>
  <c r="R28" i="1" s="1"/>
  <c r="P28" i="1" s="1"/>
  <c r="S28" i="1" s="1"/>
  <c r="M28" i="1" s="1"/>
  <c r="N28" i="1" s="1"/>
  <c r="U17" i="1"/>
  <c r="V17" i="1" s="1"/>
  <c r="AB22" i="1"/>
  <c r="U20" i="1"/>
  <c r="V20" i="1" s="1"/>
  <c r="AB23" i="1"/>
  <c r="R23" i="1"/>
  <c r="P23" i="1" s="1"/>
  <c r="S23" i="1" s="1"/>
  <c r="M23" i="1" s="1"/>
  <c r="N23" i="1" s="1"/>
  <c r="U27" i="1"/>
  <c r="V27" i="1" s="1"/>
  <c r="AB30" i="1"/>
  <c r="R30" i="1"/>
  <c r="P30" i="1" s="1"/>
  <c r="S30" i="1" s="1"/>
  <c r="M30" i="1" s="1"/>
  <c r="N30" i="1" s="1"/>
  <c r="AB28" i="1"/>
  <c r="AB25" i="1"/>
  <c r="R25" i="1"/>
  <c r="P25" i="1" s="1"/>
  <c r="S25" i="1" s="1"/>
  <c r="M25" i="1" s="1"/>
  <c r="N25" i="1" s="1"/>
  <c r="AB21" i="1"/>
  <c r="U21" i="1"/>
  <c r="V21" i="1" s="1"/>
  <c r="R21" i="1" s="1"/>
  <c r="P21" i="1" s="1"/>
  <c r="S21" i="1" s="1"/>
  <c r="M21" i="1" s="1"/>
  <c r="N21" i="1" s="1"/>
  <c r="AB18" i="1"/>
  <c r="U26" i="1"/>
  <c r="V26" i="1" s="1"/>
  <c r="R26" i="1" s="1"/>
  <c r="P26" i="1" s="1"/>
  <c r="S26" i="1" s="1"/>
  <c r="M26" i="1" s="1"/>
  <c r="N26" i="1" s="1"/>
  <c r="U18" i="1"/>
  <c r="V18" i="1" s="1"/>
  <c r="AZ19" i="1"/>
  <c r="AB19" i="1"/>
  <c r="R19" i="1"/>
  <c r="P19" i="1" s="1"/>
  <c r="S19" i="1" s="1"/>
  <c r="M19" i="1" s="1"/>
  <c r="N19" i="1" s="1"/>
  <c r="U31" i="1"/>
  <c r="V31" i="1" s="1"/>
  <c r="AZ30" i="1"/>
  <c r="AB26" i="1"/>
  <c r="W27" i="1" l="1"/>
  <c r="AA27" i="1" s="1"/>
  <c r="AC27" i="1"/>
  <c r="AD27" i="1"/>
  <c r="AE27" i="1" s="1"/>
  <c r="W17" i="1"/>
  <c r="AA17" i="1" s="1"/>
  <c r="AD17" i="1"/>
  <c r="AE17" i="1" s="1"/>
  <c r="AC17" i="1"/>
  <c r="W29" i="1"/>
  <c r="AA29" i="1" s="1"/>
  <c r="AD29" i="1"/>
  <c r="AE29" i="1" s="1"/>
  <c r="AC29" i="1"/>
  <c r="W25" i="1"/>
  <c r="AA25" i="1" s="1"/>
  <c r="AD25" i="1"/>
  <c r="AC25" i="1"/>
  <c r="W18" i="1"/>
  <c r="AA18" i="1" s="1"/>
  <c r="AD18" i="1"/>
  <c r="AC18" i="1"/>
  <c r="W19" i="1"/>
  <c r="AA19" i="1" s="1"/>
  <c r="AC19" i="1"/>
  <c r="AD19" i="1"/>
  <c r="AE19" i="1" s="1"/>
  <c r="W31" i="1"/>
  <c r="AA31" i="1" s="1"/>
  <c r="AD31" i="1"/>
  <c r="AC31" i="1"/>
  <c r="R27" i="1"/>
  <c r="P27" i="1" s="1"/>
  <c r="S27" i="1" s="1"/>
  <c r="M27" i="1" s="1"/>
  <c r="N27" i="1" s="1"/>
  <c r="R31" i="1"/>
  <c r="P31" i="1" s="1"/>
  <c r="S31" i="1" s="1"/>
  <c r="M31" i="1" s="1"/>
  <c r="N31" i="1" s="1"/>
  <c r="R18" i="1"/>
  <c r="P18" i="1" s="1"/>
  <c r="S18" i="1" s="1"/>
  <c r="M18" i="1" s="1"/>
  <c r="N18" i="1" s="1"/>
  <c r="W20" i="1"/>
  <c r="AA20" i="1" s="1"/>
  <c r="AD20" i="1"/>
  <c r="AC20" i="1"/>
  <c r="W23" i="1"/>
  <c r="AA23" i="1" s="1"/>
  <c r="AD23" i="1"/>
  <c r="AE23" i="1" s="1"/>
  <c r="AC23" i="1"/>
  <c r="R29" i="1"/>
  <c r="P29" i="1" s="1"/>
  <c r="S29" i="1" s="1"/>
  <c r="M29" i="1" s="1"/>
  <c r="N29" i="1" s="1"/>
  <c r="W26" i="1"/>
  <c r="AA26" i="1" s="1"/>
  <c r="AD26" i="1"/>
  <c r="AE26" i="1" s="1"/>
  <c r="AC26" i="1"/>
  <c r="W28" i="1"/>
  <c r="AA28" i="1" s="1"/>
  <c r="AD28" i="1"/>
  <c r="AC28" i="1"/>
  <c r="W22" i="1"/>
  <c r="AA22" i="1" s="1"/>
  <c r="AD22" i="1"/>
  <c r="AC22" i="1"/>
  <c r="R17" i="1"/>
  <c r="P17" i="1" s="1"/>
  <c r="S17" i="1" s="1"/>
  <c r="M17" i="1" s="1"/>
  <c r="N17" i="1" s="1"/>
  <c r="W21" i="1"/>
  <c r="AA21" i="1" s="1"/>
  <c r="AD21" i="1"/>
  <c r="AC21" i="1"/>
  <c r="R22" i="1"/>
  <c r="P22" i="1" s="1"/>
  <c r="S22" i="1" s="1"/>
  <c r="M22" i="1" s="1"/>
  <c r="N22" i="1" s="1"/>
  <c r="W30" i="1"/>
  <c r="AA30" i="1" s="1"/>
  <c r="AD30" i="1"/>
  <c r="AC30" i="1"/>
  <c r="W24" i="1"/>
  <c r="AA24" i="1" s="1"/>
  <c r="AD24" i="1"/>
  <c r="AE24" i="1" s="1"/>
  <c r="AC24" i="1"/>
  <c r="AE18" i="1" l="1"/>
  <c r="AE30" i="1"/>
  <c r="AE31" i="1"/>
  <c r="AE21" i="1"/>
  <c r="AE25" i="1"/>
  <c r="AE22" i="1"/>
  <c r="AE28" i="1"/>
  <c r="AE20" i="1"/>
</calcChain>
</file>

<file path=xl/sharedStrings.xml><?xml version="1.0" encoding="utf-8"?>
<sst xmlns="http://schemas.openxmlformats.org/spreadsheetml/2006/main" count="702" uniqueCount="361">
  <si>
    <t>File opened</t>
  </si>
  <si>
    <t>2020-12-15 09:21:07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</si>
  <si>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</si>
  <si>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</si>
  <si>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</si>
  <si>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</si>
  <si>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</si>
  <si>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</si>
  <si>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</si>
  <si>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</si>
  <si>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</si>
  <si>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</si>
  <si>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</si>
  <si>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"h2oaspan2b": "0.0671222", "co2bspan1": "0.999577", "h2obspan2a": "0.0678114", "co2bspan2a": "0.0873229", "h2oaspan2a": "0.0668561", "h2oaspan2": "0", "co2aspanconc1": "400", "co2aspan2a": "0.0865215", "ssb_ref": "34919.1", "h2oaspan1": "1.00398", "co2azero": "0.892502", "ssa_ref": "37127.4", "oxygen": "21", "co2bspan2": "0", "chamberpressurezero": "2.57375", "h2obspan2b": "0.0677395", "co2aspanconc2": "0", "tbzero": "0.0513058", "co2bzero": "0.898612", "h2oazero": "1.16161", "flowazero": "0.317", "h2oaspanconc1": "12.17", "co2aspan2b": "0.086568", "h2obspan2": "0", "tazero": "0.00104713", "co2bspanconc1": "400", "h2obzero": "1.16501", "co2bspan2b": "0.087286", "flowbzero": "0.26", "h2obspanconc1": "12.17", "h2oaspanconc2": "0", "h2obspan1": "0.998939", "flowmeterzero": "0.990581", "h2obspanconc2": "0", "co2aspan2": "0", "co2aspan1": "1.00054"}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</si>
  <si>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</si>
  <si>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</si>
  <si>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</si>
  <si>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</si>
  <si>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</si>
  <si>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</si>
  <si>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</si>
  <si>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</si>
  <si>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</si>
  <si>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</si>
  <si>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09:21:07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</si>
  <si>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</si>
  <si>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</si>
  <si>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</si>
  <si>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</si>
  <si>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</si>
  <si>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</si>
  <si>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</si>
  <si>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</si>
  <si>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</si>
  <si>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</si>
  <si>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</si>
  <si>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</si>
  <si>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</si>
  <si>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</si>
  <si>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</si>
  <si>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</si>
  <si>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</si>
  <si>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</si>
  <si>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</si>
  <si>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</si>
  <si>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</si>
  <si>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</si>
  <si>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</si>
  <si>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</si>
  <si>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</si>
  <si>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</si>
  <si>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</si>
  <si>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</si>
  <si>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</si>
  <si>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</si>
  <si>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</si>
  <si>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</si>
  <si>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</si>
  <si>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</si>
  <si>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</si>
  <si>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</si>
  <si>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</si>
  <si>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</si>
  <si>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</si>
  <si>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</si>
  <si>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</si>
  <si>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</si>
  <si>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</si>
  <si>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</si>
  <si>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</si>
  <si>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</si>
  <si>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</si>
  <si>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</si>
  <si>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</si>
  <si>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</si>
  <si>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</si>
  <si>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</si>
  <si>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</si>
  <si>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2.82878 89.3447 377.288 602.376 836.375 1035.86 1222.57 1374.09</t>
  </si>
  <si>
    <t>Fs_true</t>
  </si>
  <si>
    <t>1.16794 104.209 403.995 601.324 802.49 1000.62 1203.02 1401.65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</si>
  <si>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</si>
  <si>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</si>
  <si>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</si>
  <si>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</si>
  <si>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</si>
  <si>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</si>
  <si>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</si>
  <si>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</si>
  <si>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</si>
  <si>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</si>
  <si>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</si>
  <si>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</si>
  <si>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</si>
  <si>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</si>
  <si>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</si>
  <si>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</si>
  <si>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</si>
  <si>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</si>
  <si>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</si>
  <si>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</si>
  <si>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</si>
  <si>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</si>
  <si>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</si>
  <si>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</si>
  <si>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</si>
  <si>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</si>
  <si>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</si>
  <si>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</si>
  <si>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</si>
  <si>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</si>
  <si>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</si>
  <si>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</si>
  <si>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</si>
  <si>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</si>
  <si>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</si>
  <si>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</si>
  <si>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</si>
  <si>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</si>
  <si>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</si>
  <si>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</si>
  <si>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</si>
  <si>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</si>
  <si>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</si>
  <si>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</si>
  <si>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</si>
  <si>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</si>
  <si>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</si>
  <si>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</si>
  <si>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</si>
  <si>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</si>
  <si>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</si>
  <si>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</si>
  <si>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</si>
  <si>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</si>
  <si>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</si>
  <si>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</si>
  <si>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</si>
  <si>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</si>
  <si>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</si>
  <si>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</si>
  <si>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</si>
  <si>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</si>
  <si>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</si>
  <si>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</si>
  <si>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</si>
  <si>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</si>
  <si>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</si>
  <si>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</si>
  <si>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</si>
  <si>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</si>
  <si>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</si>
  <si>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</si>
  <si>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</si>
  <si>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</si>
  <si>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</si>
  <si>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</si>
  <si>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</si>
  <si>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</si>
  <si>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</si>
  <si>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</si>
  <si>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</si>
  <si>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</si>
  <si>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</si>
  <si>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</si>
  <si>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</si>
  <si>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</si>
  <si>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</si>
  <si>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</si>
  <si>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</si>
  <si>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</si>
  <si>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</si>
  <si>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</si>
  <si>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</si>
  <si>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</si>
  <si>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</si>
  <si>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</si>
  <si>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</si>
  <si>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</si>
  <si>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</si>
  <si>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</si>
  <si>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</si>
  <si>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</si>
  <si>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</si>
  <si>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</si>
  <si>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</si>
  <si>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</si>
  <si>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</si>
  <si>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</si>
  <si>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</si>
  <si>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</si>
  <si>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</si>
  <si>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</si>
  <si>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</si>
  <si>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</si>
  <si>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</si>
  <si>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</si>
  <si>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</si>
  <si>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</si>
  <si>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</si>
  <si>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</si>
  <si>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</si>
  <si>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</si>
  <si>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</si>
  <si>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</si>
  <si>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</si>
  <si>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</si>
  <si>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</si>
  <si>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</si>
  <si>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</si>
  <si>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</si>
  <si>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</si>
  <si>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</si>
  <si>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</si>
  <si>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</si>
  <si>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</si>
  <si>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</si>
  <si>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</si>
  <si>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</si>
  <si>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</si>
  <si>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</si>
  <si>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</si>
  <si>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</si>
  <si>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</si>
  <si>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</si>
  <si>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</si>
  <si>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</si>
  <si>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</si>
  <si>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</si>
  <si>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</si>
  <si>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</si>
  <si>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</si>
  <si>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</si>
  <si>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</si>
  <si>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</si>
  <si>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</si>
  <si>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</si>
  <si>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</si>
  <si>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</si>
  <si>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</si>
  <si>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</si>
  <si>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</si>
  <si>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</si>
  <si>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</si>
  <si>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</si>
  <si>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</si>
  <si>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</si>
  <si>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</si>
  <si>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</si>
  <si>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</si>
  <si>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</si>
  <si>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</si>
  <si>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</si>
  <si>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</si>
  <si>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</si>
  <si>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</si>
  <si>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</si>
  <si>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</si>
  <si>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</si>
  <si>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</si>
  <si>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</si>
  <si>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</si>
  <si>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</si>
  <si>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</si>
  <si>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</si>
  <si>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</si>
  <si>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</si>
  <si>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</si>
  <si>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</si>
  <si>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</si>
  <si>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</si>
  <si>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</si>
  <si>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</si>
  <si>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</si>
  <si>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</si>
  <si>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</si>
  <si>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</si>
  <si>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</si>
  <si>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</si>
  <si>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</si>
  <si>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</si>
  <si>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</si>
  <si>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</si>
  <si>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</si>
  <si>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</si>
  <si>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</si>
  <si>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</si>
  <si>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</si>
  <si>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</si>
  <si>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09:23:20</t>
  </si>
  <si>
    <t>09:23:20</t>
  </si>
  <si>
    <t>1149</t>
  </si>
  <si>
    <t>_1</t>
  </si>
  <si>
    <t>RECT-4143-20200907-06_33_50</t>
  </si>
  <si>
    <t>RECT-2446-20201215-09_23_15</t>
  </si>
  <si>
    <t>DARK-2447-20201215-09_23_23</t>
  </si>
  <si>
    <t>0: Broadleaf</t>
  </si>
  <si>
    <t>09:14:36</t>
  </si>
  <si>
    <t>1/3</t>
  </si>
  <si>
    <t>20201215 09:25:20</t>
  </si>
  <si>
    <t>09:25:20</t>
  </si>
  <si>
    <t>RECT-2448-20201215-09_25_15</t>
  </si>
  <si>
    <t>DARK-2449-20201215-09_25_23</t>
  </si>
  <si>
    <t>09:25:41</t>
  </si>
  <si>
    <t>3/3</t>
  </si>
  <si>
    <t>20201215 09:26:55</t>
  </si>
  <si>
    <t>09:26:55</t>
  </si>
  <si>
    <t>RECT-2450-20201215-09_26_50</t>
  </si>
  <si>
    <t>DARK-2451-20201215-09_26_58</t>
  </si>
  <si>
    <t>20201215 09:28:06</t>
  </si>
  <si>
    <t>09:28:06</t>
  </si>
  <si>
    <t>RECT-2452-20201215-09_28_01</t>
  </si>
  <si>
    <t>DARK-2453-20201215-09_28_09</t>
  </si>
  <si>
    <t>20201215 09:29:42</t>
  </si>
  <si>
    <t>09:29:42</t>
  </si>
  <si>
    <t>RECT-2454-20201215-09_29_37</t>
  </si>
  <si>
    <t>DARK-2455-20201215-09_29_45</t>
  </si>
  <si>
    <t>20201215 09:30:57</t>
  </si>
  <si>
    <t>09:30:57</t>
  </si>
  <si>
    <t>RECT-2456-20201215-09_30_52</t>
  </si>
  <si>
    <t>DARK-2457-20201215-09_31_00</t>
  </si>
  <si>
    <t>20201215 09:32:21</t>
  </si>
  <si>
    <t>09:32:21</t>
  </si>
  <si>
    <t>RECT-2458-20201215-09_32_16</t>
  </si>
  <si>
    <t>DARK-2459-20201215-09_32_24</t>
  </si>
  <si>
    <t>20201215 09:34:22</t>
  </si>
  <si>
    <t>09:34:22</t>
  </si>
  <si>
    <t>RECT-2460-20201215-09_34_17</t>
  </si>
  <si>
    <t>DARK-2461-20201215-09_34_25</t>
  </si>
  <si>
    <t>2/3</t>
  </si>
  <si>
    <t>20201215 09:36:05</t>
  </si>
  <si>
    <t>09:36:05</t>
  </si>
  <si>
    <t>RECT-2462-20201215-09_36_00</t>
  </si>
  <si>
    <t>DARK-2463-20201215-09_36_08</t>
  </si>
  <si>
    <t>09:36:23</t>
  </si>
  <si>
    <t>20201215 09:38:24</t>
  </si>
  <si>
    <t>09:38:24</t>
  </si>
  <si>
    <t>RECT-2464-20201215-09_38_19</t>
  </si>
  <si>
    <t>DARK-2465-20201215-09_38_27</t>
  </si>
  <si>
    <t>0/3</t>
  </si>
  <si>
    <t>20201215 09:40:24</t>
  </si>
  <si>
    <t>09:40:24</t>
  </si>
  <si>
    <t>RECT-2466-20201215-09_40_19</t>
  </si>
  <si>
    <t>DARK-2467-20201215-09_40_27</t>
  </si>
  <si>
    <t>20201215 09:42:25</t>
  </si>
  <si>
    <t>09:42:25</t>
  </si>
  <si>
    <t>RECT-2468-20201215-09_42_20</t>
  </si>
  <si>
    <t>DARK-2469-20201215-09_42_28</t>
  </si>
  <si>
    <t>20201215 09:44:25</t>
  </si>
  <si>
    <t>09:44:25</t>
  </si>
  <si>
    <t>RECT-2470-20201215-09_44_20</t>
  </si>
  <si>
    <t>DARK-2471-20201215-09_44_28</t>
  </si>
  <si>
    <t>20201215 09:46:26</t>
  </si>
  <si>
    <t>09:46:26</t>
  </si>
  <si>
    <t>RECT-2472-20201215-09_46_21</t>
  </si>
  <si>
    <t>DARK-2473-20201215-09_46_29</t>
  </si>
  <si>
    <t>09:46:49</t>
  </si>
  <si>
    <t>20201215 09:48:50</t>
  </si>
  <si>
    <t>09:48:50</t>
  </si>
  <si>
    <t>RECT-2474-20201215-09_48_45</t>
  </si>
  <si>
    <t>DARK-2475-20201215-09_48_53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</si>
</sst>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1608045800.5999999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1608045792.5999999</v>
      </c>
      <c r="I17">
        <f t="shared" ref="I17:I31" si="0">(J17)/1000</f>
        <v>-7.7316865577599169E-5</v>
      </c>
      <c r="J17">
        <f t="shared" ref="J17:J31" si="1">1000*CA17*AH17*(BW17-BX17)/(100*BP17*(1000-AH17*BW17))</f>
        <v>-7.7316865577599175E-2</v>
      </c>
      <c r="K17">
        <f t="shared" ref="K17:K31" si="2">CA17*AH17*(BV17-BU17*(1000-AH17*BX17)/(1000-AH17*BW17))/(100*BP17)</f>
        <v>1.6000653079098857</v>
      </c>
      <c r="L17">
        <f t="shared" ref="L17:L31" si="3">BU17 - IF(AH17&gt;1, K17*BP17*100/(AJ17*CI17), 0)</f>
        <v>401.80319354838701</v>
      </c>
      <c r="M17">
        <f t="shared" ref="M17:M31" si="4">((S17-I17/2)*L17-K17)/(S17+I17/2)</f>
        <v>983.58334842410443</v>
      </c>
      <c r="N17">
        <f t="shared" ref="N17:N31" si="5">M17*(CB17+CC17)/1000</f>
        <v>101.10048554121944</v>
      </c>
      <c r="O17">
        <f t="shared" ref="O17:O31" si="6">(BU17 - IF(AH17&gt;1, K17*BP17*100/(AJ17*CI17), 0))*(CB17+CC17)/1000</f>
        <v>41.300514109800453</v>
      </c>
      <c r="P17">
        <f t="shared" ref="P17:P31" si="7">2/((1/R17-1/Q17)+SIGN(R17)*SQRT((1/R17-1/Q17)*(1/R17-1/Q17) + 4*BQ17/((BQ17+1)*(BQ17+1))*(2*1/R17*1/Q17-1/Q17*1/Q17)))</f>
        <v>-4.2502878192365208E-3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2.9773643539622152</v>
      </c>
      <c r="R17">
        <f t="shared" ref="R17:R31" si="9">I17*(1000-(1000*0.61365*EXP(17.502*V17/(240.97+V17))/(CB17+CC17)+BW17)/2)/(1000*0.61365*EXP(17.502*V17/(240.97+V17))/(CB17+CC17)-BW17)</f>
        <v>-4.2536615028238647E-3</v>
      </c>
      <c r="S17">
        <f t="shared" ref="S17:S31" si="10">1/((BQ17+1)/(P17/1.6)+1/(Q17/1.37)) + BQ17/((BQ17+1)/(P17/1.6) + BQ17/(Q17/1.37))</f>
        <v>-2.6582351124041126E-3</v>
      </c>
      <c r="T17">
        <f t="shared" ref="T17:T31" si="11">(BM17*BO17)</f>
        <v>231.29259508710052</v>
      </c>
      <c r="U17">
        <f t="shared" ref="U17:U31" si="12">(CD17+(T17+2*0.95*0.0000000567*(((CD17+$B$7)+273)^4-(CD17+273)^4)-44100*I17)/(1.84*29.3*Q17+8*0.95*0.0000000567*(CD17+273)^3))</f>
        <v>29.313989019711869</v>
      </c>
      <c r="V17">
        <f t="shared" ref="V17:V31" si="13">($C$7*CE17+$D$7*CF17+$E$7*U17)</f>
        <v>29.151487096774201</v>
      </c>
      <c r="W17">
        <f t="shared" ref="W17:W31" si="14">0.61365*EXP(17.502*V17/(240.97+V17))</f>
        <v>4.0571621548932182</v>
      </c>
      <c r="X17">
        <f t="shared" ref="X17:X31" si="15">(Y17/Z17*100)</f>
        <v>59.356342373905633</v>
      </c>
      <c r="Y17">
        <f t="shared" ref="Y17:Y31" si="16">BW17*(CB17+CC17)/1000</f>
        <v>2.2461189532555523</v>
      </c>
      <c r="Z17">
        <f t="shared" ref="Z17:Z31" si="17">0.61365*EXP(17.502*CD17/(240.97+CD17))</f>
        <v>3.7841262844440298</v>
      </c>
      <c r="AA17">
        <f t="shared" ref="AA17:AA31" si="18">(W17-BW17*(CB17+CC17)/1000)</f>
        <v>1.8110432016376659</v>
      </c>
      <c r="AB17">
        <f t="shared" ref="AB17:AB31" si="19">(-I17*44100)</f>
        <v>3.4096737719721233</v>
      </c>
      <c r="AC17">
        <f t="shared" ref="AC17:AC31" si="20">2*29.3*Q17*0.92*(CD17-V17)</f>
        <v>-192.6146581211803</v>
      </c>
      <c r="AD17">
        <f t="shared" ref="AD17:AD31" si="21">2*0.95*0.0000000567*(((CD17+$B$7)+273)^4-(V17+273)^4)</f>
        <v>-14.179298851522885</v>
      </c>
      <c r="AE17">
        <f t="shared" ref="AE17:AE31" si="22">T17+AD17+AB17+AC17</f>
        <v>27.908311886369461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54158.910156654434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15380.8</v>
      </c>
      <c r="AS17">
        <v>702.31212000000005</v>
      </c>
      <c r="AT17">
        <v>792.12</v>
      </c>
      <c r="AU17">
        <f t="shared" ref="AU17:AU31" si="27">1-AS17/AT17</f>
        <v>0.11337660960460527</v>
      </c>
      <c r="AV17">
        <v>0.5</v>
      </c>
      <c r="AW17">
        <f t="shared" ref="AW17:AW31" si="28">BM17</f>
        <v>1180.1900047803788</v>
      </c>
      <c r="AX17">
        <f t="shared" ref="AX17:AX31" si="29">K17</f>
        <v>1.6000653079098857</v>
      </c>
      <c r="AY17">
        <f t="shared" ref="AY17:AY31" si="30">AU17*AV17*AW17</f>
        <v>66.902970715621123</v>
      </c>
      <c r="AZ17">
        <f t="shared" ref="AZ17:AZ31" si="31">(AX17-AP17)/AW17</f>
        <v>1.8453069242281687E-3</v>
      </c>
      <c r="BA17">
        <f t="shared" ref="BA17:BA31" si="32">(AN17-AT17)/AT17</f>
        <v>3.1181639145584001</v>
      </c>
      <c r="BB17" t="s">
        <v>295</v>
      </c>
      <c r="BC17">
        <v>702.31212000000005</v>
      </c>
      <c r="BD17">
        <v>539.97</v>
      </c>
      <c r="BE17">
        <f t="shared" ref="BE17:BE31" si="33">1-BD17/AT17</f>
        <v>0.31832298136645965</v>
      </c>
      <c r="BF17">
        <f t="shared" ref="BF17:BF31" si="34">(AT17-BC17)/(AT17-BD17)</f>
        <v>0.35616847114812594</v>
      </c>
      <c r="BG17">
        <f t="shared" ref="BG17:BG31" si="35">(AN17-AT17)/(AN17-BD17)</f>
        <v>0.90736965074886777</v>
      </c>
      <c r="BH17">
        <f t="shared" ref="BH17:BH31" si="36">(AT17-BC17)/(AT17-AM17)</f>
        <v>1.1717676743345753</v>
      </c>
      <c r="BI17">
        <f t="shared" ref="BI17:BI31" si="37">(AN17-AT17)/(AN17-AM17)</f>
        <v>0.96990379945048966</v>
      </c>
      <c r="BJ17">
        <f t="shared" ref="BJ17:BJ31" si="38">(BF17*BD17/BC17)</f>
        <v>0.27383877323070199</v>
      </c>
      <c r="BK17">
        <f t="shared" ref="BK17:BK31" si="39">(1-BJ17)</f>
        <v>0.72616122676929806</v>
      </c>
      <c r="BL17">
        <f t="shared" ref="BL17:BL31" si="40">$B$11*CJ17+$C$11*CK17+$F$11*CL17*(1-CO17)</f>
        <v>1400.00548387097</v>
      </c>
      <c r="BM17">
        <f t="shared" ref="BM17:BM31" si="41">BL17*BN17</f>
        <v>1180.1900047803788</v>
      </c>
      <c r="BN17">
        <f t="shared" ref="BN17:BN31" si="42">($B$11*$D$9+$C$11*$D$9+$F$11*((CY17+CQ17)/MAX(CY17+CQ17+CZ17, 0.1)*$I$9+CZ17/MAX(CY17+CQ17+CZ17, 0.1)*$J$9))/($B$11+$C$11+$F$11)</f>
        <v>0.84298955852457913</v>
      </c>
      <c r="BO17">
        <f t="shared" ref="BO17:BO31" si="43">($B$11*$K$9+$C$11*$K$9+$F$11*((CY17+CQ17)/MAX(CY17+CQ17+CZ17, 0.1)*$P$9+CZ17/MAX(CY17+CQ17+CZ17, 0.1)*$Q$9))/($B$11+$C$11+$F$11)</f>
        <v>0.19597911704915827</v>
      </c>
      <c r="BP17">
        <v>6</v>
      </c>
      <c r="BQ17">
        <v>0.5</v>
      </c>
      <c r="BR17" t="s">
        <v>296</v>
      </c>
      <c r="BS17">
        <v>2</v>
      </c>
      <c r="BT17">
        <v>1608045792.5999999</v>
      </c>
      <c r="BU17">
        <v>401.80319354838701</v>
      </c>
      <c r="BV17">
        <v>403.685967741936</v>
      </c>
      <c r="BW17">
        <v>21.851974193548401</v>
      </c>
      <c r="BX17">
        <v>21.942725806451602</v>
      </c>
      <c r="BY17">
        <v>401.88135483871002</v>
      </c>
      <c r="BZ17">
        <v>21.5436774193548</v>
      </c>
      <c r="CA17">
        <v>500.00658064516102</v>
      </c>
      <c r="CB17">
        <v>102.687967741935</v>
      </c>
      <c r="CC17">
        <v>9.9951251612903205E-2</v>
      </c>
      <c r="CD17">
        <v>27.951512903225801</v>
      </c>
      <c r="CE17">
        <v>29.151487096774201</v>
      </c>
      <c r="CF17">
        <v>999.9</v>
      </c>
      <c r="CG17">
        <v>0</v>
      </c>
      <c r="CH17">
        <v>0</v>
      </c>
      <c r="CI17">
        <v>10006.1822580645</v>
      </c>
      <c r="CJ17">
        <v>0</v>
      </c>
      <c r="CK17">
        <v>246.88387096774201</v>
      </c>
      <c r="CL17">
        <v>1400.00548387097</v>
      </c>
      <c r="CM17">
        <v>0.89999158064516105</v>
      </c>
      <c r="CN17">
        <v>0.100008370967742</v>
      </c>
      <c r="CO17">
        <v>0</v>
      </c>
      <c r="CP17">
        <v>702.34825806451602</v>
      </c>
      <c r="CQ17">
        <v>4.9994800000000001</v>
      </c>
      <c r="CR17">
        <v>10012.4</v>
      </c>
      <c r="CS17">
        <v>11417.5967741935</v>
      </c>
      <c r="CT17">
        <v>48.295999999999999</v>
      </c>
      <c r="CU17">
        <v>49.868741935483797</v>
      </c>
      <c r="CV17">
        <v>49.288064516128998</v>
      </c>
      <c r="CW17">
        <v>49.193225806451601</v>
      </c>
      <c r="CX17">
        <v>50.211451612903197</v>
      </c>
      <c r="CY17">
        <v>1255.49225806452</v>
      </c>
      <c r="CZ17">
        <v>139.513225806452</v>
      </c>
      <c r="DA17">
        <v>0</v>
      </c>
      <c r="DB17">
        <v>402.700000047684</v>
      </c>
      <c r="DC17">
        <v>0</v>
      </c>
      <c r="DD17">
        <v>702.31212000000005</v>
      </c>
      <c r="DE17">
        <v>-1.45469230505251</v>
      </c>
      <c r="DF17">
        <v>-44.6384615470337</v>
      </c>
      <c r="DG17">
        <v>10011.512000000001</v>
      </c>
      <c r="DH17">
        <v>15</v>
      </c>
      <c r="DI17">
        <v>1608045276.5999999</v>
      </c>
      <c r="DJ17" t="s">
        <v>297</v>
      </c>
      <c r="DK17">
        <v>1608045276.5999999</v>
      </c>
      <c r="DL17">
        <v>1608045271.5999999</v>
      </c>
      <c r="DM17">
        <v>3</v>
      </c>
      <c r="DN17">
        <v>3.1E-2</v>
      </c>
      <c r="DO17">
        <v>-3.3000000000000002E-2</v>
      </c>
      <c r="DP17">
        <v>-0.97299999999999998</v>
      </c>
      <c r="DQ17">
        <v>0.26200000000000001</v>
      </c>
      <c r="DR17">
        <v>1213</v>
      </c>
      <c r="DS17">
        <v>21</v>
      </c>
      <c r="DT17">
        <v>0.15</v>
      </c>
      <c r="DU17">
        <v>0.14000000000000001</v>
      </c>
      <c r="DV17">
        <v>1.56532434390881</v>
      </c>
      <c r="DW17">
        <v>3.0097269976938499</v>
      </c>
      <c r="DX17">
        <v>0.219015182416786</v>
      </c>
      <c r="DY17">
        <v>0</v>
      </c>
      <c r="DZ17">
        <v>-1.8534761290322599</v>
      </c>
      <c r="EA17">
        <v>-3.5866258064516101</v>
      </c>
      <c r="EB17">
        <v>0.26861275174108701</v>
      </c>
      <c r="EC17">
        <v>0</v>
      </c>
      <c r="ED17">
        <v>-9.1628170967741895E-2</v>
      </c>
      <c r="EE17">
        <v>6.8400159677419498E-2</v>
      </c>
      <c r="EF17">
        <v>2.8235089126923001E-2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-7.8E-2</v>
      </c>
      <c r="EN17">
        <v>0.31280000000000002</v>
      </c>
      <c r="EO17">
        <v>9.0767414761853502E-2</v>
      </c>
      <c r="EP17">
        <v>-1.6043650578588901E-5</v>
      </c>
      <c r="EQ17">
        <v>-1.15305589960158E-6</v>
      </c>
      <c r="ER17">
        <v>3.6581349982770798E-10</v>
      </c>
      <c r="ES17">
        <v>-0.112881459556326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8.6999999999999993</v>
      </c>
      <c r="FB17">
        <v>8.8000000000000007</v>
      </c>
      <c r="FC17">
        <v>2</v>
      </c>
      <c r="FD17">
        <v>506.89100000000002</v>
      </c>
      <c r="FE17">
        <v>504.35399999999998</v>
      </c>
      <c r="FF17">
        <v>23.184100000000001</v>
      </c>
      <c r="FG17">
        <v>34.387799999999999</v>
      </c>
      <c r="FH17">
        <v>29.9969</v>
      </c>
      <c r="FI17">
        <v>34.375700000000002</v>
      </c>
      <c r="FJ17">
        <v>34.407299999999999</v>
      </c>
      <c r="FK17">
        <v>18.995999999999999</v>
      </c>
      <c r="FL17">
        <v>20.404199999999999</v>
      </c>
      <c r="FM17">
        <v>66.5154</v>
      </c>
      <c r="FN17">
        <v>23.2456</v>
      </c>
      <c r="FO17">
        <v>403.26</v>
      </c>
      <c r="FP17">
        <v>22.000499999999999</v>
      </c>
      <c r="FQ17">
        <v>97.565700000000007</v>
      </c>
      <c r="FR17">
        <v>102.05200000000001</v>
      </c>
    </row>
    <row r="18" spans="1:174" x14ac:dyDescent="0.25">
      <c r="A18">
        <v>2</v>
      </c>
      <c r="B18">
        <v>1608045920.5999999</v>
      </c>
      <c r="C18">
        <v>120</v>
      </c>
      <c r="D18" t="s">
        <v>299</v>
      </c>
      <c r="E18" t="s">
        <v>300</v>
      </c>
      <c r="F18" t="s">
        <v>291</v>
      </c>
      <c r="G18" t="s">
        <v>292</v>
      </c>
      <c r="H18">
        <v>1608045912.5999999</v>
      </c>
      <c r="I18">
        <f t="shared" si="0"/>
        <v>1.8253949522693437E-4</v>
      </c>
      <c r="J18">
        <f t="shared" si="1"/>
        <v>0.18253949522693436</v>
      </c>
      <c r="K18">
        <f t="shared" si="2"/>
        <v>-0.33125172645656459</v>
      </c>
      <c r="L18">
        <f t="shared" si="3"/>
        <v>49.601209677419298</v>
      </c>
      <c r="M18">
        <f t="shared" si="4"/>
        <v>100.41769308410908</v>
      </c>
      <c r="N18">
        <f t="shared" si="5"/>
        <v>10.321424339033575</v>
      </c>
      <c r="O18">
        <f t="shared" si="6"/>
        <v>5.0982562642742018</v>
      </c>
      <c r="P18">
        <f t="shared" si="7"/>
        <v>1.0014635098227424E-2</v>
      </c>
      <c r="Q18">
        <f t="shared" si="8"/>
        <v>2.9758768768283375</v>
      </c>
      <c r="R18">
        <f t="shared" si="9"/>
        <v>9.9959495065169122E-3</v>
      </c>
      <c r="S18">
        <f t="shared" si="10"/>
        <v>6.2491443282843388E-3</v>
      </c>
      <c r="T18">
        <f t="shared" si="11"/>
        <v>231.2928961491875</v>
      </c>
      <c r="U18">
        <f t="shared" si="12"/>
        <v>29.300955138614832</v>
      </c>
      <c r="V18">
        <f t="shared" si="13"/>
        <v>29.1987225806452</v>
      </c>
      <c r="W18">
        <f t="shared" si="14"/>
        <v>4.0682523729486482</v>
      </c>
      <c r="X18">
        <f t="shared" si="15"/>
        <v>59.247797512991085</v>
      </c>
      <c r="Y18">
        <f t="shared" si="16"/>
        <v>2.24894162955919</v>
      </c>
      <c r="Z18">
        <f t="shared" si="17"/>
        <v>3.7958231764920396</v>
      </c>
      <c r="AA18">
        <f t="shared" si="18"/>
        <v>1.8193107433894582</v>
      </c>
      <c r="AB18">
        <f t="shared" si="19"/>
        <v>-8.0499917395078047</v>
      </c>
      <c r="AC18">
        <f t="shared" si="20"/>
        <v>-191.60446408093298</v>
      </c>
      <c r="AD18">
        <f t="shared" si="21"/>
        <v>-14.119015934210767</v>
      </c>
      <c r="AE18">
        <f t="shared" si="22"/>
        <v>17.519424394535918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54105.657060379606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15383.6</v>
      </c>
      <c r="AS18">
        <v>698.50059999999996</v>
      </c>
      <c r="AT18">
        <v>773.2</v>
      </c>
      <c r="AU18">
        <f t="shared" si="27"/>
        <v>9.6610708742886797E-2</v>
      </c>
      <c r="AV18">
        <v>0.5</v>
      </c>
      <c r="AW18">
        <f t="shared" si="28"/>
        <v>1180.1950370382897</v>
      </c>
      <c r="AX18">
        <f t="shared" si="29"/>
        <v>-0.33125172645656459</v>
      </c>
      <c r="AY18">
        <f t="shared" si="30"/>
        <v>57.009739491553347</v>
      </c>
      <c r="AZ18">
        <f t="shared" si="31"/>
        <v>2.0886018465070125E-4</v>
      </c>
      <c r="BA18">
        <f t="shared" si="32"/>
        <v>3.218934299017072</v>
      </c>
      <c r="BB18" t="s">
        <v>302</v>
      </c>
      <c r="BC18">
        <v>698.50059999999996</v>
      </c>
      <c r="BD18">
        <v>539.42999999999995</v>
      </c>
      <c r="BE18">
        <f t="shared" si="33"/>
        <v>0.30234092084842223</v>
      </c>
      <c r="BF18">
        <f t="shared" si="34"/>
        <v>0.31954228515207278</v>
      </c>
      <c r="BG18">
        <f t="shared" si="35"/>
        <v>0.91413879859695513</v>
      </c>
      <c r="BH18">
        <f t="shared" si="36"/>
        <v>1.2940994136460531</v>
      </c>
      <c r="BI18">
        <f t="shared" si="37"/>
        <v>0.97733330433542842</v>
      </c>
      <c r="BJ18">
        <f t="shared" si="38"/>
        <v>0.2467724363867155</v>
      </c>
      <c r="BK18">
        <f t="shared" si="39"/>
        <v>0.75322756361328447</v>
      </c>
      <c r="BL18">
        <f t="shared" si="40"/>
        <v>1400.01193548387</v>
      </c>
      <c r="BM18">
        <f t="shared" si="41"/>
        <v>1180.1950370382897</v>
      </c>
      <c r="BN18">
        <f t="shared" si="42"/>
        <v>0.84298926825248277</v>
      </c>
      <c r="BO18">
        <f t="shared" si="43"/>
        <v>0.19597853650496544</v>
      </c>
      <c r="BP18">
        <v>6</v>
      </c>
      <c r="BQ18">
        <v>0.5</v>
      </c>
      <c r="BR18" t="s">
        <v>296</v>
      </c>
      <c r="BS18">
        <v>2</v>
      </c>
      <c r="BT18">
        <v>1608045912.5999999</v>
      </c>
      <c r="BU18">
        <v>49.601209677419298</v>
      </c>
      <c r="BV18">
        <v>49.2145838709678</v>
      </c>
      <c r="BW18">
        <v>21.880074193548399</v>
      </c>
      <c r="BX18">
        <v>21.6658258064516</v>
      </c>
      <c r="BY18">
        <v>49.484209677419301</v>
      </c>
      <c r="BZ18">
        <v>21.579074193548401</v>
      </c>
      <c r="CA18">
        <v>500.01454838709702</v>
      </c>
      <c r="CB18">
        <v>102.684903225806</v>
      </c>
      <c r="CC18">
        <v>0.100014670967742</v>
      </c>
      <c r="CD18">
        <v>28.004445161290299</v>
      </c>
      <c r="CE18">
        <v>29.1987225806452</v>
      </c>
      <c r="CF18">
        <v>999.9</v>
      </c>
      <c r="CG18">
        <v>0</v>
      </c>
      <c r="CH18">
        <v>0</v>
      </c>
      <c r="CI18">
        <v>9998.0680645161301</v>
      </c>
      <c r="CJ18">
        <v>0</v>
      </c>
      <c r="CK18">
        <v>240.72841935483899</v>
      </c>
      <c r="CL18">
        <v>1400.01193548387</v>
      </c>
      <c r="CM18">
        <v>0.90000232258064505</v>
      </c>
      <c r="CN18">
        <v>9.9997603225806406E-2</v>
      </c>
      <c r="CO18">
        <v>0</v>
      </c>
      <c r="CP18">
        <v>698.53296774193495</v>
      </c>
      <c r="CQ18">
        <v>4.9994800000000001</v>
      </c>
      <c r="CR18">
        <v>9914.7361290322606</v>
      </c>
      <c r="CS18">
        <v>11417.677419354801</v>
      </c>
      <c r="CT18">
        <v>47.644935483871002</v>
      </c>
      <c r="CU18">
        <v>49.189129032258002</v>
      </c>
      <c r="CV18">
        <v>48.584451612903202</v>
      </c>
      <c r="CW18">
        <v>48.542064516129003</v>
      </c>
      <c r="CX18">
        <v>49.586322580645103</v>
      </c>
      <c r="CY18">
        <v>1255.5116129032299</v>
      </c>
      <c r="CZ18">
        <v>139.50032258064499</v>
      </c>
      <c r="DA18">
        <v>0</v>
      </c>
      <c r="DB18">
        <v>119.39999985694899</v>
      </c>
      <c r="DC18">
        <v>0</v>
      </c>
      <c r="DD18">
        <v>698.50059999999996</v>
      </c>
      <c r="DE18">
        <v>-0.241076916063382</v>
      </c>
      <c r="DF18">
        <v>-28.9623077369363</v>
      </c>
      <c r="DG18">
        <v>9914.1911999999993</v>
      </c>
      <c r="DH18">
        <v>15</v>
      </c>
      <c r="DI18">
        <v>1608045941.5999999</v>
      </c>
      <c r="DJ18" t="s">
        <v>303</v>
      </c>
      <c r="DK18">
        <v>1608045941.5999999</v>
      </c>
      <c r="DL18">
        <v>1608045938.5999999</v>
      </c>
      <c r="DM18">
        <v>4</v>
      </c>
      <c r="DN18">
        <v>0.03</v>
      </c>
      <c r="DO18">
        <v>-3.0000000000000001E-3</v>
      </c>
      <c r="DP18">
        <v>0.11700000000000001</v>
      </c>
      <c r="DQ18">
        <v>0.30099999999999999</v>
      </c>
      <c r="DR18">
        <v>49</v>
      </c>
      <c r="DS18">
        <v>22</v>
      </c>
      <c r="DT18">
        <v>0.17</v>
      </c>
      <c r="DU18">
        <v>0.19</v>
      </c>
      <c r="DV18">
        <v>-0.30137680499756098</v>
      </c>
      <c r="DW18">
        <v>-0.16043841739092601</v>
      </c>
      <c r="DX18">
        <v>1.91295950742283E-2</v>
      </c>
      <c r="DY18">
        <v>1</v>
      </c>
      <c r="DZ18">
        <v>0.35363929032258101</v>
      </c>
      <c r="EA18">
        <v>0.16273006451612901</v>
      </c>
      <c r="EB18">
        <v>2.0100740635036401E-2</v>
      </c>
      <c r="EC18">
        <v>1</v>
      </c>
      <c r="ED18">
        <v>0.223752806451613</v>
      </c>
      <c r="EE18">
        <v>4.3967322580645098E-2</v>
      </c>
      <c r="EF18">
        <v>1.1485062426050701E-2</v>
      </c>
      <c r="EG18">
        <v>1</v>
      </c>
      <c r="EH18">
        <v>3</v>
      </c>
      <c r="EI18">
        <v>3</v>
      </c>
      <c r="EJ18" t="s">
        <v>304</v>
      </c>
      <c r="EK18">
        <v>100</v>
      </c>
      <c r="EL18">
        <v>100</v>
      </c>
      <c r="EM18">
        <v>0.11700000000000001</v>
      </c>
      <c r="EN18">
        <v>0.30099999999999999</v>
      </c>
      <c r="EO18">
        <v>9.0767414761853502E-2</v>
      </c>
      <c r="EP18">
        <v>-1.6043650578588901E-5</v>
      </c>
      <c r="EQ18">
        <v>-1.15305589960158E-6</v>
      </c>
      <c r="ER18">
        <v>3.6581349982770798E-10</v>
      </c>
      <c r="ES18">
        <v>-0.112881459556326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10.7</v>
      </c>
      <c r="FB18">
        <v>10.8</v>
      </c>
      <c r="FC18">
        <v>2</v>
      </c>
      <c r="FD18">
        <v>507.12700000000001</v>
      </c>
      <c r="FE18">
        <v>502.79500000000002</v>
      </c>
      <c r="FF18">
        <v>23.8916</v>
      </c>
      <c r="FG18">
        <v>34.285899999999998</v>
      </c>
      <c r="FH18">
        <v>30.004200000000001</v>
      </c>
      <c r="FI18">
        <v>34.313400000000001</v>
      </c>
      <c r="FJ18">
        <v>34.348999999999997</v>
      </c>
      <c r="FK18">
        <v>5.0580800000000004</v>
      </c>
      <c r="FL18">
        <v>21.112100000000002</v>
      </c>
      <c r="FM18">
        <v>65.393799999999999</v>
      </c>
      <c r="FN18">
        <v>23.6586</v>
      </c>
      <c r="FO18">
        <v>49.352400000000003</v>
      </c>
      <c r="FP18">
        <v>21.825800000000001</v>
      </c>
      <c r="FQ18">
        <v>97.593100000000007</v>
      </c>
      <c r="FR18">
        <v>102.066</v>
      </c>
    </row>
    <row r="19" spans="1:174" x14ac:dyDescent="0.25">
      <c r="A19">
        <v>3</v>
      </c>
      <c r="B19">
        <v>1608046015.5999999</v>
      </c>
      <c r="C19">
        <v>215</v>
      </c>
      <c r="D19" t="s">
        <v>305</v>
      </c>
      <c r="E19" t="s">
        <v>306</v>
      </c>
      <c r="F19" t="s">
        <v>291</v>
      </c>
      <c r="G19" t="s">
        <v>292</v>
      </c>
      <c r="H19">
        <v>1608046007.5999999</v>
      </c>
      <c r="I19">
        <f t="shared" si="0"/>
        <v>3.9539715173377823E-4</v>
      </c>
      <c r="J19">
        <f t="shared" si="1"/>
        <v>0.39539715173377821</v>
      </c>
      <c r="K19">
        <f t="shared" si="2"/>
        <v>5.5111770819390282E-2</v>
      </c>
      <c r="L19">
        <f t="shared" si="3"/>
        <v>79.4604419354839</v>
      </c>
      <c r="M19">
        <f t="shared" si="4"/>
        <v>73.274891003803148</v>
      </c>
      <c r="N19">
        <f t="shared" si="5"/>
        <v>7.5314525141525781</v>
      </c>
      <c r="O19">
        <f t="shared" si="6"/>
        <v>8.1672253208757972</v>
      </c>
      <c r="P19">
        <f t="shared" si="7"/>
        <v>2.2144315142511192E-2</v>
      </c>
      <c r="Q19">
        <f t="shared" si="8"/>
        <v>2.9755680948750944</v>
      </c>
      <c r="R19">
        <f t="shared" si="9"/>
        <v>2.2053167041346577E-2</v>
      </c>
      <c r="S19">
        <f t="shared" si="10"/>
        <v>1.3791387310242764E-2</v>
      </c>
      <c r="T19">
        <f t="shared" si="11"/>
        <v>231.29332451483651</v>
      </c>
      <c r="U19">
        <f t="shared" si="12"/>
        <v>29.204545370068526</v>
      </c>
      <c r="V19">
        <f t="shared" si="13"/>
        <v>29.152174193548401</v>
      </c>
      <c r="W19">
        <f t="shared" si="14"/>
        <v>4.057323286295925</v>
      </c>
      <c r="X19">
        <f t="shared" si="15"/>
        <v>59.98166893504343</v>
      </c>
      <c r="Y19">
        <f t="shared" si="16"/>
        <v>2.2712227503955824</v>
      </c>
      <c r="Z19">
        <f t="shared" si="17"/>
        <v>3.7865281022026598</v>
      </c>
      <c r="AA19">
        <f t="shared" si="18"/>
        <v>1.7861005359003426</v>
      </c>
      <c r="AB19">
        <f t="shared" si="19"/>
        <v>-17.43701439145962</v>
      </c>
      <c r="AC19">
        <f t="shared" si="20"/>
        <v>-190.86321563982841</v>
      </c>
      <c r="AD19">
        <f t="shared" si="21"/>
        <v>-14.059656487527654</v>
      </c>
      <c r="AE19">
        <f t="shared" si="22"/>
        <v>8.9334379960208139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54104.124593723711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307</v>
      </c>
      <c r="AR19">
        <v>15385.5</v>
      </c>
      <c r="AS19">
        <v>696.18104000000005</v>
      </c>
      <c r="AT19">
        <v>768.52</v>
      </c>
      <c r="AU19">
        <f t="shared" si="27"/>
        <v>9.4127621922656446E-2</v>
      </c>
      <c r="AV19">
        <v>0.5</v>
      </c>
      <c r="AW19">
        <f t="shared" si="28"/>
        <v>1180.1945338125954</v>
      </c>
      <c r="AX19">
        <f t="shared" si="29"/>
        <v>5.5111770819390282E-2</v>
      </c>
      <c r="AY19">
        <f t="shared" si="30"/>
        <v>55.54445243694888</v>
      </c>
      <c r="AZ19">
        <f t="shared" si="31"/>
        <v>5.3623299592074343E-4</v>
      </c>
      <c r="BA19">
        <f t="shared" si="32"/>
        <v>3.2446260344558371</v>
      </c>
      <c r="BB19" t="s">
        <v>308</v>
      </c>
      <c r="BC19">
        <v>696.18104000000005</v>
      </c>
      <c r="BD19">
        <v>535.27</v>
      </c>
      <c r="BE19">
        <f t="shared" si="33"/>
        <v>0.30350543902565974</v>
      </c>
      <c r="BF19">
        <f t="shared" si="34"/>
        <v>0.31013487674169316</v>
      </c>
      <c r="BG19">
        <f t="shared" si="35"/>
        <v>0.9144604867959264</v>
      </c>
      <c r="BH19">
        <f t="shared" si="36"/>
        <v>1.3637775973084247</v>
      </c>
      <c r="BI19">
        <f t="shared" si="37"/>
        <v>0.9791710465585528</v>
      </c>
      <c r="BJ19">
        <f t="shared" si="38"/>
        <v>0.23845219265598799</v>
      </c>
      <c r="BK19">
        <f t="shared" si="39"/>
        <v>0.76154780734401206</v>
      </c>
      <c r="BL19">
        <f t="shared" si="40"/>
        <v>1400.01096774193</v>
      </c>
      <c r="BM19">
        <f t="shared" si="41"/>
        <v>1180.1945338125954</v>
      </c>
      <c r="BN19">
        <f t="shared" si="42"/>
        <v>0.84298949151528768</v>
      </c>
      <c r="BO19">
        <f t="shared" si="43"/>
        <v>0.19597898303057543</v>
      </c>
      <c r="BP19">
        <v>6</v>
      </c>
      <c r="BQ19">
        <v>0.5</v>
      </c>
      <c r="BR19" t="s">
        <v>296</v>
      </c>
      <c r="BS19">
        <v>2</v>
      </c>
      <c r="BT19">
        <v>1608046007.5999999</v>
      </c>
      <c r="BU19">
        <v>79.4604419354839</v>
      </c>
      <c r="BV19">
        <v>79.5642741935484</v>
      </c>
      <c r="BW19">
        <v>22.0971451612903</v>
      </c>
      <c r="BX19">
        <v>21.633170967741901</v>
      </c>
      <c r="BY19">
        <v>79.347780645161293</v>
      </c>
      <c r="BZ19">
        <v>21.781274193548398</v>
      </c>
      <c r="CA19">
        <v>500.01919354838702</v>
      </c>
      <c r="CB19">
        <v>102.68354838709701</v>
      </c>
      <c r="CC19">
        <v>9.9989206451612897E-2</v>
      </c>
      <c r="CD19">
        <v>27.962393548387102</v>
      </c>
      <c r="CE19">
        <v>29.152174193548401</v>
      </c>
      <c r="CF19">
        <v>999.9</v>
      </c>
      <c r="CG19">
        <v>0</v>
      </c>
      <c r="CH19">
        <v>0</v>
      </c>
      <c r="CI19">
        <v>9996.4541935483903</v>
      </c>
      <c r="CJ19">
        <v>0</v>
      </c>
      <c r="CK19">
        <v>237.86338709677401</v>
      </c>
      <c r="CL19">
        <v>1400.01096774193</v>
      </c>
      <c r="CM19">
        <v>0.89999458064516102</v>
      </c>
      <c r="CN19">
        <v>0.100005412903226</v>
      </c>
      <c r="CO19">
        <v>0</v>
      </c>
      <c r="CP19">
        <v>696.14229032258004</v>
      </c>
      <c r="CQ19">
        <v>4.9994800000000001</v>
      </c>
      <c r="CR19">
        <v>9859.7309677419398</v>
      </c>
      <c r="CS19">
        <v>11417.664516129</v>
      </c>
      <c r="CT19">
        <v>47.219387096774199</v>
      </c>
      <c r="CU19">
        <v>48.795999999999999</v>
      </c>
      <c r="CV19">
        <v>48.122677419354801</v>
      </c>
      <c r="CW19">
        <v>48.128870967741904</v>
      </c>
      <c r="CX19">
        <v>49.156999999999996</v>
      </c>
      <c r="CY19">
        <v>1255.5003225806499</v>
      </c>
      <c r="CZ19">
        <v>139.51064516129</v>
      </c>
      <c r="DA19">
        <v>0</v>
      </c>
      <c r="DB19">
        <v>94.200000047683702</v>
      </c>
      <c r="DC19">
        <v>0</v>
      </c>
      <c r="DD19">
        <v>696.18104000000005</v>
      </c>
      <c r="DE19">
        <v>9.0615391415761901E-2</v>
      </c>
      <c r="DF19">
        <v>-19.996923133712802</v>
      </c>
      <c r="DG19">
        <v>9859.4932000000008</v>
      </c>
      <c r="DH19">
        <v>15</v>
      </c>
      <c r="DI19">
        <v>1608045941.5999999</v>
      </c>
      <c r="DJ19" t="s">
        <v>303</v>
      </c>
      <c r="DK19">
        <v>1608045941.5999999</v>
      </c>
      <c r="DL19">
        <v>1608045938.5999999</v>
      </c>
      <c r="DM19">
        <v>4</v>
      </c>
      <c r="DN19">
        <v>0.03</v>
      </c>
      <c r="DO19">
        <v>-3.0000000000000001E-3</v>
      </c>
      <c r="DP19">
        <v>0.11700000000000001</v>
      </c>
      <c r="DQ19">
        <v>0.30099999999999999</v>
      </c>
      <c r="DR19">
        <v>49</v>
      </c>
      <c r="DS19">
        <v>22</v>
      </c>
      <c r="DT19">
        <v>0.17</v>
      </c>
      <c r="DU19">
        <v>0.19</v>
      </c>
      <c r="DV19">
        <v>6.0240763931551998E-2</v>
      </c>
      <c r="DW19">
        <v>-0.19234342885667199</v>
      </c>
      <c r="DX19">
        <v>2.5827146755208301E-2</v>
      </c>
      <c r="DY19">
        <v>1</v>
      </c>
      <c r="DZ19">
        <v>-0.10657110967741899</v>
      </c>
      <c r="EA19">
        <v>0.153755041935484</v>
      </c>
      <c r="EB19">
        <v>2.5424885893947102E-2</v>
      </c>
      <c r="EC19">
        <v>1</v>
      </c>
      <c r="ED19">
        <v>0.46236451612903201</v>
      </c>
      <c r="EE19">
        <v>0.16527754838709699</v>
      </c>
      <c r="EF19">
        <v>1.51212218632238E-2</v>
      </c>
      <c r="EG19">
        <v>1</v>
      </c>
      <c r="EH19">
        <v>3</v>
      </c>
      <c r="EI19">
        <v>3</v>
      </c>
      <c r="EJ19" t="s">
        <v>304</v>
      </c>
      <c r="EK19">
        <v>100</v>
      </c>
      <c r="EL19">
        <v>100</v>
      </c>
      <c r="EM19">
        <v>0.113</v>
      </c>
      <c r="EN19">
        <v>0.31319999999999998</v>
      </c>
      <c r="EO19">
        <v>0.12101966670531999</v>
      </c>
      <c r="EP19">
        <v>-1.6043650578588901E-5</v>
      </c>
      <c r="EQ19">
        <v>-1.15305589960158E-6</v>
      </c>
      <c r="ER19">
        <v>3.6581349982770798E-10</v>
      </c>
      <c r="ES19">
        <v>-0.115766479676795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1.2</v>
      </c>
      <c r="FB19">
        <v>1.3</v>
      </c>
      <c r="FC19">
        <v>2</v>
      </c>
      <c r="FD19">
        <v>507.32</v>
      </c>
      <c r="FE19">
        <v>502.267</v>
      </c>
      <c r="FF19">
        <v>23.886800000000001</v>
      </c>
      <c r="FG19">
        <v>34.200899999999997</v>
      </c>
      <c r="FH19">
        <v>29.999600000000001</v>
      </c>
      <c r="FI19">
        <v>34.249899999999997</v>
      </c>
      <c r="FJ19">
        <v>34.289299999999997</v>
      </c>
      <c r="FK19">
        <v>6.2988600000000003</v>
      </c>
      <c r="FL19">
        <v>22.581800000000001</v>
      </c>
      <c r="FM19">
        <v>65.022000000000006</v>
      </c>
      <c r="FN19">
        <v>23.8916</v>
      </c>
      <c r="FO19">
        <v>79.806299999999993</v>
      </c>
      <c r="FP19">
        <v>21.509799999999998</v>
      </c>
      <c r="FQ19">
        <v>97.614400000000003</v>
      </c>
      <c r="FR19">
        <v>102.07899999999999</v>
      </c>
    </row>
    <row r="20" spans="1:174" x14ac:dyDescent="0.25">
      <c r="A20">
        <v>4</v>
      </c>
      <c r="B20">
        <v>1608046086.5999999</v>
      </c>
      <c r="C20">
        <v>286</v>
      </c>
      <c r="D20" t="s">
        <v>309</v>
      </c>
      <c r="E20" t="s">
        <v>310</v>
      </c>
      <c r="F20" t="s">
        <v>291</v>
      </c>
      <c r="G20" t="s">
        <v>292</v>
      </c>
      <c r="H20">
        <v>1608046078.8499999</v>
      </c>
      <c r="I20">
        <f t="shared" si="0"/>
        <v>3.6741083951668342E-4</v>
      </c>
      <c r="J20">
        <f t="shared" si="1"/>
        <v>0.36741083951668341</v>
      </c>
      <c r="K20">
        <f t="shared" si="2"/>
        <v>0.4512334474747477</v>
      </c>
      <c r="L20">
        <f t="shared" si="3"/>
        <v>99.5776933333334</v>
      </c>
      <c r="M20">
        <f t="shared" si="4"/>
        <v>61.761660181395477</v>
      </c>
      <c r="N20">
        <f t="shared" si="5"/>
        <v>6.348180956315006</v>
      </c>
      <c r="O20">
        <f t="shared" si="6"/>
        <v>10.235107259679236</v>
      </c>
      <c r="P20">
        <f t="shared" si="7"/>
        <v>2.0412121919772996E-2</v>
      </c>
      <c r="Q20">
        <f t="shared" si="8"/>
        <v>2.9759861032749826</v>
      </c>
      <c r="R20">
        <f t="shared" si="9"/>
        <v>2.0334659751239017E-2</v>
      </c>
      <c r="S20">
        <f t="shared" si="10"/>
        <v>1.2716097407775505E-2</v>
      </c>
      <c r="T20">
        <f t="shared" si="11"/>
        <v>231.28813015092334</v>
      </c>
      <c r="U20">
        <f t="shared" si="12"/>
        <v>29.226927022537431</v>
      </c>
      <c r="V20">
        <f t="shared" si="13"/>
        <v>29.106643333333299</v>
      </c>
      <c r="W20">
        <f t="shared" si="14"/>
        <v>4.046657879487368</v>
      </c>
      <c r="X20">
        <f t="shared" si="15"/>
        <v>59.271913770337591</v>
      </c>
      <c r="Y20">
        <f t="shared" si="16"/>
        <v>2.2463665178034078</v>
      </c>
      <c r="Z20">
        <f t="shared" si="17"/>
        <v>3.7899341777750957</v>
      </c>
      <c r="AA20">
        <f t="shared" si="18"/>
        <v>1.8002913616839602</v>
      </c>
      <c r="AB20">
        <f t="shared" si="19"/>
        <v>-16.20281802268574</v>
      </c>
      <c r="AC20">
        <f t="shared" si="20"/>
        <v>-181.1110235692536</v>
      </c>
      <c r="AD20">
        <f t="shared" si="21"/>
        <v>-13.337398735873007</v>
      </c>
      <c r="AE20">
        <f t="shared" si="22"/>
        <v>20.636889823111005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54113.656184721636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311</v>
      </c>
      <c r="AR20">
        <v>15386.7</v>
      </c>
      <c r="AS20">
        <v>694.44399999999996</v>
      </c>
      <c r="AT20">
        <v>766.2</v>
      </c>
      <c r="AU20">
        <f t="shared" si="27"/>
        <v>9.3651788044897044E-2</v>
      </c>
      <c r="AV20">
        <v>0.5</v>
      </c>
      <c r="AW20">
        <f t="shared" si="28"/>
        <v>1180.1676315545528</v>
      </c>
      <c r="AX20">
        <f t="shared" si="29"/>
        <v>0.4512334474747477</v>
      </c>
      <c r="AY20">
        <f t="shared" si="30"/>
        <v>55.262404443897566</v>
      </c>
      <c r="AZ20">
        <f t="shared" si="31"/>
        <v>8.7189387319118862E-4</v>
      </c>
      <c r="BA20">
        <f t="shared" si="32"/>
        <v>3.2574784651527016</v>
      </c>
      <c r="BB20" t="s">
        <v>312</v>
      </c>
      <c r="BC20">
        <v>694.44399999999996</v>
      </c>
      <c r="BD20">
        <v>531.75</v>
      </c>
      <c r="BE20">
        <f t="shared" si="33"/>
        <v>0.30599060297572445</v>
      </c>
      <c r="BF20">
        <f t="shared" si="34"/>
        <v>0.30606099381531277</v>
      </c>
      <c r="BG20">
        <f t="shared" si="35"/>
        <v>0.9141312588588193</v>
      </c>
      <c r="BH20">
        <f t="shared" si="36"/>
        <v>1.414661813770091</v>
      </c>
      <c r="BI20">
        <f t="shared" si="37"/>
        <v>0.98008206407087095</v>
      </c>
      <c r="BJ20">
        <f t="shared" si="38"/>
        <v>0.23435717417285279</v>
      </c>
      <c r="BK20">
        <f t="shared" si="39"/>
        <v>0.76564282582714727</v>
      </c>
      <c r="BL20">
        <f t="shared" si="40"/>
        <v>1399.979</v>
      </c>
      <c r="BM20">
        <f t="shared" si="41"/>
        <v>1180.1676315545528</v>
      </c>
      <c r="BN20">
        <f t="shared" si="42"/>
        <v>0.84298952452469122</v>
      </c>
      <c r="BO20">
        <f t="shared" si="43"/>
        <v>0.19597904904938254</v>
      </c>
      <c r="BP20">
        <v>6</v>
      </c>
      <c r="BQ20">
        <v>0.5</v>
      </c>
      <c r="BR20" t="s">
        <v>296</v>
      </c>
      <c r="BS20">
        <v>2</v>
      </c>
      <c r="BT20">
        <v>1608046078.8499999</v>
      </c>
      <c r="BU20">
        <v>99.5776933333334</v>
      </c>
      <c r="BV20">
        <v>100.16306666666701</v>
      </c>
      <c r="BW20">
        <v>21.854973333333302</v>
      </c>
      <c r="BX20">
        <v>21.423723333333299</v>
      </c>
      <c r="BY20">
        <v>99.469323333333307</v>
      </c>
      <c r="BZ20">
        <v>21.549333333333301</v>
      </c>
      <c r="CA20">
        <v>500.008466666667</v>
      </c>
      <c r="CB20">
        <v>102.685166666667</v>
      </c>
      <c r="CC20">
        <v>9.9974433333333307E-2</v>
      </c>
      <c r="CD20">
        <v>27.977813333333302</v>
      </c>
      <c r="CE20">
        <v>29.106643333333299</v>
      </c>
      <c r="CF20">
        <v>999.9</v>
      </c>
      <c r="CG20">
        <v>0</v>
      </c>
      <c r="CH20">
        <v>0</v>
      </c>
      <c r="CI20">
        <v>9998.66</v>
      </c>
      <c r="CJ20">
        <v>0</v>
      </c>
      <c r="CK20">
        <v>239.12606666666699</v>
      </c>
      <c r="CL20">
        <v>1399.979</v>
      </c>
      <c r="CM20">
        <v>0.89999126666666596</v>
      </c>
      <c r="CN20">
        <v>0.10000877666666701</v>
      </c>
      <c r="CO20">
        <v>0</v>
      </c>
      <c r="CP20">
        <v>694.49106666666705</v>
      </c>
      <c r="CQ20">
        <v>4.9994800000000001</v>
      </c>
      <c r="CR20">
        <v>9822.4126666666707</v>
      </c>
      <c r="CS20">
        <v>11417.3733333333</v>
      </c>
      <c r="CT20">
        <v>46.960099999999997</v>
      </c>
      <c r="CU20">
        <v>48.535133333333299</v>
      </c>
      <c r="CV20">
        <v>47.8414</v>
      </c>
      <c r="CW20">
        <v>47.853933333333302</v>
      </c>
      <c r="CX20">
        <v>48.920566666666701</v>
      </c>
      <c r="CY20">
        <v>1255.47</v>
      </c>
      <c r="CZ20">
        <v>139.50899999999999</v>
      </c>
      <c r="DA20">
        <v>0</v>
      </c>
      <c r="DB20">
        <v>70.5</v>
      </c>
      <c r="DC20">
        <v>0</v>
      </c>
      <c r="DD20">
        <v>694.44399999999996</v>
      </c>
      <c r="DE20">
        <v>-2.39676921834308</v>
      </c>
      <c r="DF20">
        <v>-101.56384638350001</v>
      </c>
      <c r="DG20">
        <v>9821.4752000000008</v>
      </c>
      <c r="DH20">
        <v>15</v>
      </c>
      <c r="DI20">
        <v>1608045941.5999999</v>
      </c>
      <c r="DJ20" t="s">
        <v>303</v>
      </c>
      <c r="DK20">
        <v>1608045941.5999999</v>
      </c>
      <c r="DL20">
        <v>1608045938.5999999</v>
      </c>
      <c r="DM20">
        <v>4</v>
      </c>
      <c r="DN20">
        <v>0.03</v>
      </c>
      <c r="DO20">
        <v>-3.0000000000000001E-3</v>
      </c>
      <c r="DP20">
        <v>0.11700000000000001</v>
      </c>
      <c r="DQ20">
        <v>0.30099999999999999</v>
      </c>
      <c r="DR20">
        <v>49</v>
      </c>
      <c r="DS20">
        <v>22</v>
      </c>
      <c r="DT20">
        <v>0.17</v>
      </c>
      <c r="DU20">
        <v>0.19</v>
      </c>
      <c r="DV20">
        <v>0.45377940192417199</v>
      </c>
      <c r="DW20">
        <v>-0.13789436339250999</v>
      </c>
      <c r="DX20">
        <v>1.62033020789615E-2</v>
      </c>
      <c r="DY20">
        <v>1</v>
      </c>
      <c r="DZ20">
        <v>-0.587928032258064</v>
      </c>
      <c r="EA20">
        <v>0.159664645161291</v>
      </c>
      <c r="EB20">
        <v>1.9226698761280501E-2</v>
      </c>
      <c r="EC20">
        <v>1</v>
      </c>
      <c r="ED20">
        <v>0.43154058064516099</v>
      </c>
      <c r="EE20">
        <v>-4.1656935483878402E-3</v>
      </c>
      <c r="EF20">
        <v>6.6022782273911697E-3</v>
      </c>
      <c r="EG20">
        <v>1</v>
      </c>
      <c r="EH20">
        <v>3</v>
      </c>
      <c r="EI20">
        <v>3</v>
      </c>
      <c r="EJ20" t="s">
        <v>304</v>
      </c>
      <c r="EK20">
        <v>100</v>
      </c>
      <c r="EL20">
        <v>100</v>
      </c>
      <c r="EM20">
        <v>0.108</v>
      </c>
      <c r="EN20">
        <v>0.3049</v>
      </c>
      <c r="EO20">
        <v>0.12101966670531999</v>
      </c>
      <c r="EP20">
        <v>-1.6043650578588901E-5</v>
      </c>
      <c r="EQ20">
        <v>-1.15305589960158E-6</v>
      </c>
      <c r="ER20">
        <v>3.6581349982770798E-10</v>
      </c>
      <c r="ES20">
        <v>-0.115766479676795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2.4</v>
      </c>
      <c r="FB20">
        <v>2.5</v>
      </c>
      <c r="FC20">
        <v>2</v>
      </c>
      <c r="FD20">
        <v>507.36099999999999</v>
      </c>
      <c r="FE20">
        <v>501.56799999999998</v>
      </c>
      <c r="FF20">
        <v>23.8461</v>
      </c>
      <c r="FG20">
        <v>34.143700000000003</v>
      </c>
      <c r="FH20">
        <v>29.999700000000001</v>
      </c>
      <c r="FI20">
        <v>34.201900000000002</v>
      </c>
      <c r="FJ20">
        <v>34.2438</v>
      </c>
      <c r="FK20">
        <v>7.1382700000000003</v>
      </c>
      <c r="FL20">
        <v>23.417899999999999</v>
      </c>
      <c r="FM20">
        <v>64.274100000000004</v>
      </c>
      <c r="FN20">
        <v>23.862500000000001</v>
      </c>
      <c r="FO20">
        <v>100.307</v>
      </c>
      <c r="FP20">
        <v>21.384</v>
      </c>
      <c r="FQ20">
        <v>97.629099999999994</v>
      </c>
      <c r="FR20">
        <v>102.087</v>
      </c>
    </row>
    <row r="21" spans="1:174" x14ac:dyDescent="0.25">
      <c r="A21">
        <v>5</v>
      </c>
      <c r="B21">
        <v>1608046182.5999999</v>
      </c>
      <c r="C21">
        <v>382</v>
      </c>
      <c r="D21" t="s">
        <v>313</v>
      </c>
      <c r="E21" t="s">
        <v>314</v>
      </c>
      <c r="F21" t="s">
        <v>291</v>
      </c>
      <c r="G21" t="s">
        <v>292</v>
      </c>
      <c r="H21">
        <v>1608046174.8499999</v>
      </c>
      <c r="I21">
        <f t="shared" si="0"/>
        <v>3.39659700863729E-4</v>
      </c>
      <c r="J21">
        <f t="shared" si="1"/>
        <v>0.33965970086372899</v>
      </c>
      <c r="K21">
        <f t="shared" si="2"/>
        <v>1.096610735896659</v>
      </c>
      <c r="L21">
        <f t="shared" si="3"/>
        <v>149.69583333333301</v>
      </c>
      <c r="M21">
        <f t="shared" si="4"/>
        <v>53.288764472189854</v>
      </c>
      <c r="N21">
        <f t="shared" si="5"/>
        <v>5.4775951385893737</v>
      </c>
      <c r="O21">
        <f t="shared" si="6"/>
        <v>15.387355609674056</v>
      </c>
      <c r="P21">
        <f t="shared" si="7"/>
        <v>1.8828250579681557E-2</v>
      </c>
      <c r="Q21">
        <f t="shared" si="8"/>
        <v>2.9773662332671655</v>
      </c>
      <c r="R21">
        <f t="shared" si="9"/>
        <v>1.8762352802248049E-2</v>
      </c>
      <c r="S21">
        <f t="shared" si="10"/>
        <v>1.1732371838947445E-2</v>
      </c>
      <c r="T21">
        <f t="shared" si="11"/>
        <v>231.29250651049824</v>
      </c>
      <c r="U21">
        <f t="shared" si="12"/>
        <v>29.248581026844548</v>
      </c>
      <c r="V21">
        <f t="shared" si="13"/>
        <v>29.164213333333301</v>
      </c>
      <c r="W21">
        <f t="shared" si="14"/>
        <v>4.0601474964234487</v>
      </c>
      <c r="X21">
        <f t="shared" si="15"/>
        <v>59.486314734498791</v>
      </c>
      <c r="Y21">
        <f t="shared" si="16"/>
        <v>2.2564747738124389</v>
      </c>
      <c r="Z21">
        <f t="shared" si="17"/>
        <v>3.7932670461829896</v>
      </c>
      <c r="AA21">
        <f t="shared" si="18"/>
        <v>1.8036727226110099</v>
      </c>
      <c r="AB21">
        <f t="shared" si="19"/>
        <v>-14.97899280809045</v>
      </c>
      <c r="AC21">
        <f t="shared" si="20"/>
        <v>-188.01586485724408</v>
      </c>
      <c r="AD21">
        <f t="shared" si="21"/>
        <v>-13.844473275177338</v>
      </c>
      <c r="AE21">
        <f t="shared" si="22"/>
        <v>14.453175569986371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54151.582163108957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315</v>
      </c>
      <c r="AR21">
        <v>15388.1</v>
      </c>
      <c r="AS21">
        <v>691.96451999999999</v>
      </c>
      <c r="AT21">
        <v>765.41</v>
      </c>
      <c r="AU21">
        <f t="shared" si="27"/>
        <v>9.5955736141414394E-2</v>
      </c>
      <c r="AV21">
        <v>0.5</v>
      </c>
      <c r="AW21">
        <f t="shared" si="28"/>
        <v>1180.1893405580565</v>
      </c>
      <c r="AX21">
        <f t="shared" si="29"/>
        <v>1.096610735896659</v>
      </c>
      <c r="AY21">
        <f t="shared" si="30"/>
        <v>56.62296847974936</v>
      </c>
      <c r="AZ21">
        <f t="shared" si="31"/>
        <v>1.4187199953196968E-3</v>
      </c>
      <c r="BA21">
        <f t="shared" si="32"/>
        <v>3.2618727218092265</v>
      </c>
      <c r="BB21" t="s">
        <v>316</v>
      </c>
      <c r="BC21">
        <v>691.96451999999999</v>
      </c>
      <c r="BD21">
        <v>526.41999999999996</v>
      </c>
      <c r="BE21">
        <f t="shared" si="33"/>
        <v>0.3122378855776643</v>
      </c>
      <c r="BF21">
        <f t="shared" si="34"/>
        <v>0.30731612201347325</v>
      </c>
      <c r="BG21">
        <f t="shared" si="35"/>
        <v>0.91263899753624367</v>
      </c>
      <c r="BH21">
        <f t="shared" si="36"/>
        <v>1.4708783140511115</v>
      </c>
      <c r="BI21">
        <f t="shared" si="37"/>
        <v>0.98039228124101363</v>
      </c>
      <c r="BJ21">
        <f t="shared" si="38"/>
        <v>0.23379428897645299</v>
      </c>
      <c r="BK21">
        <f t="shared" si="39"/>
        <v>0.76620571102354695</v>
      </c>
      <c r="BL21">
        <f t="shared" si="40"/>
        <v>1400.0046666666699</v>
      </c>
      <c r="BM21">
        <f t="shared" si="41"/>
        <v>1180.1893405580565</v>
      </c>
      <c r="BN21">
        <f t="shared" si="42"/>
        <v>0.84298957614764181</v>
      </c>
      <c r="BO21">
        <f t="shared" si="43"/>
        <v>0.19597915229528406</v>
      </c>
      <c r="BP21">
        <v>6</v>
      </c>
      <c r="BQ21">
        <v>0.5</v>
      </c>
      <c r="BR21" t="s">
        <v>296</v>
      </c>
      <c r="BS21">
        <v>2</v>
      </c>
      <c r="BT21">
        <v>1608046174.8499999</v>
      </c>
      <c r="BU21">
        <v>149.69583333333301</v>
      </c>
      <c r="BV21">
        <v>151.07276666666701</v>
      </c>
      <c r="BW21">
        <v>21.952106666666701</v>
      </c>
      <c r="BX21">
        <v>21.553466666666701</v>
      </c>
      <c r="BY21">
        <v>149.60183333333299</v>
      </c>
      <c r="BZ21">
        <v>21.6423633333333</v>
      </c>
      <c r="CA21">
        <v>500.0052</v>
      </c>
      <c r="CB21">
        <v>102.690833333333</v>
      </c>
      <c r="CC21">
        <v>9.9974313333333301E-2</v>
      </c>
      <c r="CD21">
        <v>27.992889999999999</v>
      </c>
      <c r="CE21">
        <v>29.164213333333301</v>
      </c>
      <c r="CF21">
        <v>999.9</v>
      </c>
      <c r="CG21">
        <v>0</v>
      </c>
      <c r="CH21">
        <v>0</v>
      </c>
      <c r="CI21">
        <v>10005.9136666667</v>
      </c>
      <c r="CJ21">
        <v>0</v>
      </c>
      <c r="CK21">
        <v>250.648433333333</v>
      </c>
      <c r="CL21">
        <v>1400.0046666666699</v>
      </c>
      <c r="CM21">
        <v>0.89999056666666699</v>
      </c>
      <c r="CN21">
        <v>0.100009496666667</v>
      </c>
      <c r="CO21">
        <v>0</v>
      </c>
      <c r="CP21">
        <v>691.95219999999995</v>
      </c>
      <c r="CQ21">
        <v>4.9994800000000001</v>
      </c>
      <c r="CR21">
        <v>9786.23</v>
      </c>
      <c r="CS21">
        <v>11417.583333333299</v>
      </c>
      <c r="CT21">
        <v>46.6892</v>
      </c>
      <c r="CU21">
        <v>48.264466666666699</v>
      </c>
      <c r="CV21">
        <v>47.5518</v>
      </c>
      <c r="CW21">
        <v>47.614433333333302</v>
      </c>
      <c r="CX21">
        <v>48.6415333333333</v>
      </c>
      <c r="CY21">
        <v>1255.491</v>
      </c>
      <c r="CZ21">
        <v>139.51400000000001</v>
      </c>
      <c r="DA21">
        <v>0</v>
      </c>
      <c r="DB21">
        <v>95.400000095367403</v>
      </c>
      <c r="DC21">
        <v>0</v>
      </c>
      <c r="DD21">
        <v>691.96451999999999</v>
      </c>
      <c r="DE21">
        <v>-1.25069228455715</v>
      </c>
      <c r="DF21">
        <v>-20.829230745507399</v>
      </c>
      <c r="DG21">
        <v>9785.9035999999996</v>
      </c>
      <c r="DH21">
        <v>15</v>
      </c>
      <c r="DI21">
        <v>1608045941.5999999</v>
      </c>
      <c r="DJ21" t="s">
        <v>303</v>
      </c>
      <c r="DK21">
        <v>1608045941.5999999</v>
      </c>
      <c r="DL21">
        <v>1608045938.5999999</v>
      </c>
      <c r="DM21">
        <v>4</v>
      </c>
      <c r="DN21">
        <v>0.03</v>
      </c>
      <c r="DO21">
        <v>-3.0000000000000001E-3</v>
      </c>
      <c r="DP21">
        <v>0.11700000000000001</v>
      </c>
      <c r="DQ21">
        <v>0.30099999999999999</v>
      </c>
      <c r="DR21">
        <v>49</v>
      </c>
      <c r="DS21">
        <v>22</v>
      </c>
      <c r="DT21">
        <v>0.17</v>
      </c>
      <c r="DU21">
        <v>0.19</v>
      </c>
      <c r="DV21">
        <v>1.09946237153119</v>
      </c>
      <c r="DW21">
        <v>-0.16081100042747401</v>
      </c>
      <c r="DX21">
        <v>1.7435845641991601E-2</v>
      </c>
      <c r="DY21">
        <v>1</v>
      </c>
      <c r="DZ21">
        <v>-1.3795712903225801</v>
      </c>
      <c r="EA21">
        <v>0.16854145161290901</v>
      </c>
      <c r="EB21">
        <v>1.9919616970979898E-2</v>
      </c>
      <c r="EC21">
        <v>1</v>
      </c>
      <c r="ED21">
        <v>0.397853806451613</v>
      </c>
      <c r="EE21">
        <v>0.13317333870967701</v>
      </c>
      <c r="EF21">
        <v>1.08051747740619E-2</v>
      </c>
      <c r="EG21">
        <v>1</v>
      </c>
      <c r="EH21">
        <v>3</v>
      </c>
      <c r="EI21">
        <v>3</v>
      </c>
      <c r="EJ21" t="s">
        <v>304</v>
      </c>
      <c r="EK21">
        <v>100</v>
      </c>
      <c r="EL21">
        <v>100</v>
      </c>
      <c r="EM21">
        <v>9.4E-2</v>
      </c>
      <c r="EN21">
        <v>0.31090000000000001</v>
      </c>
      <c r="EO21">
        <v>0.12101966670531999</v>
      </c>
      <c r="EP21">
        <v>-1.6043650578588901E-5</v>
      </c>
      <c r="EQ21">
        <v>-1.15305589960158E-6</v>
      </c>
      <c r="ER21">
        <v>3.6581349982770798E-10</v>
      </c>
      <c r="ES21">
        <v>-0.115766479676795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4</v>
      </c>
      <c r="FB21">
        <v>4.0999999999999996</v>
      </c>
      <c r="FC21">
        <v>2</v>
      </c>
      <c r="FD21">
        <v>507.21300000000002</v>
      </c>
      <c r="FE21">
        <v>501.11900000000003</v>
      </c>
      <c r="FF21">
        <v>23.898700000000002</v>
      </c>
      <c r="FG21">
        <v>34.085900000000002</v>
      </c>
      <c r="FH21">
        <v>29.9999</v>
      </c>
      <c r="FI21">
        <v>34.146299999999997</v>
      </c>
      <c r="FJ21">
        <v>34.189</v>
      </c>
      <c r="FK21">
        <v>9.2203800000000005</v>
      </c>
      <c r="FL21">
        <v>22.0002</v>
      </c>
      <c r="FM21">
        <v>63.527900000000002</v>
      </c>
      <c r="FN21">
        <v>23.901199999999999</v>
      </c>
      <c r="FO21">
        <v>151.27000000000001</v>
      </c>
      <c r="FP21">
        <v>21.5137</v>
      </c>
      <c r="FQ21">
        <v>97.640900000000002</v>
      </c>
      <c r="FR21">
        <v>102.09099999999999</v>
      </c>
    </row>
    <row r="22" spans="1:174" x14ac:dyDescent="0.25">
      <c r="A22">
        <v>6</v>
      </c>
      <c r="B22">
        <v>1608046257.5999999</v>
      </c>
      <c r="C22">
        <v>457</v>
      </c>
      <c r="D22" t="s">
        <v>317</v>
      </c>
      <c r="E22" t="s">
        <v>318</v>
      </c>
      <c r="F22" t="s">
        <v>291</v>
      </c>
      <c r="G22" t="s">
        <v>292</v>
      </c>
      <c r="H22">
        <v>1608046249.8499999</v>
      </c>
      <c r="I22">
        <f t="shared" si="0"/>
        <v>4.6211125114341056E-4</v>
      </c>
      <c r="J22">
        <f t="shared" si="1"/>
        <v>0.46211125114341056</v>
      </c>
      <c r="K22">
        <f t="shared" si="2"/>
        <v>2.1397549057871035</v>
      </c>
      <c r="L22">
        <f t="shared" si="3"/>
        <v>199.09569999999999</v>
      </c>
      <c r="M22">
        <f t="shared" si="4"/>
        <v>61.218956536074579</v>
      </c>
      <c r="N22">
        <f t="shared" si="5"/>
        <v>6.2930401288391273</v>
      </c>
      <c r="O22">
        <f t="shared" si="6"/>
        <v>20.466164411688528</v>
      </c>
      <c r="P22">
        <f t="shared" si="7"/>
        <v>2.5633462933745476E-2</v>
      </c>
      <c r="Q22">
        <f t="shared" si="8"/>
        <v>2.9764582054050579</v>
      </c>
      <c r="R22">
        <f t="shared" si="9"/>
        <v>2.551145038219842E-2</v>
      </c>
      <c r="S22">
        <f t="shared" si="10"/>
        <v>1.5955570289300607E-2</v>
      </c>
      <c r="T22">
        <f t="shared" si="11"/>
        <v>231.2907343531673</v>
      </c>
      <c r="U22">
        <f t="shared" si="12"/>
        <v>29.207489729668641</v>
      </c>
      <c r="V22">
        <f t="shared" si="13"/>
        <v>29.1705133333333</v>
      </c>
      <c r="W22">
        <f t="shared" si="14"/>
        <v>4.0616260694195052</v>
      </c>
      <c r="X22">
        <f t="shared" si="15"/>
        <v>59.530554469538686</v>
      </c>
      <c r="Y22">
        <f t="shared" si="16"/>
        <v>2.2568249022667204</v>
      </c>
      <c r="Z22">
        <f t="shared" si="17"/>
        <v>3.791036254200387</v>
      </c>
      <c r="AA22">
        <f t="shared" si="18"/>
        <v>1.8048011671527848</v>
      </c>
      <c r="AB22">
        <f t="shared" si="19"/>
        <v>-20.379106175424404</v>
      </c>
      <c r="AC22">
        <f t="shared" si="20"/>
        <v>-190.58857545961325</v>
      </c>
      <c r="AD22">
        <f t="shared" si="21"/>
        <v>-14.037931982914934</v>
      </c>
      <c r="AE22">
        <f t="shared" si="22"/>
        <v>6.2851207352147185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54126.842831091228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319</v>
      </c>
      <c r="AR22">
        <v>15389</v>
      </c>
      <c r="AS22">
        <v>690.67246153846202</v>
      </c>
      <c r="AT22">
        <v>766.32</v>
      </c>
      <c r="AU22">
        <f t="shared" si="27"/>
        <v>9.8715338842178202E-2</v>
      </c>
      <c r="AV22">
        <v>0.5</v>
      </c>
      <c r="AW22">
        <f t="shared" si="28"/>
        <v>1180.1858815543355</v>
      </c>
      <c r="AX22">
        <f t="shared" si="29"/>
        <v>2.1397549057871035</v>
      </c>
      <c r="AY22">
        <f t="shared" si="30"/>
        <v>58.25122459719551</v>
      </c>
      <c r="AZ22">
        <f t="shared" si="31"/>
        <v>2.3026054014680343E-3</v>
      </c>
      <c r="BA22">
        <f t="shared" si="32"/>
        <v>3.2568117757594734</v>
      </c>
      <c r="BB22" t="s">
        <v>320</v>
      </c>
      <c r="BC22">
        <v>690.67246153846202</v>
      </c>
      <c r="BD22">
        <v>524.66999999999996</v>
      </c>
      <c r="BE22">
        <f t="shared" si="33"/>
        <v>0.31533823989978083</v>
      </c>
      <c r="BF22">
        <f t="shared" si="34"/>
        <v>0.31304588645370579</v>
      </c>
      <c r="BG22">
        <f t="shared" si="35"/>
        <v>0.91172312514384035</v>
      </c>
      <c r="BH22">
        <f t="shared" si="36"/>
        <v>1.4878631082062321</v>
      </c>
      <c r="BI22">
        <f t="shared" si="37"/>
        <v>0.98003494247540601</v>
      </c>
      <c r="BJ22">
        <f t="shared" si="38"/>
        <v>0.23780560886966728</v>
      </c>
      <c r="BK22">
        <f t="shared" si="39"/>
        <v>0.76219439113033272</v>
      </c>
      <c r="BL22">
        <f t="shared" si="40"/>
        <v>1400.00133333333</v>
      </c>
      <c r="BM22">
        <f t="shared" si="41"/>
        <v>1180.1858815543355</v>
      </c>
      <c r="BN22">
        <f t="shared" si="42"/>
        <v>0.84298911254918218</v>
      </c>
      <c r="BO22">
        <f t="shared" si="43"/>
        <v>0.19597822509836449</v>
      </c>
      <c r="BP22">
        <v>6</v>
      </c>
      <c r="BQ22">
        <v>0.5</v>
      </c>
      <c r="BR22" t="s">
        <v>296</v>
      </c>
      <c r="BS22">
        <v>2</v>
      </c>
      <c r="BT22">
        <v>1608046249.8499999</v>
      </c>
      <c r="BU22">
        <v>199.09569999999999</v>
      </c>
      <c r="BV22">
        <v>201.773766666667</v>
      </c>
      <c r="BW22">
        <v>21.9544866666667</v>
      </c>
      <c r="BX22">
        <v>21.412136666666701</v>
      </c>
      <c r="BY22">
        <v>199.02070000000001</v>
      </c>
      <c r="BZ22">
        <v>21.644639999999999</v>
      </c>
      <c r="CA22">
        <v>500.00830000000002</v>
      </c>
      <c r="CB22">
        <v>102.69563333333301</v>
      </c>
      <c r="CC22">
        <v>9.9979086666666703E-2</v>
      </c>
      <c r="CD22">
        <v>27.982800000000001</v>
      </c>
      <c r="CE22">
        <v>29.1705133333333</v>
      </c>
      <c r="CF22">
        <v>999.9</v>
      </c>
      <c r="CG22">
        <v>0</v>
      </c>
      <c r="CH22">
        <v>0</v>
      </c>
      <c r="CI22">
        <v>10000.3103333333</v>
      </c>
      <c r="CJ22">
        <v>0</v>
      </c>
      <c r="CK22">
        <v>255.811266666667</v>
      </c>
      <c r="CL22">
        <v>1400.00133333333</v>
      </c>
      <c r="CM22">
        <v>0.90000670000000005</v>
      </c>
      <c r="CN22">
        <v>9.9993659999999998E-2</v>
      </c>
      <c r="CO22">
        <v>0</v>
      </c>
      <c r="CP22">
        <v>690.67679999999996</v>
      </c>
      <c r="CQ22">
        <v>4.9994800000000001</v>
      </c>
      <c r="CR22">
        <v>9765.8676666666706</v>
      </c>
      <c r="CS22">
        <v>11417.61</v>
      </c>
      <c r="CT22">
        <v>46.537266666666703</v>
      </c>
      <c r="CU22">
        <v>48.103999999999999</v>
      </c>
      <c r="CV22">
        <v>47.362333333333297</v>
      </c>
      <c r="CW22">
        <v>47.462200000000003</v>
      </c>
      <c r="CX22">
        <v>48.495800000000003</v>
      </c>
      <c r="CY22">
        <v>1255.50933333333</v>
      </c>
      <c r="CZ22">
        <v>139.49199999999999</v>
      </c>
      <c r="DA22">
        <v>0</v>
      </c>
      <c r="DB22">
        <v>74.400000095367403</v>
      </c>
      <c r="DC22">
        <v>0</v>
      </c>
      <c r="DD22">
        <v>690.67246153846202</v>
      </c>
      <c r="DE22">
        <v>-3.2520341706817999</v>
      </c>
      <c r="DF22">
        <v>-54.480341774420502</v>
      </c>
      <c r="DG22">
        <v>9765.6196153846104</v>
      </c>
      <c r="DH22">
        <v>15</v>
      </c>
      <c r="DI22">
        <v>1608045941.5999999</v>
      </c>
      <c r="DJ22" t="s">
        <v>303</v>
      </c>
      <c r="DK22">
        <v>1608045941.5999999</v>
      </c>
      <c r="DL22">
        <v>1608045938.5999999</v>
      </c>
      <c r="DM22">
        <v>4</v>
      </c>
      <c r="DN22">
        <v>0.03</v>
      </c>
      <c r="DO22">
        <v>-3.0000000000000001E-3</v>
      </c>
      <c r="DP22">
        <v>0.11700000000000001</v>
      </c>
      <c r="DQ22">
        <v>0.30099999999999999</v>
      </c>
      <c r="DR22">
        <v>49</v>
      </c>
      <c r="DS22">
        <v>22</v>
      </c>
      <c r="DT22">
        <v>0.17</v>
      </c>
      <c r="DU22">
        <v>0.19</v>
      </c>
      <c r="DV22">
        <v>2.1424543609745998</v>
      </c>
      <c r="DW22">
        <v>-0.107663786988705</v>
      </c>
      <c r="DX22">
        <v>1.8773253934618199E-2</v>
      </c>
      <c r="DY22">
        <v>1</v>
      </c>
      <c r="DZ22">
        <v>-2.6816606451612901</v>
      </c>
      <c r="EA22">
        <v>0.135008225806451</v>
      </c>
      <c r="EB22">
        <v>2.2687695106845599E-2</v>
      </c>
      <c r="EC22">
        <v>1</v>
      </c>
      <c r="ED22">
        <v>0.54393309677419399</v>
      </c>
      <c r="EE22">
        <v>-9.0933290322581198E-2</v>
      </c>
      <c r="EF22">
        <v>7.0038942041476399E-3</v>
      </c>
      <c r="EG22">
        <v>1</v>
      </c>
      <c r="EH22">
        <v>3</v>
      </c>
      <c r="EI22">
        <v>3</v>
      </c>
      <c r="EJ22" t="s">
        <v>304</v>
      </c>
      <c r="EK22">
        <v>100</v>
      </c>
      <c r="EL22">
        <v>100</v>
      </c>
      <c r="EM22">
        <v>7.4999999999999997E-2</v>
      </c>
      <c r="EN22">
        <v>0.30980000000000002</v>
      </c>
      <c r="EO22">
        <v>0.12101966670531999</v>
      </c>
      <c r="EP22">
        <v>-1.6043650578588901E-5</v>
      </c>
      <c r="EQ22">
        <v>-1.15305589960158E-6</v>
      </c>
      <c r="ER22">
        <v>3.6581349982770798E-10</v>
      </c>
      <c r="ES22">
        <v>-0.115766479676795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5.3</v>
      </c>
      <c r="FB22">
        <v>5.3</v>
      </c>
      <c r="FC22">
        <v>2</v>
      </c>
      <c r="FD22">
        <v>507.37700000000001</v>
      </c>
      <c r="FE22">
        <v>500.43599999999998</v>
      </c>
      <c r="FF22">
        <v>23.807700000000001</v>
      </c>
      <c r="FG22">
        <v>34.065199999999997</v>
      </c>
      <c r="FH22">
        <v>30</v>
      </c>
      <c r="FI22">
        <v>34.116999999999997</v>
      </c>
      <c r="FJ22">
        <v>34.159500000000001</v>
      </c>
      <c r="FK22">
        <v>11.271599999999999</v>
      </c>
      <c r="FL22">
        <v>22.575900000000001</v>
      </c>
      <c r="FM22">
        <v>62.783200000000001</v>
      </c>
      <c r="FN22">
        <v>23.817599999999999</v>
      </c>
      <c r="FO22">
        <v>202.08099999999999</v>
      </c>
      <c r="FP22">
        <v>21.506399999999999</v>
      </c>
      <c r="FQ22">
        <v>97.648499999999999</v>
      </c>
      <c r="FR22">
        <v>102.093</v>
      </c>
    </row>
    <row r="23" spans="1:174" x14ac:dyDescent="0.25">
      <c r="A23">
        <v>7</v>
      </c>
      <c r="B23">
        <v>1608046341.5999999</v>
      </c>
      <c r="C23">
        <v>541</v>
      </c>
      <c r="D23" t="s">
        <v>321</v>
      </c>
      <c r="E23" t="s">
        <v>322</v>
      </c>
      <c r="F23" t="s">
        <v>291</v>
      </c>
      <c r="G23" t="s">
        <v>292</v>
      </c>
      <c r="H23">
        <v>1608046333.8499999</v>
      </c>
      <c r="I23">
        <f t="shared" si="0"/>
        <v>5.3024019695157502E-4</v>
      </c>
      <c r="J23">
        <f t="shared" si="1"/>
        <v>0.53024019695157498</v>
      </c>
      <c r="K23">
        <f t="shared" si="2"/>
        <v>2.9665020779927134</v>
      </c>
      <c r="L23">
        <f t="shared" si="3"/>
        <v>249.412566666667</v>
      </c>
      <c r="M23">
        <f t="shared" si="4"/>
        <v>83.086341008143108</v>
      </c>
      <c r="N23">
        <f t="shared" si="5"/>
        <v>8.5409218651734307</v>
      </c>
      <c r="O23">
        <f t="shared" si="6"/>
        <v>25.638549227767587</v>
      </c>
      <c r="P23">
        <f t="shared" si="7"/>
        <v>2.952327680921684E-2</v>
      </c>
      <c r="Q23">
        <f t="shared" si="8"/>
        <v>2.9769373084101467</v>
      </c>
      <c r="R23">
        <f t="shared" si="9"/>
        <v>2.9361576404302293E-2</v>
      </c>
      <c r="S23">
        <f t="shared" si="10"/>
        <v>1.8365439419096238E-2</v>
      </c>
      <c r="T23">
        <f t="shared" si="11"/>
        <v>231.29193372127821</v>
      </c>
      <c r="U23">
        <f t="shared" si="12"/>
        <v>29.188880469791929</v>
      </c>
      <c r="V23">
        <f t="shared" si="13"/>
        <v>29.183316666666698</v>
      </c>
      <c r="W23">
        <f t="shared" si="14"/>
        <v>4.0646323831500863</v>
      </c>
      <c r="X23">
        <f t="shared" si="15"/>
        <v>59.760274662744294</v>
      </c>
      <c r="Y23">
        <f t="shared" si="16"/>
        <v>2.265402912538145</v>
      </c>
      <c r="Z23">
        <f t="shared" si="17"/>
        <v>3.7908174373743977</v>
      </c>
      <c r="AA23">
        <f t="shared" si="18"/>
        <v>1.7992294706119414</v>
      </c>
      <c r="AB23">
        <f t="shared" si="19"/>
        <v>-23.383592685564459</v>
      </c>
      <c r="AC23">
        <f t="shared" si="20"/>
        <v>-192.83298192243223</v>
      </c>
      <c r="AD23">
        <f t="shared" si="21"/>
        <v>-14.20179515082198</v>
      </c>
      <c r="AE23">
        <f t="shared" si="22"/>
        <v>0.87356396245957058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54141.087459333161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323</v>
      </c>
      <c r="AR23">
        <v>15389.8</v>
      </c>
      <c r="AS23">
        <v>689.43179999999995</v>
      </c>
      <c r="AT23">
        <v>769.54</v>
      </c>
      <c r="AU23">
        <f t="shared" si="27"/>
        <v>0.10409881227746443</v>
      </c>
      <c r="AV23">
        <v>0.5</v>
      </c>
      <c r="AW23">
        <f t="shared" si="28"/>
        <v>1180.1905466082374</v>
      </c>
      <c r="AX23">
        <f t="shared" si="29"/>
        <v>2.9665020779927134</v>
      </c>
      <c r="AY23">
        <f t="shared" si="30"/>
        <v>61.428217081504513</v>
      </c>
      <c r="AZ23">
        <f t="shared" si="31"/>
        <v>3.0031163764146344E-3</v>
      </c>
      <c r="BA23">
        <f t="shared" si="32"/>
        <v>3.2389999220313435</v>
      </c>
      <c r="BB23" t="s">
        <v>324</v>
      </c>
      <c r="BC23">
        <v>689.43179999999995</v>
      </c>
      <c r="BD23">
        <v>524.57000000000005</v>
      </c>
      <c r="BE23">
        <f t="shared" si="33"/>
        <v>0.31833303012189085</v>
      </c>
      <c r="BF23">
        <f t="shared" si="34"/>
        <v>0.32701228721884329</v>
      </c>
      <c r="BG23">
        <f t="shared" si="35"/>
        <v>0.91051356890020496</v>
      </c>
      <c r="BH23">
        <f t="shared" si="36"/>
        <v>1.4817543610028152</v>
      </c>
      <c r="BI23">
        <f t="shared" si="37"/>
        <v>0.9787705129971026</v>
      </c>
      <c r="BJ23">
        <f t="shared" si="38"/>
        <v>0.24881480010987114</v>
      </c>
      <c r="BK23">
        <f t="shared" si="39"/>
        <v>0.75118519989012889</v>
      </c>
      <c r="BL23">
        <f t="shared" si="40"/>
        <v>1400.0066666666701</v>
      </c>
      <c r="BM23">
        <f t="shared" si="41"/>
        <v>1180.1905466082374</v>
      </c>
      <c r="BN23">
        <f t="shared" si="42"/>
        <v>0.84298923334286591</v>
      </c>
      <c r="BO23">
        <f t="shared" si="43"/>
        <v>0.19597846668573193</v>
      </c>
      <c r="BP23">
        <v>6</v>
      </c>
      <c r="BQ23">
        <v>0.5</v>
      </c>
      <c r="BR23" t="s">
        <v>296</v>
      </c>
      <c r="BS23">
        <v>2</v>
      </c>
      <c r="BT23">
        <v>1608046333.8499999</v>
      </c>
      <c r="BU23">
        <v>249.412566666667</v>
      </c>
      <c r="BV23">
        <v>253.13093333333299</v>
      </c>
      <c r="BW23">
        <v>22.0379066666667</v>
      </c>
      <c r="BX23">
        <v>21.415663333333299</v>
      </c>
      <c r="BY23">
        <v>249.361633333333</v>
      </c>
      <c r="BZ23">
        <v>21.724530000000001</v>
      </c>
      <c r="CA23">
        <v>500.01803333333299</v>
      </c>
      <c r="CB23">
        <v>102.6957</v>
      </c>
      <c r="CC23">
        <v>0.100039486666667</v>
      </c>
      <c r="CD23">
        <v>27.981809999999999</v>
      </c>
      <c r="CE23">
        <v>29.183316666666698</v>
      </c>
      <c r="CF23">
        <v>999.9</v>
      </c>
      <c r="CG23">
        <v>0</v>
      </c>
      <c r="CH23">
        <v>0</v>
      </c>
      <c r="CI23">
        <v>10003.0133333333</v>
      </c>
      <c r="CJ23">
        <v>0</v>
      </c>
      <c r="CK23">
        <v>255.74473333333299</v>
      </c>
      <c r="CL23">
        <v>1400.0066666666701</v>
      </c>
      <c r="CM23">
        <v>0.90000286666666696</v>
      </c>
      <c r="CN23">
        <v>9.9997426666666597E-2</v>
      </c>
      <c r="CO23">
        <v>0</v>
      </c>
      <c r="CP23">
        <v>689.44539999999995</v>
      </c>
      <c r="CQ23">
        <v>4.9994800000000001</v>
      </c>
      <c r="CR23">
        <v>9741.9473333333299</v>
      </c>
      <c r="CS23">
        <v>11417.64</v>
      </c>
      <c r="CT23">
        <v>46.391500000000001</v>
      </c>
      <c r="CU23">
        <v>47.941200000000002</v>
      </c>
      <c r="CV23">
        <v>47.210099999999997</v>
      </c>
      <c r="CW23">
        <v>47.332999999999998</v>
      </c>
      <c r="CX23">
        <v>48.370733333333298</v>
      </c>
      <c r="CY23">
        <v>1255.5129999999999</v>
      </c>
      <c r="CZ23">
        <v>139.49866666666699</v>
      </c>
      <c r="DA23">
        <v>0</v>
      </c>
      <c r="DB23">
        <v>83.5</v>
      </c>
      <c r="DC23">
        <v>0</v>
      </c>
      <c r="DD23">
        <v>689.43179999999995</v>
      </c>
      <c r="DE23">
        <v>-0.81946153164399105</v>
      </c>
      <c r="DF23">
        <v>-31.816153772723901</v>
      </c>
      <c r="DG23">
        <v>9741.5704000000005</v>
      </c>
      <c r="DH23">
        <v>15</v>
      </c>
      <c r="DI23">
        <v>1608045941.5999999</v>
      </c>
      <c r="DJ23" t="s">
        <v>303</v>
      </c>
      <c r="DK23">
        <v>1608045941.5999999</v>
      </c>
      <c r="DL23">
        <v>1608045938.5999999</v>
      </c>
      <c r="DM23">
        <v>4</v>
      </c>
      <c r="DN23">
        <v>0.03</v>
      </c>
      <c r="DO23">
        <v>-3.0000000000000001E-3</v>
      </c>
      <c r="DP23">
        <v>0.11700000000000001</v>
      </c>
      <c r="DQ23">
        <v>0.30099999999999999</v>
      </c>
      <c r="DR23">
        <v>49</v>
      </c>
      <c r="DS23">
        <v>22</v>
      </c>
      <c r="DT23">
        <v>0.17</v>
      </c>
      <c r="DU23">
        <v>0.19</v>
      </c>
      <c r="DV23">
        <v>2.9699479989985198</v>
      </c>
      <c r="DW23">
        <v>-0.174821630753042</v>
      </c>
      <c r="DX23">
        <v>3.1659866770747599E-2</v>
      </c>
      <c r="DY23">
        <v>1</v>
      </c>
      <c r="DZ23">
        <v>-3.7221783870967702</v>
      </c>
      <c r="EA23">
        <v>0.19981645161290401</v>
      </c>
      <c r="EB23">
        <v>3.6618275368276498E-2</v>
      </c>
      <c r="EC23">
        <v>1</v>
      </c>
      <c r="ED23">
        <v>0.62126593548387099</v>
      </c>
      <c r="EE23">
        <v>-2.4540096774194001E-2</v>
      </c>
      <c r="EF23">
        <v>7.77341983915944E-3</v>
      </c>
      <c r="EG23">
        <v>1</v>
      </c>
      <c r="EH23">
        <v>3</v>
      </c>
      <c r="EI23">
        <v>3</v>
      </c>
      <c r="EJ23" t="s">
        <v>304</v>
      </c>
      <c r="EK23">
        <v>100</v>
      </c>
      <c r="EL23">
        <v>100</v>
      </c>
      <c r="EM23">
        <v>5.0999999999999997E-2</v>
      </c>
      <c r="EN23">
        <v>0.31309999999999999</v>
      </c>
      <c r="EO23">
        <v>0.12101966670531999</v>
      </c>
      <c r="EP23">
        <v>-1.6043650578588901E-5</v>
      </c>
      <c r="EQ23">
        <v>-1.15305589960158E-6</v>
      </c>
      <c r="ER23">
        <v>3.6581349982770798E-10</v>
      </c>
      <c r="ES23">
        <v>-0.115766479676795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6.7</v>
      </c>
      <c r="FB23">
        <v>6.7</v>
      </c>
      <c r="FC23">
        <v>2</v>
      </c>
      <c r="FD23">
        <v>507.28300000000002</v>
      </c>
      <c r="FE23">
        <v>499.73099999999999</v>
      </c>
      <c r="FF23">
        <v>23.8581</v>
      </c>
      <c r="FG23">
        <v>34.058999999999997</v>
      </c>
      <c r="FH23">
        <v>30</v>
      </c>
      <c r="FI23">
        <v>34.1</v>
      </c>
      <c r="FJ23">
        <v>34.1389</v>
      </c>
      <c r="FK23">
        <v>13.3093</v>
      </c>
      <c r="FL23">
        <v>22.575900000000001</v>
      </c>
      <c r="FM23">
        <v>62.0366</v>
      </c>
      <c r="FN23">
        <v>23.87</v>
      </c>
      <c r="FO23">
        <v>253.39099999999999</v>
      </c>
      <c r="FP23">
        <v>21.391300000000001</v>
      </c>
      <c r="FQ23">
        <v>97.650099999999995</v>
      </c>
      <c r="FR23">
        <v>102.087</v>
      </c>
    </row>
    <row r="24" spans="1:174" x14ac:dyDescent="0.25">
      <c r="A24">
        <v>8</v>
      </c>
      <c r="B24">
        <v>1608046462.5</v>
      </c>
      <c r="C24">
        <v>661.90000009536698</v>
      </c>
      <c r="D24" t="s">
        <v>325</v>
      </c>
      <c r="E24" t="s">
        <v>326</v>
      </c>
      <c r="F24" t="s">
        <v>291</v>
      </c>
      <c r="G24" t="s">
        <v>292</v>
      </c>
      <c r="H24">
        <v>1608046454.5</v>
      </c>
      <c r="I24">
        <f t="shared" si="0"/>
        <v>5.1552679602991298E-4</v>
      </c>
      <c r="J24">
        <f t="shared" si="1"/>
        <v>0.51552679602991303</v>
      </c>
      <c r="K24">
        <f t="shared" si="2"/>
        <v>5.403674662762354</v>
      </c>
      <c r="L24">
        <f t="shared" si="3"/>
        <v>399.72148387096797</v>
      </c>
      <c r="M24">
        <f t="shared" si="4"/>
        <v>90.357583108268614</v>
      </c>
      <c r="N24">
        <f t="shared" si="5"/>
        <v>9.2881775742382704</v>
      </c>
      <c r="O24">
        <f t="shared" si="6"/>
        <v>41.088794041590759</v>
      </c>
      <c r="P24">
        <f t="shared" si="7"/>
        <v>2.873189404792624E-2</v>
      </c>
      <c r="Q24">
        <f t="shared" si="8"/>
        <v>2.9766063202732389</v>
      </c>
      <c r="R24">
        <f t="shared" si="9"/>
        <v>2.8578705132383107E-2</v>
      </c>
      <c r="S24">
        <f t="shared" si="10"/>
        <v>1.7875385895799012E-2</v>
      </c>
      <c r="T24">
        <f t="shared" si="11"/>
        <v>231.29179622939756</v>
      </c>
      <c r="U24">
        <f t="shared" si="12"/>
        <v>29.206608933168091</v>
      </c>
      <c r="V24">
        <f t="shared" si="13"/>
        <v>29.178696774193501</v>
      </c>
      <c r="W24">
        <f t="shared" si="14"/>
        <v>4.0635473758862748</v>
      </c>
      <c r="X24">
        <f t="shared" si="15"/>
        <v>59.737340341304964</v>
      </c>
      <c r="Y24">
        <f t="shared" si="16"/>
        <v>2.2663625513726622</v>
      </c>
      <c r="Z24">
        <f t="shared" si="17"/>
        <v>3.7938792360422542</v>
      </c>
      <c r="AA24">
        <f t="shared" si="18"/>
        <v>1.7971848245136126</v>
      </c>
      <c r="AB24">
        <f t="shared" si="19"/>
        <v>-22.734731704919163</v>
      </c>
      <c r="AC24">
        <f t="shared" si="20"/>
        <v>-189.84790025506595</v>
      </c>
      <c r="AD24">
        <f t="shared" si="21"/>
        <v>-13.984144249600082</v>
      </c>
      <c r="AE24">
        <f t="shared" si="22"/>
        <v>4.725020019812348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54128.833542956352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327</v>
      </c>
      <c r="AR24">
        <v>15391.3</v>
      </c>
      <c r="AS24">
        <v>690.43369230769201</v>
      </c>
      <c r="AT24">
        <v>784.38</v>
      </c>
      <c r="AU24">
        <f t="shared" si="27"/>
        <v>0.1197714216225656</v>
      </c>
      <c r="AV24">
        <v>0.5</v>
      </c>
      <c r="AW24">
        <f t="shared" si="28"/>
        <v>1180.1871441555709</v>
      </c>
      <c r="AX24">
        <f t="shared" si="29"/>
        <v>5.403674662762354</v>
      </c>
      <c r="AY24">
        <f t="shared" si="30"/>
        <v>70.676346018094236</v>
      </c>
      <c r="AZ24">
        <f t="shared" si="31"/>
        <v>5.0681980160513533E-3</v>
      </c>
      <c r="BA24">
        <f t="shared" si="32"/>
        <v>3.1588005813508757</v>
      </c>
      <c r="BB24" t="s">
        <v>328</v>
      </c>
      <c r="BC24">
        <v>690.43369230769201</v>
      </c>
      <c r="BD24">
        <v>521.87</v>
      </c>
      <c r="BE24">
        <f t="shared" si="33"/>
        <v>0.33467197021851658</v>
      </c>
      <c r="BF24">
        <f t="shared" si="34"/>
        <v>0.35787706255879009</v>
      </c>
      <c r="BG24">
        <f t="shared" si="35"/>
        <v>0.90420077293346124</v>
      </c>
      <c r="BH24">
        <f t="shared" si="36"/>
        <v>1.3634559135463435</v>
      </c>
      <c r="BI24">
        <f t="shared" si="37"/>
        <v>0.97294314235796453</v>
      </c>
      <c r="BJ24">
        <f t="shared" si="38"/>
        <v>0.27050432897229437</v>
      </c>
      <c r="BK24">
        <f t="shared" si="39"/>
        <v>0.72949567102770563</v>
      </c>
      <c r="BL24">
        <f t="shared" si="40"/>
        <v>1400.00225806452</v>
      </c>
      <c r="BM24">
        <f t="shared" si="41"/>
        <v>1180.1871441555709</v>
      </c>
      <c r="BN24">
        <f t="shared" si="42"/>
        <v>0.84298945759356148</v>
      </c>
      <c r="BO24">
        <f t="shared" si="43"/>
        <v>0.19597891518712302</v>
      </c>
      <c r="BP24">
        <v>6</v>
      </c>
      <c r="BQ24">
        <v>0.5</v>
      </c>
      <c r="BR24" t="s">
        <v>296</v>
      </c>
      <c r="BS24">
        <v>2</v>
      </c>
      <c r="BT24">
        <v>1608046454.5</v>
      </c>
      <c r="BU24">
        <v>399.72148387096797</v>
      </c>
      <c r="BV24">
        <v>406.45296774193503</v>
      </c>
      <c r="BW24">
        <v>22.047709677419402</v>
      </c>
      <c r="BX24">
        <v>21.442735483871001</v>
      </c>
      <c r="BY24">
        <v>399.76777419354801</v>
      </c>
      <c r="BZ24">
        <v>21.733932258064499</v>
      </c>
      <c r="CA24">
        <v>500.01532258064498</v>
      </c>
      <c r="CB24">
        <v>102.693548387097</v>
      </c>
      <c r="CC24">
        <v>0.10001087741935499</v>
      </c>
      <c r="CD24">
        <v>27.9956580645161</v>
      </c>
      <c r="CE24">
        <v>29.178696774193501</v>
      </c>
      <c r="CF24">
        <v>999.9</v>
      </c>
      <c r="CG24">
        <v>0</v>
      </c>
      <c r="CH24">
        <v>0</v>
      </c>
      <c r="CI24">
        <v>10001.350967741901</v>
      </c>
      <c r="CJ24">
        <v>0</v>
      </c>
      <c r="CK24">
        <v>256.76622580645198</v>
      </c>
      <c r="CL24">
        <v>1400.00225806452</v>
      </c>
      <c r="CM24">
        <v>0.89999416129032195</v>
      </c>
      <c r="CN24">
        <v>0.100005980645161</v>
      </c>
      <c r="CO24">
        <v>0</v>
      </c>
      <c r="CP24">
        <v>690.429225806452</v>
      </c>
      <c r="CQ24">
        <v>4.9994800000000001</v>
      </c>
      <c r="CR24">
        <v>9749.4500000000007</v>
      </c>
      <c r="CS24">
        <v>11417.5774193548</v>
      </c>
      <c r="CT24">
        <v>46.159032258064499</v>
      </c>
      <c r="CU24">
        <v>47.7398387096774</v>
      </c>
      <c r="CV24">
        <v>46.989774193548399</v>
      </c>
      <c r="CW24">
        <v>47.185064516129003</v>
      </c>
      <c r="CX24">
        <v>48.173129032258103</v>
      </c>
      <c r="CY24">
        <v>1255.49580645161</v>
      </c>
      <c r="CZ24">
        <v>139.50838709677399</v>
      </c>
      <c r="DA24">
        <v>0</v>
      </c>
      <c r="DB24">
        <v>120</v>
      </c>
      <c r="DC24">
        <v>0</v>
      </c>
      <c r="DD24">
        <v>690.43369230769201</v>
      </c>
      <c r="DE24">
        <v>1.21935042856984</v>
      </c>
      <c r="DF24">
        <v>15.464273425261</v>
      </c>
      <c r="DG24">
        <v>9749.5480769230799</v>
      </c>
      <c r="DH24">
        <v>15</v>
      </c>
      <c r="DI24">
        <v>1608045941.5999999</v>
      </c>
      <c r="DJ24" t="s">
        <v>303</v>
      </c>
      <c r="DK24">
        <v>1608045941.5999999</v>
      </c>
      <c r="DL24">
        <v>1608045938.5999999</v>
      </c>
      <c r="DM24">
        <v>4</v>
      </c>
      <c r="DN24">
        <v>0.03</v>
      </c>
      <c r="DO24">
        <v>-3.0000000000000001E-3</v>
      </c>
      <c r="DP24">
        <v>0.11700000000000001</v>
      </c>
      <c r="DQ24">
        <v>0.30099999999999999</v>
      </c>
      <c r="DR24">
        <v>49</v>
      </c>
      <c r="DS24">
        <v>22</v>
      </c>
      <c r="DT24">
        <v>0.17</v>
      </c>
      <c r="DU24">
        <v>0.19</v>
      </c>
      <c r="DV24">
        <v>5.4038855009279203</v>
      </c>
      <c r="DW24">
        <v>-0.26940203847497202</v>
      </c>
      <c r="DX24">
        <v>2.3474369871890499E-2</v>
      </c>
      <c r="DY24">
        <v>1</v>
      </c>
      <c r="DZ24">
        <v>-6.7315174193548399</v>
      </c>
      <c r="EA24">
        <v>0.30289887096775497</v>
      </c>
      <c r="EB24">
        <v>2.77792311567986E-2</v>
      </c>
      <c r="EC24">
        <v>0</v>
      </c>
      <c r="ED24">
        <v>0.60498261290322597</v>
      </c>
      <c r="EE24">
        <v>-3.6173225806464702E-3</v>
      </c>
      <c r="EF24">
        <v>1.08578079462911E-2</v>
      </c>
      <c r="EG24">
        <v>1</v>
      </c>
      <c r="EH24">
        <v>2</v>
      </c>
      <c r="EI24">
        <v>3</v>
      </c>
      <c r="EJ24" t="s">
        <v>329</v>
      </c>
      <c r="EK24">
        <v>100</v>
      </c>
      <c r="EL24">
        <v>100</v>
      </c>
      <c r="EM24">
        <v>-4.5999999999999999E-2</v>
      </c>
      <c r="EN24">
        <v>0.31490000000000001</v>
      </c>
      <c r="EO24">
        <v>0.12101966670531999</v>
      </c>
      <c r="EP24">
        <v>-1.6043650578588901E-5</v>
      </c>
      <c r="EQ24">
        <v>-1.15305589960158E-6</v>
      </c>
      <c r="ER24">
        <v>3.6581349982770798E-10</v>
      </c>
      <c r="ES24">
        <v>-0.115766479676795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8.6999999999999993</v>
      </c>
      <c r="FB24">
        <v>8.6999999999999993</v>
      </c>
      <c r="FC24">
        <v>2</v>
      </c>
      <c r="FD24">
        <v>507.291</v>
      </c>
      <c r="FE24">
        <v>498.93200000000002</v>
      </c>
      <c r="FF24">
        <v>23.847100000000001</v>
      </c>
      <c r="FG24">
        <v>34.065199999999997</v>
      </c>
      <c r="FH24">
        <v>30.001000000000001</v>
      </c>
      <c r="FI24">
        <v>34.087699999999998</v>
      </c>
      <c r="FJ24">
        <v>34.125700000000002</v>
      </c>
      <c r="FK24">
        <v>19.183700000000002</v>
      </c>
      <c r="FL24">
        <v>21.997299999999999</v>
      </c>
      <c r="FM24">
        <v>61.285200000000003</v>
      </c>
      <c r="FN24">
        <v>23.847899999999999</v>
      </c>
      <c r="FO24">
        <v>406.50900000000001</v>
      </c>
      <c r="FP24">
        <v>21.4621</v>
      </c>
      <c r="FQ24">
        <v>97.655000000000001</v>
      </c>
      <c r="FR24">
        <v>102.08</v>
      </c>
    </row>
    <row r="25" spans="1:174" x14ac:dyDescent="0.25">
      <c r="A25">
        <v>9</v>
      </c>
      <c r="B25">
        <v>1608046565</v>
      </c>
      <c r="C25">
        <v>764.40000009536698</v>
      </c>
      <c r="D25" t="s">
        <v>330</v>
      </c>
      <c r="E25" t="s">
        <v>331</v>
      </c>
      <c r="F25" t="s">
        <v>291</v>
      </c>
      <c r="G25" t="s">
        <v>292</v>
      </c>
      <c r="H25">
        <v>1608046557</v>
      </c>
      <c r="I25">
        <f t="shared" si="0"/>
        <v>5.482445598461018E-4</v>
      </c>
      <c r="J25">
        <f t="shared" si="1"/>
        <v>0.54824455984610176</v>
      </c>
      <c r="K25">
        <f t="shared" si="2"/>
        <v>6.9924155389691833</v>
      </c>
      <c r="L25">
        <f t="shared" si="3"/>
        <v>499.668838709677</v>
      </c>
      <c r="M25">
        <f t="shared" si="4"/>
        <v>120.48285590563779</v>
      </c>
      <c r="N25">
        <f t="shared" si="5"/>
        <v>12.384554645216012</v>
      </c>
      <c r="O25">
        <f t="shared" si="6"/>
        <v>51.361465421754296</v>
      </c>
      <c r="P25">
        <f t="shared" si="7"/>
        <v>3.036889905790548E-2</v>
      </c>
      <c r="Q25">
        <f t="shared" si="8"/>
        <v>2.9764087617927624</v>
      </c>
      <c r="R25">
        <f t="shared" si="9"/>
        <v>3.0197801740292737E-2</v>
      </c>
      <c r="S25">
        <f t="shared" si="10"/>
        <v>1.8888917998576872E-2</v>
      </c>
      <c r="T25">
        <f t="shared" si="11"/>
        <v>231.29376644587302</v>
      </c>
      <c r="U25">
        <f t="shared" si="12"/>
        <v>29.18276205725007</v>
      </c>
      <c r="V25">
        <f t="shared" si="13"/>
        <v>29.1868193548387</v>
      </c>
      <c r="W25">
        <f t="shared" si="14"/>
        <v>4.0654551771584471</v>
      </c>
      <c r="X25">
        <f t="shared" si="15"/>
        <v>59.535660757111764</v>
      </c>
      <c r="Y25">
        <f t="shared" si="16"/>
        <v>2.2566619327787976</v>
      </c>
      <c r="Z25">
        <f t="shared" si="17"/>
        <v>3.7904373682612245</v>
      </c>
      <c r="AA25">
        <f t="shared" si="18"/>
        <v>1.8087932443796495</v>
      </c>
      <c r="AB25">
        <f t="shared" si="19"/>
        <v>-24.177585089213089</v>
      </c>
      <c r="AC25">
        <f t="shared" si="20"/>
        <v>-193.63674743493064</v>
      </c>
      <c r="AD25">
        <f t="shared" si="21"/>
        <v>-14.263650438709929</v>
      </c>
      <c r="AE25">
        <f t="shared" si="22"/>
        <v>-0.7842165169806492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54125.778851897034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332</v>
      </c>
      <c r="AR25">
        <v>15391.8</v>
      </c>
      <c r="AS25">
        <v>695.20142307692299</v>
      </c>
      <c r="AT25">
        <v>799.31</v>
      </c>
      <c r="AU25">
        <f t="shared" si="27"/>
        <v>0.13024806010568735</v>
      </c>
      <c r="AV25">
        <v>0.5</v>
      </c>
      <c r="AW25">
        <f t="shared" si="28"/>
        <v>1180.1972047803267</v>
      </c>
      <c r="AX25">
        <f t="shared" si="29"/>
        <v>6.9924155389691833</v>
      </c>
      <c r="AY25">
        <f t="shared" si="30"/>
        <v>76.859198232396096</v>
      </c>
      <c r="AZ25">
        <f t="shared" si="31"/>
        <v>6.4143204102863989E-3</v>
      </c>
      <c r="BA25">
        <f t="shared" si="32"/>
        <v>3.0811199659706499</v>
      </c>
      <c r="BB25" t="s">
        <v>333</v>
      </c>
      <c r="BC25">
        <v>695.20142307692299</v>
      </c>
      <c r="BD25">
        <v>522.87</v>
      </c>
      <c r="BE25">
        <f t="shared" si="33"/>
        <v>0.34584829415370755</v>
      </c>
      <c r="BF25">
        <f t="shared" si="34"/>
        <v>0.37660460469930901</v>
      </c>
      <c r="BG25">
        <f t="shared" si="35"/>
        <v>0.899080391791794</v>
      </c>
      <c r="BH25">
        <f t="shared" si="36"/>
        <v>1.2418556105080603</v>
      </c>
      <c r="BI25">
        <f t="shared" si="37"/>
        <v>0.96708043052222803</v>
      </c>
      <c r="BJ25">
        <f t="shared" si="38"/>
        <v>0.28324920393228153</v>
      </c>
      <c r="BK25">
        <f t="shared" si="39"/>
        <v>0.71675079606771841</v>
      </c>
      <c r="BL25">
        <f t="shared" si="40"/>
        <v>1400.01419354839</v>
      </c>
      <c r="BM25">
        <f t="shared" si="41"/>
        <v>1180.1972047803267</v>
      </c>
      <c r="BN25">
        <f t="shared" si="42"/>
        <v>0.84298945697762628</v>
      </c>
      <c r="BO25">
        <f t="shared" si="43"/>
        <v>0.19597891395525238</v>
      </c>
      <c r="BP25">
        <v>6</v>
      </c>
      <c r="BQ25">
        <v>0.5</v>
      </c>
      <c r="BR25" t="s">
        <v>296</v>
      </c>
      <c r="BS25">
        <v>2</v>
      </c>
      <c r="BT25">
        <v>1608046557</v>
      </c>
      <c r="BU25">
        <v>499.668838709677</v>
      </c>
      <c r="BV25">
        <v>508.38835483870997</v>
      </c>
      <c r="BW25">
        <v>21.953883870967701</v>
      </c>
      <c r="BX25">
        <v>21.310441935483901</v>
      </c>
      <c r="BY25">
        <v>499.685838709677</v>
      </c>
      <c r="BZ25">
        <v>21.669883870967698</v>
      </c>
      <c r="CA25">
        <v>500.00638709677401</v>
      </c>
      <c r="CB25">
        <v>102.691</v>
      </c>
      <c r="CC25">
        <v>0.100011651612903</v>
      </c>
      <c r="CD25">
        <v>27.980090322580601</v>
      </c>
      <c r="CE25">
        <v>29.1868193548387</v>
      </c>
      <c r="CF25">
        <v>999.9</v>
      </c>
      <c r="CG25">
        <v>0</v>
      </c>
      <c r="CH25">
        <v>0</v>
      </c>
      <c r="CI25">
        <v>10000.4819354839</v>
      </c>
      <c r="CJ25">
        <v>0</v>
      </c>
      <c r="CK25">
        <v>252.345129032258</v>
      </c>
      <c r="CL25">
        <v>1400.01419354839</v>
      </c>
      <c r="CM25">
        <v>0.89999341935483901</v>
      </c>
      <c r="CN25">
        <v>0.100006693548387</v>
      </c>
      <c r="CO25">
        <v>0</v>
      </c>
      <c r="CP25">
        <v>695.19087096774194</v>
      </c>
      <c r="CQ25">
        <v>4.9994800000000001</v>
      </c>
      <c r="CR25">
        <v>9807.1187096774192</v>
      </c>
      <c r="CS25">
        <v>11417.677419354801</v>
      </c>
      <c r="CT25">
        <v>45.999806451612898</v>
      </c>
      <c r="CU25">
        <v>47.55</v>
      </c>
      <c r="CV25">
        <v>46.828451612903201</v>
      </c>
      <c r="CW25">
        <v>47.0622258064516</v>
      </c>
      <c r="CX25">
        <v>48.054193548387097</v>
      </c>
      <c r="CY25">
        <v>1255.5048387096799</v>
      </c>
      <c r="CZ25">
        <v>139.50935483871001</v>
      </c>
      <c r="DA25">
        <v>0</v>
      </c>
      <c r="DB25">
        <v>101.700000047684</v>
      </c>
      <c r="DC25">
        <v>0</v>
      </c>
      <c r="DD25">
        <v>695.20142307692299</v>
      </c>
      <c r="DE25">
        <v>-9.4735036849352805E-2</v>
      </c>
      <c r="DF25">
        <v>-4.3203419013883702</v>
      </c>
      <c r="DG25">
        <v>9807.0734615384608</v>
      </c>
      <c r="DH25">
        <v>15</v>
      </c>
      <c r="DI25">
        <v>1608046583</v>
      </c>
      <c r="DJ25" t="s">
        <v>334</v>
      </c>
      <c r="DK25">
        <v>1608046583</v>
      </c>
      <c r="DL25">
        <v>1608046583</v>
      </c>
      <c r="DM25">
        <v>5</v>
      </c>
      <c r="DN25">
        <v>0.12</v>
      </c>
      <c r="DO25">
        <v>2E-3</v>
      </c>
      <c r="DP25">
        <v>-1.7000000000000001E-2</v>
      </c>
      <c r="DQ25">
        <v>0.28399999999999997</v>
      </c>
      <c r="DR25">
        <v>509</v>
      </c>
      <c r="DS25">
        <v>21</v>
      </c>
      <c r="DT25">
        <v>0.19</v>
      </c>
      <c r="DU25">
        <v>0.11</v>
      </c>
      <c r="DV25">
        <v>7.08321259581004</v>
      </c>
      <c r="DW25">
        <v>-0.12980875160717401</v>
      </c>
      <c r="DX25">
        <v>5.0829395468597202E-2</v>
      </c>
      <c r="DY25">
        <v>1</v>
      </c>
      <c r="DZ25">
        <v>-8.8357035483870892</v>
      </c>
      <c r="EA25">
        <v>-2.9922580645297802E-3</v>
      </c>
      <c r="EB25">
        <v>5.4576368603907598E-2</v>
      </c>
      <c r="EC25">
        <v>1</v>
      </c>
      <c r="ED25">
        <v>0.66898196774193497</v>
      </c>
      <c r="EE25">
        <v>9.5122935483871102E-2</v>
      </c>
      <c r="EF25">
        <v>1.25078717703999E-2</v>
      </c>
      <c r="EG25">
        <v>1</v>
      </c>
      <c r="EH25">
        <v>3</v>
      </c>
      <c r="EI25">
        <v>3</v>
      </c>
      <c r="EJ25" t="s">
        <v>304</v>
      </c>
      <c r="EK25">
        <v>100</v>
      </c>
      <c r="EL25">
        <v>100</v>
      </c>
      <c r="EM25">
        <v>-1.7000000000000001E-2</v>
      </c>
      <c r="EN25">
        <v>0.28399999999999997</v>
      </c>
      <c r="EO25">
        <v>0.12101966670531999</v>
      </c>
      <c r="EP25">
        <v>-1.6043650578588901E-5</v>
      </c>
      <c r="EQ25">
        <v>-1.15305589960158E-6</v>
      </c>
      <c r="ER25">
        <v>3.6581349982770798E-10</v>
      </c>
      <c r="ES25">
        <v>-0.115766479676795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10.4</v>
      </c>
      <c r="FB25">
        <v>10.4</v>
      </c>
      <c r="FC25">
        <v>2</v>
      </c>
      <c r="FD25">
        <v>507.185</v>
      </c>
      <c r="FE25">
        <v>498.36599999999999</v>
      </c>
      <c r="FF25">
        <v>23.950900000000001</v>
      </c>
      <c r="FG25">
        <v>34.055900000000001</v>
      </c>
      <c r="FH25">
        <v>29.9999</v>
      </c>
      <c r="FI25">
        <v>34.073500000000003</v>
      </c>
      <c r="FJ25">
        <v>34.110300000000002</v>
      </c>
      <c r="FK25">
        <v>22.928799999999999</v>
      </c>
      <c r="FL25">
        <v>22.0124</v>
      </c>
      <c r="FM25">
        <v>60.168399999999998</v>
      </c>
      <c r="FN25">
        <v>23.956099999999999</v>
      </c>
      <c r="FO25">
        <v>508.50200000000001</v>
      </c>
      <c r="FP25">
        <v>21.360700000000001</v>
      </c>
      <c r="FQ25">
        <v>97.661799999999999</v>
      </c>
      <c r="FR25">
        <v>102.078</v>
      </c>
    </row>
    <row r="26" spans="1:174" x14ac:dyDescent="0.25">
      <c r="A26">
        <v>10</v>
      </c>
      <c r="B26">
        <v>1608046704</v>
      </c>
      <c r="C26">
        <v>903.40000009536698</v>
      </c>
      <c r="D26" t="s">
        <v>335</v>
      </c>
      <c r="E26" t="s">
        <v>336</v>
      </c>
      <c r="F26" t="s">
        <v>291</v>
      </c>
      <c r="G26" t="s">
        <v>292</v>
      </c>
      <c r="H26">
        <v>1608046696</v>
      </c>
      <c r="I26">
        <f t="shared" si="0"/>
        <v>4.8094323235988823E-4</v>
      </c>
      <c r="J26">
        <f t="shared" si="1"/>
        <v>0.48094323235988823</v>
      </c>
      <c r="K26">
        <f t="shared" si="2"/>
        <v>7.5925290261155123</v>
      </c>
      <c r="L26">
        <f t="shared" si="3"/>
        <v>599.91758064516102</v>
      </c>
      <c r="M26">
        <f t="shared" si="4"/>
        <v>129.29960560270763</v>
      </c>
      <c r="N26">
        <f t="shared" si="5"/>
        <v>13.29112149453537</v>
      </c>
      <c r="O26">
        <f t="shared" si="6"/>
        <v>61.66745377060596</v>
      </c>
      <c r="P26">
        <f t="shared" si="7"/>
        <v>2.6521031074099009E-2</v>
      </c>
      <c r="Q26">
        <f t="shared" si="8"/>
        <v>2.9766750162333762</v>
      </c>
      <c r="R26">
        <f t="shared" si="9"/>
        <v>2.6390455472930036E-2</v>
      </c>
      <c r="S26">
        <f t="shared" si="10"/>
        <v>1.6505712644609472E-2</v>
      </c>
      <c r="T26">
        <f t="shared" si="11"/>
        <v>231.29682878607355</v>
      </c>
      <c r="U26">
        <f t="shared" si="12"/>
        <v>29.218435862430361</v>
      </c>
      <c r="V26">
        <f t="shared" si="13"/>
        <v>29.194474193548398</v>
      </c>
      <c r="W26">
        <f t="shared" si="14"/>
        <v>4.0672538316956537</v>
      </c>
      <c r="X26">
        <f t="shared" si="15"/>
        <v>59.33566746788366</v>
      </c>
      <c r="Y26">
        <f t="shared" si="16"/>
        <v>2.2515134980151088</v>
      </c>
      <c r="Z26">
        <f t="shared" si="17"/>
        <v>3.7945363962304381</v>
      </c>
      <c r="AA26">
        <f t="shared" si="18"/>
        <v>1.8157403336805449</v>
      </c>
      <c r="AB26">
        <f t="shared" si="19"/>
        <v>-21.209596547071072</v>
      </c>
      <c r="AC26">
        <f t="shared" si="20"/>
        <v>-191.90744187189466</v>
      </c>
      <c r="AD26">
        <f t="shared" si="21"/>
        <v>-14.13684263071144</v>
      </c>
      <c r="AE26">
        <f t="shared" si="22"/>
        <v>4.0429477363963713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54130.309583493516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337</v>
      </c>
      <c r="AR26">
        <v>15389.3</v>
      </c>
      <c r="AS26">
        <v>698.53200000000004</v>
      </c>
      <c r="AT26">
        <v>812.14</v>
      </c>
      <c r="AU26">
        <f t="shared" si="27"/>
        <v>0.13988721156450856</v>
      </c>
      <c r="AV26">
        <v>0.5</v>
      </c>
      <c r="AW26">
        <f t="shared" si="28"/>
        <v>1180.2139360740318</v>
      </c>
      <c r="AX26">
        <f t="shared" si="29"/>
        <v>7.5925290261155123</v>
      </c>
      <c r="AY26">
        <f t="shared" si="30"/>
        <v>82.548418283484736</v>
      </c>
      <c r="AZ26">
        <f t="shared" si="31"/>
        <v>6.9227080414844674E-3</v>
      </c>
      <c r="BA26">
        <f t="shared" si="32"/>
        <v>3.0166473760681658</v>
      </c>
      <c r="BB26" t="s">
        <v>338</v>
      </c>
      <c r="BC26">
        <v>698.53200000000004</v>
      </c>
      <c r="BD26">
        <v>527.47</v>
      </c>
      <c r="BE26">
        <f t="shared" si="33"/>
        <v>0.35051838352993325</v>
      </c>
      <c r="BF26">
        <f t="shared" si="34"/>
        <v>0.39908666174869134</v>
      </c>
      <c r="BG26">
        <f t="shared" si="35"/>
        <v>0.89590106084597088</v>
      </c>
      <c r="BH26">
        <f t="shared" si="36"/>
        <v>1.1752988174627157</v>
      </c>
      <c r="BI26">
        <f t="shared" si="37"/>
        <v>0.96204234660712429</v>
      </c>
      <c r="BJ26">
        <f t="shared" si="38"/>
        <v>0.30135518698153019</v>
      </c>
      <c r="BK26">
        <f t="shared" si="39"/>
        <v>0.69864481301846981</v>
      </c>
      <c r="BL26">
        <f t="shared" si="40"/>
        <v>1400.03419354839</v>
      </c>
      <c r="BM26">
        <f t="shared" si="41"/>
        <v>1180.2139360740318</v>
      </c>
      <c r="BN26">
        <f t="shared" si="42"/>
        <v>0.84298936519741474</v>
      </c>
      <c r="BO26">
        <f t="shared" si="43"/>
        <v>0.19597873039482977</v>
      </c>
      <c r="BP26">
        <v>6</v>
      </c>
      <c r="BQ26">
        <v>0.5</v>
      </c>
      <c r="BR26" t="s">
        <v>296</v>
      </c>
      <c r="BS26">
        <v>2</v>
      </c>
      <c r="BT26">
        <v>1608046696</v>
      </c>
      <c r="BU26">
        <v>599.91758064516102</v>
      </c>
      <c r="BV26">
        <v>609.37467741935495</v>
      </c>
      <c r="BW26">
        <v>21.9033290322581</v>
      </c>
      <c r="BX26">
        <v>21.3388483870968</v>
      </c>
      <c r="BY26">
        <v>600.021903225806</v>
      </c>
      <c r="BZ26">
        <v>21.593483870967699</v>
      </c>
      <c r="CA26">
        <v>500.00896774193501</v>
      </c>
      <c r="CB26">
        <v>102.693258064516</v>
      </c>
      <c r="CC26">
        <v>9.9951803225806504E-2</v>
      </c>
      <c r="CD26">
        <v>27.998629032258101</v>
      </c>
      <c r="CE26">
        <v>29.194474193548398</v>
      </c>
      <c r="CF26">
        <v>999.9</v>
      </c>
      <c r="CG26">
        <v>0</v>
      </c>
      <c r="CH26">
        <v>0</v>
      </c>
      <c r="CI26">
        <v>10001.7677419355</v>
      </c>
      <c r="CJ26">
        <v>0</v>
      </c>
      <c r="CK26">
        <v>253.330677419355</v>
      </c>
      <c r="CL26">
        <v>1400.03419354839</v>
      </c>
      <c r="CM26">
        <v>0.89999609677419301</v>
      </c>
      <c r="CN26">
        <v>0.10000394516129001</v>
      </c>
      <c r="CO26">
        <v>0</v>
      </c>
      <c r="CP26">
        <v>698.54977419354896</v>
      </c>
      <c r="CQ26">
        <v>4.9994800000000001</v>
      </c>
      <c r="CR26">
        <v>9872.3161290322605</v>
      </c>
      <c r="CS26">
        <v>11417.8387096774</v>
      </c>
      <c r="CT26">
        <v>46.618903225806498</v>
      </c>
      <c r="CU26">
        <v>48.314064516129001</v>
      </c>
      <c r="CV26">
        <v>47.527999999999999</v>
      </c>
      <c r="CW26">
        <v>48.036000000000001</v>
      </c>
      <c r="CX26">
        <v>48.6309677419355</v>
      </c>
      <c r="CY26">
        <v>1255.52741935484</v>
      </c>
      <c r="CZ26">
        <v>139.507096774194</v>
      </c>
      <c r="DA26">
        <v>0</v>
      </c>
      <c r="DB26">
        <v>138.200000047684</v>
      </c>
      <c r="DC26">
        <v>0</v>
      </c>
      <c r="DD26">
        <v>698.53200000000004</v>
      </c>
      <c r="DE26">
        <v>-0.40138461516830798</v>
      </c>
      <c r="DF26">
        <v>7.3569230016879299</v>
      </c>
      <c r="DG26">
        <v>9872.3032000000003</v>
      </c>
      <c r="DH26">
        <v>15</v>
      </c>
      <c r="DI26">
        <v>1608046583</v>
      </c>
      <c r="DJ26" t="s">
        <v>334</v>
      </c>
      <c r="DK26">
        <v>1608046583</v>
      </c>
      <c r="DL26">
        <v>1608046583</v>
      </c>
      <c r="DM26">
        <v>5</v>
      </c>
      <c r="DN26">
        <v>0.12</v>
      </c>
      <c r="DO26">
        <v>2E-3</v>
      </c>
      <c r="DP26">
        <v>-1.7000000000000001E-2</v>
      </c>
      <c r="DQ26">
        <v>0.28399999999999997</v>
      </c>
      <c r="DR26">
        <v>509</v>
      </c>
      <c r="DS26">
        <v>21</v>
      </c>
      <c r="DT26">
        <v>0.19</v>
      </c>
      <c r="DU26">
        <v>0.11</v>
      </c>
      <c r="DV26">
        <v>7.5922119320699801</v>
      </c>
      <c r="DW26">
        <v>-0.50044493643802002</v>
      </c>
      <c r="DX26">
        <v>4.2966664671836602E-2</v>
      </c>
      <c r="DY26">
        <v>0</v>
      </c>
      <c r="DZ26">
        <v>-9.4609487096774192</v>
      </c>
      <c r="EA26">
        <v>0.89257887096776301</v>
      </c>
      <c r="EB26">
        <v>7.0578982192769799E-2</v>
      </c>
      <c r="EC26">
        <v>0</v>
      </c>
      <c r="ED26">
        <v>0.56963354838709701</v>
      </c>
      <c r="EE26">
        <v>-0.61411388709677595</v>
      </c>
      <c r="EF26">
        <v>5.1108438958393003E-2</v>
      </c>
      <c r="EG26">
        <v>0</v>
      </c>
      <c r="EH26">
        <v>0</v>
      </c>
      <c r="EI26">
        <v>3</v>
      </c>
      <c r="EJ26" t="s">
        <v>339</v>
      </c>
      <c r="EK26">
        <v>100</v>
      </c>
      <c r="EL26">
        <v>100</v>
      </c>
      <c r="EM26">
        <v>-0.104</v>
      </c>
      <c r="EN26">
        <v>0.30969999999999998</v>
      </c>
      <c r="EO26">
        <v>0.241444803962091</v>
      </c>
      <c r="EP26">
        <v>-1.6043650578588901E-5</v>
      </c>
      <c r="EQ26">
        <v>-1.15305589960158E-6</v>
      </c>
      <c r="ER26">
        <v>3.6581349982770798E-10</v>
      </c>
      <c r="ES26">
        <v>-0.113525789274824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2</v>
      </c>
      <c r="FB26">
        <v>2</v>
      </c>
      <c r="FC26">
        <v>2</v>
      </c>
      <c r="FD26">
        <v>506.76400000000001</v>
      </c>
      <c r="FE26">
        <v>498.13499999999999</v>
      </c>
      <c r="FF26">
        <v>23.898499999999999</v>
      </c>
      <c r="FG26">
        <v>34.020299999999999</v>
      </c>
      <c r="FH26">
        <v>29.9999</v>
      </c>
      <c r="FI26">
        <v>34.041600000000003</v>
      </c>
      <c r="FJ26">
        <v>34.079599999999999</v>
      </c>
      <c r="FK26">
        <v>26.537400000000002</v>
      </c>
      <c r="FL26">
        <v>20.5533</v>
      </c>
      <c r="FM26">
        <v>59.425400000000003</v>
      </c>
      <c r="FN26">
        <v>23.904</v>
      </c>
      <c r="FO26">
        <v>609.33600000000001</v>
      </c>
      <c r="FP26">
        <v>21.535900000000002</v>
      </c>
      <c r="FQ26">
        <v>97.676400000000001</v>
      </c>
      <c r="FR26">
        <v>102.08199999999999</v>
      </c>
    </row>
    <row r="27" spans="1:174" x14ac:dyDescent="0.25">
      <c r="A27">
        <v>11</v>
      </c>
      <c r="B27">
        <v>1608046824.5</v>
      </c>
      <c r="C27">
        <v>1023.90000009537</v>
      </c>
      <c r="D27" t="s">
        <v>340</v>
      </c>
      <c r="E27" t="s">
        <v>341</v>
      </c>
      <c r="F27" t="s">
        <v>291</v>
      </c>
      <c r="G27" t="s">
        <v>292</v>
      </c>
      <c r="H27">
        <v>1608046816.5</v>
      </c>
      <c r="I27">
        <f t="shared" si="0"/>
        <v>3.9954537095017657E-4</v>
      </c>
      <c r="J27">
        <f t="shared" si="1"/>
        <v>0.39954537095017656</v>
      </c>
      <c r="K27">
        <f t="shared" si="2"/>
        <v>7.8059279106773998</v>
      </c>
      <c r="L27">
        <f t="shared" si="3"/>
        <v>699.992387096774</v>
      </c>
      <c r="M27">
        <f t="shared" si="4"/>
        <v>127.26173072454274</v>
      </c>
      <c r="N27">
        <f t="shared" si="5"/>
        <v>13.083902920174284</v>
      </c>
      <c r="O27">
        <f t="shared" si="6"/>
        <v>71.966901483204367</v>
      </c>
      <c r="P27">
        <f t="shared" si="7"/>
        <v>2.2348100321109138E-2</v>
      </c>
      <c r="Q27">
        <f t="shared" si="8"/>
        <v>2.9766178397638403</v>
      </c>
      <c r="R27">
        <f t="shared" si="9"/>
        <v>2.2255303289355776E-2</v>
      </c>
      <c r="S27">
        <f t="shared" si="10"/>
        <v>1.3917869767711935E-2</v>
      </c>
      <c r="T27">
        <f t="shared" si="11"/>
        <v>231.2873277795037</v>
      </c>
      <c r="U27">
        <f t="shared" si="12"/>
        <v>29.234207392546217</v>
      </c>
      <c r="V27">
        <f t="shared" si="13"/>
        <v>29.088200000000001</v>
      </c>
      <c r="W27">
        <f t="shared" si="14"/>
        <v>4.0423445701375877</v>
      </c>
      <c r="X27">
        <f t="shared" si="15"/>
        <v>59.395158484661827</v>
      </c>
      <c r="Y27">
        <f t="shared" si="16"/>
        <v>2.2531085391785708</v>
      </c>
      <c r="Z27">
        <f t="shared" si="17"/>
        <v>3.7934212091721458</v>
      </c>
      <c r="AA27">
        <f t="shared" si="18"/>
        <v>1.789236030959017</v>
      </c>
      <c r="AB27">
        <f t="shared" si="19"/>
        <v>-17.619950858902786</v>
      </c>
      <c r="AC27">
        <f t="shared" si="20"/>
        <v>-175.65846645239776</v>
      </c>
      <c r="AD27">
        <f t="shared" si="21"/>
        <v>-12.932941033464159</v>
      </c>
      <c r="AE27">
        <f t="shared" si="22"/>
        <v>25.075969434738994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54129.920202594833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342</v>
      </c>
      <c r="AR27">
        <v>15387.6</v>
      </c>
      <c r="AS27">
        <v>699.35334615384602</v>
      </c>
      <c r="AT27">
        <v>818.46</v>
      </c>
      <c r="AU27">
        <f t="shared" si="27"/>
        <v>0.14552532053631695</v>
      </c>
      <c r="AV27">
        <v>0.5</v>
      </c>
      <c r="AW27">
        <f t="shared" si="28"/>
        <v>1180.1650370383604</v>
      </c>
      <c r="AX27">
        <f t="shared" si="29"/>
        <v>7.8059279106773998</v>
      </c>
      <c r="AY27">
        <f t="shared" si="30"/>
        <v>85.871947650380889</v>
      </c>
      <c r="AZ27">
        <f t="shared" si="31"/>
        <v>7.1038160997656452E-3</v>
      </c>
      <c r="BA27">
        <f t="shared" si="32"/>
        <v>2.9856315519390071</v>
      </c>
      <c r="BB27" t="s">
        <v>343</v>
      </c>
      <c r="BC27">
        <v>699.35334615384602</v>
      </c>
      <c r="BD27">
        <v>533.30999999999995</v>
      </c>
      <c r="BE27">
        <f t="shared" si="33"/>
        <v>0.34839821127483328</v>
      </c>
      <c r="BF27">
        <f t="shared" si="34"/>
        <v>0.41769824249045756</v>
      </c>
      <c r="BG27">
        <f t="shared" si="35"/>
        <v>0.89550236919930959</v>
      </c>
      <c r="BH27">
        <f t="shared" si="36"/>
        <v>1.1565653057261087</v>
      </c>
      <c r="BI27">
        <f t="shared" si="37"/>
        <v>0.95956060924598197</v>
      </c>
      <c r="BJ27">
        <f t="shared" si="38"/>
        <v>0.31852660879895445</v>
      </c>
      <c r="BK27">
        <f t="shared" si="39"/>
        <v>0.68147339120104555</v>
      </c>
      <c r="BL27">
        <f t="shared" si="40"/>
        <v>1399.9761290322599</v>
      </c>
      <c r="BM27">
        <f t="shared" si="41"/>
        <v>1180.1650370383604</v>
      </c>
      <c r="BN27">
        <f t="shared" si="42"/>
        <v>0.84298940000795231</v>
      </c>
      <c r="BO27">
        <f t="shared" si="43"/>
        <v>0.19597880001590479</v>
      </c>
      <c r="BP27">
        <v>6</v>
      </c>
      <c r="BQ27">
        <v>0.5</v>
      </c>
      <c r="BR27" t="s">
        <v>296</v>
      </c>
      <c r="BS27">
        <v>2</v>
      </c>
      <c r="BT27">
        <v>1608046816.5</v>
      </c>
      <c r="BU27">
        <v>699.992387096774</v>
      </c>
      <c r="BV27">
        <v>709.69480645161298</v>
      </c>
      <c r="BW27">
        <v>21.915058064516099</v>
      </c>
      <c r="BX27">
        <v>21.446125806451601</v>
      </c>
      <c r="BY27">
        <v>700.20190322580595</v>
      </c>
      <c r="BZ27">
        <v>21.604732258064502</v>
      </c>
      <c r="CA27">
        <v>500.01590322580603</v>
      </c>
      <c r="CB27">
        <v>102.711</v>
      </c>
      <c r="CC27">
        <v>9.99773903225806E-2</v>
      </c>
      <c r="CD27">
        <v>27.993587096774199</v>
      </c>
      <c r="CE27">
        <v>29.088200000000001</v>
      </c>
      <c r="CF27">
        <v>999.9</v>
      </c>
      <c r="CG27">
        <v>0</v>
      </c>
      <c r="CH27">
        <v>0</v>
      </c>
      <c r="CI27">
        <v>9999.71677419355</v>
      </c>
      <c r="CJ27">
        <v>0</v>
      </c>
      <c r="CK27">
        <v>260.43529032258101</v>
      </c>
      <c r="CL27">
        <v>1399.9761290322599</v>
      </c>
      <c r="CM27">
        <v>0.89999451612903203</v>
      </c>
      <c r="CN27">
        <v>0.10000544516128999</v>
      </c>
      <c r="CO27">
        <v>0</v>
      </c>
      <c r="CP27">
        <v>699.37019354838696</v>
      </c>
      <c r="CQ27">
        <v>4.9994800000000001</v>
      </c>
      <c r="CR27">
        <v>9901.7858064516095</v>
      </c>
      <c r="CS27">
        <v>11417.3516129032</v>
      </c>
      <c r="CT27">
        <v>47.048000000000002</v>
      </c>
      <c r="CU27">
        <v>48.680999999999997</v>
      </c>
      <c r="CV27">
        <v>47.981709677419403</v>
      </c>
      <c r="CW27">
        <v>48.411000000000001</v>
      </c>
      <c r="CX27">
        <v>49.015999999999998</v>
      </c>
      <c r="CY27">
        <v>1255.47322580645</v>
      </c>
      <c r="CZ27">
        <v>139.50290322580599</v>
      </c>
      <c r="DA27">
        <v>0</v>
      </c>
      <c r="DB27">
        <v>119.60000014305101</v>
      </c>
      <c r="DC27">
        <v>0</v>
      </c>
      <c r="DD27">
        <v>699.35334615384602</v>
      </c>
      <c r="DE27">
        <v>-0.45705984561524798</v>
      </c>
      <c r="DF27">
        <v>-3.9206837086845301</v>
      </c>
      <c r="DG27">
        <v>9901.9307692307702</v>
      </c>
      <c r="DH27">
        <v>15</v>
      </c>
      <c r="DI27">
        <v>1608046583</v>
      </c>
      <c r="DJ27" t="s">
        <v>334</v>
      </c>
      <c r="DK27">
        <v>1608046583</v>
      </c>
      <c r="DL27">
        <v>1608046583</v>
      </c>
      <c r="DM27">
        <v>5</v>
      </c>
      <c r="DN27">
        <v>0.12</v>
      </c>
      <c r="DO27">
        <v>2E-3</v>
      </c>
      <c r="DP27">
        <v>-1.7000000000000001E-2</v>
      </c>
      <c r="DQ27">
        <v>0.28399999999999997</v>
      </c>
      <c r="DR27">
        <v>509</v>
      </c>
      <c r="DS27">
        <v>21</v>
      </c>
      <c r="DT27">
        <v>0.19</v>
      </c>
      <c r="DU27">
        <v>0.11</v>
      </c>
      <c r="DV27">
        <v>7.81208849841682</v>
      </c>
      <c r="DW27">
        <v>-0.883781832530247</v>
      </c>
      <c r="DX27">
        <v>9.3260260248114998E-2</v>
      </c>
      <c r="DY27">
        <v>0</v>
      </c>
      <c r="DZ27">
        <v>-9.7024358064516107</v>
      </c>
      <c r="EA27">
        <v>1.0177470967742099</v>
      </c>
      <c r="EB27">
        <v>0.107201428997884</v>
      </c>
      <c r="EC27">
        <v>0</v>
      </c>
      <c r="ED27">
        <v>0.468943</v>
      </c>
      <c r="EE27">
        <v>0.155855612903225</v>
      </c>
      <c r="EF27">
        <v>1.6590379279726002E-2</v>
      </c>
      <c r="EG27">
        <v>1</v>
      </c>
      <c r="EH27">
        <v>1</v>
      </c>
      <c r="EI27">
        <v>3</v>
      </c>
      <c r="EJ27" t="s">
        <v>298</v>
      </c>
      <c r="EK27">
        <v>100</v>
      </c>
      <c r="EL27">
        <v>100</v>
      </c>
      <c r="EM27">
        <v>-0.21</v>
      </c>
      <c r="EN27">
        <v>0.30990000000000001</v>
      </c>
      <c r="EO27">
        <v>0.241444803962091</v>
      </c>
      <c r="EP27">
        <v>-1.6043650578588901E-5</v>
      </c>
      <c r="EQ27">
        <v>-1.15305589960158E-6</v>
      </c>
      <c r="ER27">
        <v>3.6581349982770798E-10</v>
      </c>
      <c r="ES27">
        <v>-0.113525789274824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4</v>
      </c>
      <c r="FB27">
        <v>4</v>
      </c>
      <c r="FC27">
        <v>2</v>
      </c>
      <c r="FD27">
        <v>506.99799999999999</v>
      </c>
      <c r="FE27">
        <v>497.47500000000002</v>
      </c>
      <c r="FF27">
        <v>23.914100000000001</v>
      </c>
      <c r="FG27">
        <v>33.97</v>
      </c>
      <c r="FH27">
        <v>29.9999</v>
      </c>
      <c r="FI27">
        <v>33.999499999999998</v>
      </c>
      <c r="FJ27">
        <v>34.038400000000003</v>
      </c>
      <c r="FK27">
        <v>30.021999999999998</v>
      </c>
      <c r="FL27">
        <v>20.840399999999999</v>
      </c>
      <c r="FM27">
        <v>58.682299999999998</v>
      </c>
      <c r="FN27">
        <v>23.915099999999999</v>
      </c>
      <c r="FO27">
        <v>709.46299999999997</v>
      </c>
      <c r="FP27">
        <v>21.379300000000001</v>
      </c>
      <c r="FQ27">
        <v>97.690299999999993</v>
      </c>
      <c r="FR27">
        <v>102.09099999999999</v>
      </c>
    </row>
    <row r="28" spans="1:174" x14ac:dyDescent="0.25">
      <c r="A28">
        <v>12</v>
      </c>
      <c r="B28">
        <v>1608046945</v>
      </c>
      <c r="C28">
        <v>1144.4000000953699</v>
      </c>
      <c r="D28" t="s">
        <v>344</v>
      </c>
      <c r="E28" t="s">
        <v>345</v>
      </c>
      <c r="F28" t="s">
        <v>291</v>
      </c>
      <c r="G28" t="s">
        <v>292</v>
      </c>
      <c r="H28">
        <v>1608046937</v>
      </c>
      <c r="I28">
        <f t="shared" si="0"/>
        <v>2.5262379198490051E-4</v>
      </c>
      <c r="J28">
        <f t="shared" si="1"/>
        <v>0.25262379198490054</v>
      </c>
      <c r="K28">
        <f t="shared" si="2"/>
        <v>7.7900869592943156</v>
      </c>
      <c r="L28">
        <f t="shared" si="3"/>
        <v>799.95948387096803</v>
      </c>
      <c r="M28">
        <f t="shared" si="4"/>
        <v>-99.726321543846382</v>
      </c>
      <c r="N28">
        <f t="shared" si="5"/>
        <v>-10.254171996618602</v>
      </c>
      <c r="O28">
        <f t="shared" si="6"/>
        <v>82.254333770173162</v>
      </c>
      <c r="P28">
        <f t="shared" si="7"/>
        <v>1.4042615157780306E-2</v>
      </c>
      <c r="Q28">
        <f t="shared" si="8"/>
        <v>2.9764111831320981</v>
      </c>
      <c r="R28">
        <f t="shared" si="9"/>
        <v>1.4005912030439249E-2</v>
      </c>
      <c r="S28">
        <f t="shared" si="10"/>
        <v>8.7569845942296713E-3</v>
      </c>
      <c r="T28">
        <f t="shared" si="11"/>
        <v>231.2915426653361</v>
      </c>
      <c r="U28">
        <f t="shared" si="12"/>
        <v>29.263954932371984</v>
      </c>
      <c r="V28">
        <f t="shared" si="13"/>
        <v>29.106461290322599</v>
      </c>
      <c r="W28">
        <f t="shared" si="14"/>
        <v>4.0466152858128375</v>
      </c>
      <c r="X28">
        <f t="shared" si="15"/>
        <v>59.308546187040811</v>
      </c>
      <c r="Y28">
        <f t="shared" si="16"/>
        <v>2.2487755694550025</v>
      </c>
      <c r="Z28">
        <f t="shared" si="17"/>
        <v>3.7916551897311055</v>
      </c>
      <c r="AA28">
        <f t="shared" si="18"/>
        <v>1.797839716357835</v>
      </c>
      <c r="AB28">
        <f t="shared" si="19"/>
        <v>-11.140709226534112</v>
      </c>
      <c r="AC28">
        <f t="shared" si="20"/>
        <v>-179.85819960085232</v>
      </c>
      <c r="AD28">
        <f t="shared" si="21"/>
        <v>-13.243746835424764</v>
      </c>
      <c r="AE28">
        <f t="shared" si="22"/>
        <v>27.048887002524907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54125.550735394252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346</v>
      </c>
      <c r="AR28">
        <v>15386.3</v>
      </c>
      <c r="AS28">
        <v>697.76180769230803</v>
      </c>
      <c r="AT28">
        <v>820.2</v>
      </c>
      <c r="AU28">
        <f t="shared" si="27"/>
        <v>0.14927845928760308</v>
      </c>
      <c r="AV28">
        <v>0.5</v>
      </c>
      <c r="AW28">
        <f t="shared" si="28"/>
        <v>1180.1877402641123</v>
      </c>
      <c r="AX28">
        <f t="shared" si="29"/>
        <v>7.7900869592943156</v>
      </c>
      <c r="AY28">
        <f t="shared" si="30"/>
        <v>88.088303768372285</v>
      </c>
      <c r="AZ28">
        <f t="shared" si="31"/>
        <v>7.0902570443901695E-3</v>
      </c>
      <c r="BA28">
        <f t="shared" si="32"/>
        <v>2.9771762984637893</v>
      </c>
      <c r="BB28" t="s">
        <v>347</v>
      </c>
      <c r="BC28">
        <v>697.76180769230803</v>
      </c>
      <c r="BD28">
        <v>534.88</v>
      </c>
      <c r="BE28">
        <f t="shared" si="33"/>
        <v>0.34786637405510856</v>
      </c>
      <c r="BF28">
        <f t="shared" si="34"/>
        <v>0.42912586677306885</v>
      </c>
      <c r="BG28">
        <f t="shared" si="35"/>
        <v>0.89537987679671471</v>
      </c>
      <c r="BH28">
        <f t="shared" si="36"/>
        <v>1.1691615249008327</v>
      </c>
      <c r="BI28">
        <f t="shared" si="37"/>
        <v>0.95887734611174347</v>
      </c>
      <c r="BJ28">
        <f t="shared" si="38"/>
        <v>0.32895300529374238</v>
      </c>
      <c r="BK28">
        <f t="shared" si="39"/>
        <v>0.67104699470625762</v>
      </c>
      <c r="BL28">
        <f t="shared" si="40"/>
        <v>1400.00322580645</v>
      </c>
      <c r="BM28">
        <f t="shared" si="41"/>
        <v>1180.1877402641123</v>
      </c>
      <c r="BN28">
        <f t="shared" si="42"/>
        <v>0.84298930067413491</v>
      </c>
      <c r="BO28">
        <f t="shared" si="43"/>
        <v>0.19597860134827</v>
      </c>
      <c r="BP28">
        <v>6</v>
      </c>
      <c r="BQ28">
        <v>0.5</v>
      </c>
      <c r="BR28" t="s">
        <v>296</v>
      </c>
      <c r="BS28">
        <v>2</v>
      </c>
      <c r="BT28">
        <v>1608046937</v>
      </c>
      <c r="BU28">
        <v>799.95948387096803</v>
      </c>
      <c r="BV28">
        <v>809.54980645161299</v>
      </c>
      <c r="BW28">
        <v>21.870329032258098</v>
      </c>
      <c r="BX28">
        <v>21.573819354838701</v>
      </c>
      <c r="BY28">
        <v>800.281967741936</v>
      </c>
      <c r="BZ28">
        <v>21.561893548387101</v>
      </c>
      <c r="CA28">
        <v>500.01503225806499</v>
      </c>
      <c r="CB28">
        <v>102.723129032258</v>
      </c>
      <c r="CC28">
        <v>9.9995674193548406E-2</v>
      </c>
      <c r="CD28">
        <v>27.985600000000002</v>
      </c>
      <c r="CE28">
        <v>29.106461290322599</v>
      </c>
      <c r="CF28">
        <v>999.9</v>
      </c>
      <c r="CG28">
        <v>0</v>
      </c>
      <c r="CH28">
        <v>0</v>
      </c>
      <c r="CI28">
        <v>9997.3677419354808</v>
      </c>
      <c r="CJ28">
        <v>0</v>
      </c>
      <c r="CK28">
        <v>266.69499999999999</v>
      </c>
      <c r="CL28">
        <v>1400.00322580645</v>
      </c>
      <c r="CM28">
        <v>0.900001612903226</v>
      </c>
      <c r="CN28">
        <v>9.9998316129032205E-2</v>
      </c>
      <c r="CO28">
        <v>0</v>
      </c>
      <c r="CP28">
        <v>697.76777419354801</v>
      </c>
      <c r="CQ28">
        <v>4.9994800000000001</v>
      </c>
      <c r="CR28">
        <v>9894.8967741935503</v>
      </c>
      <c r="CS28">
        <v>11417.5967741935</v>
      </c>
      <c r="CT28">
        <v>47.362741935483903</v>
      </c>
      <c r="CU28">
        <v>48.901000000000003</v>
      </c>
      <c r="CV28">
        <v>48.312064516128999</v>
      </c>
      <c r="CW28">
        <v>48.655000000000001</v>
      </c>
      <c r="CX28">
        <v>49.308064516129001</v>
      </c>
      <c r="CY28">
        <v>1255.50225806452</v>
      </c>
      <c r="CZ28">
        <v>139.500967741935</v>
      </c>
      <c r="DA28">
        <v>0</v>
      </c>
      <c r="DB28">
        <v>119.60000014305101</v>
      </c>
      <c r="DC28">
        <v>0</v>
      </c>
      <c r="DD28">
        <v>697.76180769230803</v>
      </c>
      <c r="DE28">
        <v>-1.7157264974580799</v>
      </c>
      <c r="DF28">
        <v>-16.169914523487599</v>
      </c>
      <c r="DG28">
        <v>9894.7442307692309</v>
      </c>
      <c r="DH28">
        <v>15</v>
      </c>
      <c r="DI28">
        <v>1608046583</v>
      </c>
      <c r="DJ28" t="s">
        <v>334</v>
      </c>
      <c r="DK28">
        <v>1608046583</v>
      </c>
      <c r="DL28">
        <v>1608046583</v>
      </c>
      <c r="DM28">
        <v>5</v>
      </c>
      <c r="DN28">
        <v>0.12</v>
      </c>
      <c r="DO28">
        <v>2E-3</v>
      </c>
      <c r="DP28">
        <v>-1.7000000000000001E-2</v>
      </c>
      <c r="DQ28">
        <v>0.28399999999999997</v>
      </c>
      <c r="DR28">
        <v>509</v>
      </c>
      <c r="DS28">
        <v>21</v>
      </c>
      <c r="DT28">
        <v>0.19</v>
      </c>
      <c r="DU28">
        <v>0.11</v>
      </c>
      <c r="DV28">
        <v>7.8017041451512998</v>
      </c>
      <c r="DW28">
        <v>-0.45462671713127401</v>
      </c>
      <c r="DX28">
        <v>4.0700236270334401E-2</v>
      </c>
      <c r="DY28">
        <v>1</v>
      </c>
      <c r="DZ28">
        <v>-9.5980419354838702</v>
      </c>
      <c r="EA28">
        <v>0.63089516129032197</v>
      </c>
      <c r="EB28">
        <v>5.6217917039444801E-2</v>
      </c>
      <c r="EC28">
        <v>0</v>
      </c>
      <c r="ED28">
        <v>0.297355451612903</v>
      </c>
      <c r="EE28">
        <v>-9.5283532258065101E-2</v>
      </c>
      <c r="EF28">
        <v>2.03001231330108E-2</v>
      </c>
      <c r="EG28">
        <v>1</v>
      </c>
      <c r="EH28">
        <v>2</v>
      </c>
      <c r="EI28">
        <v>3</v>
      </c>
      <c r="EJ28" t="s">
        <v>329</v>
      </c>
      <c r="EK28">
        <v>100</v>
      </c>
      <c r="EL28">
        <v>100</v>
      </c>
      <c r="EM28">
        <v>-0.32300000000000001</v>
      </c>
      <c r="EN28">
        <v>0.31</v>
      </c>
      <c r="EO28">
        <v>0.241444803962091</v>
      </c>
      <c r="EP28">
        <v>-1.6043650578588901E-5</v>
      </c>
      <c r="EQ28">
        <v>-1.15305589960158E-6</v>
      </c>
      <c r="ER28">
        <v>3.6581349982770798E-10</v>
      </c>
      <c r="ES28">
        <v>-0.113525789274824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6</v>
      </c>
      <c r="FB28">
        <v>6</v>
      </c>
      <c r="FC28">
        <v>2</v>
      </c>
      <c r="FD28">
        <v>506.73700000000002</v>
      </c>
      <c r="FE28">
        <v>497.69299999999998</v>
      </c>
      <c r="FF28">
        <v>23.904499999999999</v>
      </c>
      <c r="FG28">
        <v>33.896299999999997</v>
      </c>
      <c r="FH28">
        <v>29.9998</v>
      </c>
      <c r="FI28">
        <v>33.937800000000003</v>
      </c>
      <c r="FJ28">
        <v>33.978499999999997</v>
      </c>
      <c r="FK28">
        <v>33.450000000000003</v>
      </c>
      <c r="FL28">
        <v>19.706499999999998</v>
      </c>
      <c r="FM28">
        <v>58.307400000000001</v>
      </c>
      <c r="FN28">
        <v>23.905899999999999</v>
      </c>
      <c r="FO28">
        <v>809.53200000000004</v>
      </c>
      <c r="FP28">
        <v>21.555199999999999</v>
      </c>
      <c r="FQ28">
        <v>97.7119</v>
      </c>
      <c r="FR28">
        <v>102.102</v>
      </c>
    </row>
    <row r="29" spans="1:174" x14ac:dyDescent="0.25">
      <c r="A29">
        <v>13</v>
      </c>
      <c r="B29">
        <v>1608047065.5</v>
      </c>
      <c r="C29">
        <v>1264.9000000953699</v>
      </c>
      <c r="D29" t="s">
        <v>348</v>
      </c>
      <c r="E29" t="s">
        <v>349</v>
      </c>
      <c r="F29" t="s">
        <v>291</v>
      </c>
      <c r="G29" t="s">
        <v>292</v>
      </c>
      <c r="H29">
        <v>1608047057.5</v>
      </c>
      <c r="I29">
        <f t="shared" si="0"/>
        <v>2.1572039681053989E-4</v>
      </c>
      <c r="J29">
        <f t="shared" si="1"/>
        <v>0.21572039681053989</v>
      </c>
      <c r="K29">
        <f t="shared" si="2"/>
        <v>8.1292350875341004</v>
      </c>
      <c r="L29">
        <f t="shared" si="3"/>
        <v>899.85032258064496</v>
      </c>
      <c r="M29">
        <f t="shared" si="4"/>
        <v>-202.33761318174302</v>
      </c>
      <c r="N29">
        <f t="shared" si="5"/>
        <v>-20.805408364565995</v>
      </c>
      <c r="O29">
        <f t="shared" si="6"/>
        <v>92.527301937977128</v>
      </c>
      <c r="P29">
        <f t="shared" si="7"/>
        <v>1.1932791251596034E-2</v>
      </c>
      <c r="Q29">
        <f t="shared" si="8"/>
        <v>2.9767616879378784</v>
      </c>
      <c r="R29">
        <f t="shared" si="9"/>
        <v>1.1906280360154491E-2</v>
      </c>
      <c r="S29">
        <f t="shared" si="10"/>
        <v>7.4438021688969028E-3</v>
      </c>
      <c r="T29">
        <f t="shared" si="11"/>
        <v>231.29298572423042</v>
      </c>
      <c r="U29">
        <f t="shared" si="12"/>
        <v>29.285680592544587</v>
      </c>
      <c r="V29">
        <f t="shared" si="13"/>
        <v>29.106022580645199</v>
      </c>
      <c r="W29">
        <f t="shared" si="14"/>
        <v>4.046512639933983</v>
      </c>
      <c r="X29">
        <f t="shared" si="15"/>
        <v>59.046437229934092</v>
      </c>
      <c r="Y29">
        <f t="shared" si="16"/>
        <v>2.2404589183453609</v>
      </c>
      <c r="Z29">
        <f t="shared" si="17"/>
        <v>3.7944015311554504</v>
      </c>
      <c r="AA29">
        <f t="shared" si="18"/>
        <v>1.8060537215886221</v>
      </c>
      <c r="AB29">
        <f t="shared" si="19"/>
        <v>-9.5132694993448084</v>
      </c>
      <c r="AC29">
        <f t="shared" si="20"/>
        <v>-177.81587682875096</v>
      </c>
      <c r="AD29">
        <f t="shared" si="21"/>
        <v>-13.092599165679738</v>
      </c>
      <c r="AE29">
        <f t="shared" si="22"/>
        <v>30.87124023045493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54133.651771073011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350</v>
      </c>
      <c r="AR29">
        <v>15385.3</v>
      </c>
      <c r="AS29">
        <v>697.32280769230795</v>
      </c>
      <c r="AT29">
        <v>826.27</v>
      </c>
      <c r="AU29">
        <f t="shared" si="27"/>
        <v>0.15605939016022852</v>
      </c>
      <c r="AV29">
        <v>0.5</v>
      </c>
      <c r="AW29">
        <f t="shared" si="28"/>
        <v>1180.1980080059213</v>
      </c>
      <c r="AX29">
        <f t="shared" si="29"/>
        <v>8.1292350875341004</v>
      </c>
      <c r="AY29">
        <f t="shared" si="30"/>
        <v>92.090490698860293</v>
      </c>
      <c r="AZ29">
        <f t="shared" si="31"/>
        <v>7.3775608061411322E-3</v>
      </c>
      <c r="BA29">
        <f t="shared" si="32"/>
        <v>2.9479588996332917</v>
      </c>
      <c r="BB29" t="s">
        <v>351</v>
      </c>
      <c r="BC29">
        <v>697.32280769230795</v>
      </c>
      <c r="BD29">
        <v>533.79</v>
      </c>
      <c r="BE29">
        <f t="shared" si="33"/>
        <v>0.35397630314546091</v>
      </c>
      <c r="BF29">
        <f t="shared" si="34"/>
        <v>0.44087524722268884</v>
      </c>
      <c r="BG29">
        <f t="shared" si="35"/>
        <v>0.89279731993299827</v>
      </c>
      <c r="BH29">
        <f t="shared" si="36"/>
        <v>1.1638560448792239</v>
      </c>
      <c r="BI29">
        <f t="shared" si="37"/>
        <v>0.9564937787411526</v>
      </c>
      <c r="BJ29">
        <f t="shared" si="38"/>
        <v>0.33748329413432865</v>
      </c>
      <c r="BK29">
        <f t="shared" si="39"/>
        <v>0.66251670586567135</v>
      </c>
      <c r="BL29">
        <f t="shared" si="40"/>
        <v>1400.0158064516099</v>
      </c>
      <c r="BM29">
        <f t="shared" si="41"/>
        <v>1180.1980080059213</v>
      </c>
      <c r="BN29">
        <f t="shared" si="42"/>
        <v>0.84298905952867442</v>
      </c>
      <c r="BO29">
        <f t="shared" si="43"/>
        <v>0.19597811905734885</v>
      </c>
      <c r="BP29">
        <v>6</v>
      </c>
      <c r="BQ29">
        <v>0.5</v>
      </c>
      <c r="BR29" t="s">
        <v>296</v>
      </c>
      <c r="BS29">
        <v>2</v>
      </c>
      <c r="BT29">
        <v>1608047057.5</v>
      </c>
      <c r="BU29">
        <v>899.85032258064496</v>
      </c>
      <c r="BV29">
        <v>909.83790322580603</v>
      </c>
      <c r="BW29">
        <v>21.7890032258065</v>
      </c>
      <c r="BX29">
        <v>21.535790322580599</v>
      </c>
      <c r="BY29">
        <v>900.29100000000005</v>
      </c>
      <c r="BZ29">
        <v>21.483974193548399</v>
      </c>
      <c r="CA29">
        <v>500.02206451612898</v>
      </c>
      <c r="CB29">
        <v>102.725193548387</v>
      </c>
      <c r="CC29">
        <v>0.100020396774194</v>
      </c>
      <c r="CD29">
        <v>27.9980193548387</v>
      </c>
      <c r="CE29">
        <v>29.106022580645199</v>
      </c>
      <c r="CF29">
        <v>999.9</v>
      </c>
      <c r="CG29">
        <v>0</v>
      </c>
      <c r="CH29">
        <v>0</v>
      </c>
      <c r="CI29">
        <v>9999.1483870967695</v>
      </c>
      <c r="CJ29">
        <v>0</v>
      </c>
      <c r="CK29">
        <v>271.95732258064498</v>
      </c>
      <c r="CL29">
        <v>1400.0158064516099</v>
      </c>
      <c r="CM29">
        <v>0.90000658064516104</v>
      </c>
      <c r="CN29">
        <v>9.9993325806451594E-2</v>
      </c>
      <c r="CO29">
        <v>0</v>
      </c>
      <c r="CP29">
        <v>697.32274193548403</v>
      </c>
      <c r="CQ29">
        <v>4.9994800000000001</v>
      </c>
      <c r="CR29">
        <v>9919.0180645161308</v>
      </c>
      <c r="CS29">
        <v>11417.729032258099</v>
      </c>
      <c r="CT29">
        <v>47.620870967741901</v>
      </c>
      <c r="CU29">
        <v>49.080290322580602</v>
      </c>
      <c r="CV29">
        <v>48.558</v>
      </c>
      <c r="CW29">
        <v>48.808064516129001</v>
      </c>
      <c r="CX29">
        <v>49.53</v>
      </c>
      <c r="CY29">
        <v>1255.5248387096799</v>
      </c>
      <c r="CZ29">
        <v>139.49096774193501</v>
      </c>
      <c r="DA29">
        <v>0</v>
      </c>
      <c r="DB29">
        <v>119.700000047684</v>
      </c>
      <c r="DC29">
        <v>0</v>
      </c>
      <c r="DD29">
        <v>697.32280769230795</v>
      </c>
      <c r="DE29">
        <v>-1.16994871689998</v>
      </c>
      <c r="DF29">
        <v>-24.225641061925302</v>
      </c>
      <c r="DG29">
        <v>9918.8607692307705</v>
      </c>
      <c r="DH29">
        <v>15</v>
      </c>
      <c r="DI29">
        <v>1608046583</v>
      </c>
      <c r="DJ29" t="s">
        <v>334</v>
      </c>
      <c r="DK29">
        <v>1608046583</v>
      </c>
      <c r="DL29">
        <v>1608046583</v>
      </c>
      <c r="DM29">
        <v>5</v>
      </c>
      <c r="DN29">
        <v>0.12</v>
      </c>
      <c r="DO29">
        <v>2E-3</v>
      </c>
      <c r="DP29">
        <v>-1.7000000000000001E-2</v>
      </c>
      <c r="DQ29">
        <v>0.28399999999999997</v>
      </c>
      <c r="DR29">
        <v>509</v>
      </c>
      <c r="DS29">
        <v>21</v>
      </c>
      <c r="DT29">
        <v>0.19</v>
      </c>
      <c r="DU29">
        <v>0.11</v>
      </c>
      <c r="DV29">
        <v>8.1252589678728899</v>
      </c>
      <c r="DW29">
        <v>0.153398179683852</v>
      </c>
      <c r="DX29">
        <v>4.9989864257481302E-2</v>
      </c>
      <c r="DY29">
        <v>1</v>
      </c>
      <c r="DZ29">
        <v>-9.9875477419354795</v>
      </c>
      <c r="EA29">
        <v>0.54957725806453805</v>
      </c>
      <c r="EB29">
        <v>7.7745189031102294E-2</v>
      </c>
      <c r="EC29">
        <v>0</v>
      </c>
      <c r="ED29">
        <v>0.25320551612903203</v>
      </c>
      <c r="EE29">
        <v>-0.89791891935483903</v>
      </c>
      <c r="EF29">
        <v>6.8371873104827605E-2</v>
      </c>
      <c r="EG29">
        <v>0</v>
      </c>
      <c r="EH29">
        <v>1</v>
      </c>
      <c r="EI29">
        <v>3</v>
      </c>
      <c r="EJ29" t="s">
        <v>298</v>
      </c>
      <c r="EK29">
        <v>100</v>
      </c>
      <c r="EL29">
        <v>100</v>
      </c>
      <c r="EM29">
        <v>-0.441</v>
      </c>
      <c r="EN29">
        <v>0.3075</v>
      </c>
      <c r="EO29">
        <v>0.241444803962091</v>
      </c>
      <c r="EP29">
        <v>-1.6043650578588901E-5</v>
      </c>
      <c r="EQ29">
        <v>-1.15305589960158E-6</v>
      </c>
      <c r="ER29">
        <v>3.6581349982770798E-10</v>
      </c>
      <c r="ES29">
        <v>-0.113525789274824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8</v>
      </c>
      <c r="FB29">
        <v>8</v>
      </c>
      <c r="FC29">
        <v>2</v>
      </c>
      <c r="FD29">
        <v>506.67200000000003</v>
      </c>
      <c r="FE29">
        <v>497.69</v>
      </c>
      <c r="FF29">
        <v>23.825399999999998</v>
      </c>
      <c r="FG29">
        <v>33.812100000000001</v>
      </c>
      <c r="FH29">
        <v>29.999700000000001</v>
      </c>
      <c r="FI29">
        <v>33.864899999999999</v>
      </c>
      <c r="FJ29">
        <v>33.907699999999998</v>
      </c>
      <c r="FK29">
        <v>36.813899999999997</v>
      </c>
      <c r="FL29">
        <v>19.116900000000001</v>
      </c>
      <c r="FM29">
        <v>57.933199999999999</v>
      </c>
      <c r="FN29">
        <v>23.825299999999999</v>
      </c>
      <c r="FO29">
        <v>909.87300000000005</v>
      </c>
      <c r="FP29">
        <v>21.619800000000001</v>
      </c>
      <c r="FQ29">
        <v>97.732500000000002</v>
      </c>
      <c r="FR29">
        <v>102.114</v>
      </c>
    </row>
    <row r="30" spans="1:174" x14ac:dyDescent="0.25">
      <c r="A30">
        <v>14</v>
      </c>
      <c r="B30">
        <v>1608047186</v>
      </c>
      <c r="C30">
        <v>1385.4000000953699</v>
      </c>
      <c r="D30" t="s">
        <v>352</v>
      </c>
      <c r="E30" t="s">
        <v>353</v>
      </c>
      <c r="F30" t="s">
        <v>291</v>
      </c>
      <c r="G30" t="s">
        <v>292</v>
      </c>
      <c r="H30">
        <v>1608047178</v>
      </c>
      <c r="I30">
        <f t="shared" si="0"/>
        <v>2.0535537963658581E-4</v>
      </c>
      <c r="J30">
        <f t="shared" si="1"/>
        <v>0.20535537963658582</v>
      </c>
      <c r="K30">
        <f t="shared" si="2"/>
        <v>10.313520031034583</v>
      </c>
      <c r="L30">
        <f t="shared" si="3"/>
        <v>1199.62277419355</v>
      </c>
      <c r="M30">
        <f t="shared" si="4"/>
        <v>-266.29083816020233</v>
      </c>
      <c r="N30">
        <f t="shared" si="5"/>
        <v>-27.381338127495205</v>
      </c>
      <c r="O30">
        <f t="shared" si="6"/>
        <v>123.35113379258011</v>
      </c>
      <c r="P30">
        <f t="shared" si="7"/>
        <v>1.1382153839900072E-2</v>
      </c>
      <c r="Q30">
        <f t="shared" si="8"/>
        <v>2.9766508202194704</v>
      </c>
      <c r="R30">
        <f t="shared" si="9"/>
        <v>1.1358029615337458E-2</v>
      </c>
      <c r="S30">
        <f t="shared" si="10"/>
        <v>7.1009316717826829E-3</v>
      </c>
      <c r="T30">
        <f t="shared" si="11"/>
        <v>231.29272015926259</v>
      </c>
      <c r="U30">
        <f t="shared" si="12"/>
        <v>29.292490270965942</v>
      </c>
      <c r="V30">
        <f t="shared" si="13"/>
        <v>29.113622580645199</v>
      </c>
      <c r="W30">
        <f t="shared" si="14"/>
        <v>4.0482911498622505</v>
      </c>
      <c r="X30">
        <f t="shared" si="15"/>
        <v>59.180857444886747</v>
      </c>
      <c r="Y30">
        <f t="shared" si="16"/>
        <v>2.2460982612445592</v>
      </c>
      <c r="Z30">
        <f t="shared" si="17"/>
        <v>3.7953121300012915</v>
      </c>
      <c r="AA30">
        <f t="shared" si="18"/>
        <v>1.8021928886176912</v>
      </c>
      <c r="AB30">
        <f t="shared" si="19"/>
        <v>-9.0561722419734352</v>
      </c>
      <c r="AC30">
        <f t="shared" si="20"/>
        <v>-178.3683360368305</v>
      </c>
      <c r="AD30">
        <f t="shared" si="21"/>
        <v>-13.13453166364941</v>
      </c>
      <c r="AE30">
        <f t="shared" si="22"/>
        <v>30.733680216809262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54129.651814768586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354</v>
      </c>
      <c r="AR30">
        <v>15384.5</v>
      </c>
      <c r="AS30">
        <v>708.96757692307699</v>
      </c>
      <c r="AT30">
        <v>855.58</v>
      </c>
      <c r="AU30">
        <f t="shared" si="27"/>
        <v>0.17136027382234631</v>
      </c>
      <c r="AV30">
        <v>0.5</v>
      </c>
      <c r="AW30">
        <f t="shared" si="28"/>
        <v>1180.1888531675493</v>
      </c>
      <c r="AX30">
        <f t="shared" si="29"/>
        <v>10.313520031034583</v>
      </c>
      <c r="AY30">
        <f t="shared" si="30"/>
        <v>101.11874252043606</v>
      </c>
      <c r="AZ30">
        <f t="shared" si="31"/>
        <v>9.2284107595317147E-3</v>
      </c>
      <c r="BA30">
        <f t="shared" si="32"/>
        <v>2.8127118445966479</v>
      </c>
      <c r="BB30" t="s">
        <v>355</v>
      </c>
      <c r="BC30">
        <v>708.96757692307699</v>
      </c>
      <c r="BD30">
        <v>534.83000000000004</v>
      </c>
      <c r="BE30">
        <f t="shared" si="33"/>
        <v>0.37489188620584868</v>
      </c>
      <c r="BF30">
        <f t="shared" si="34"/>
        <v>0.45709251154145925</v>
      </c>
      <c r="BG30">
        <f t="shared" si="35"/>
        <v>0.88239068658905495</v>
      </c>
      <c r="BH30">
        <f t="shared" si="36"/>
        <v>1.0464611220310307</v>
      </c>
      <c r="BI30">
        <f t="shared" si="37"/>
        <v>0.94498432904889285</v>
      </c>
      <c r="BJ30">
        <f t="shared" si="38"/>
        <v>0.34482082947813469</v>
      </c>
      <c r="BK30">
        <f t="shared" si="39"/>
        <v>0.65517917052186525</v>
      </c>
      <c r="BL30">
        <f t="shared" si="40"/>
        <v>1400.0038709677401</v>
      </c>
      <c r="BM30">
        <f t="shared" si="41"/>
        <v>1180.1888531675493</v>
      </c>
      <c r="BN30">
        <f t="shared" si="42"/>
        <v>0.84298970712970556</v>
      </c>
      <c r="BO30">
        <f t="shared" si="43"/>
        <v>0.19597941425941123</v>
      </c>
      <c r="BP30">
        <v>6</v>
      </c>
      <c r="BQ30">
        <v>0.5</v>
      </c>
      <c r="BR30" t="s">
        <v>296</v>
      </c>
      <c r="BS30">
        <v>2</v>
      </c>
      <c r="BT30">
        <v>1608047178</v>
      </c>
      <c r="BU30">
        <v>1199.62277419355</v>
      </c>
      <c r="BV30">
        <v>1212.29419354839</v>
      </c>
      <c r="BW30">
        <v>21.843906451612899</v>
      </c>
      <c r="BX30">
        <v>21.6028709677419</v>
      </c>
      <c r="BY30">
        <v>1200.4067741935501</v>
      </c>
      <c r="BZ30">
        <v>21.546906451612902</v>
      </c>
      <c r="CA30">
        <v>500.01670967741899</v>
      </c>
      <c r="CB30">
        <v>102.724967741935</v>
      </c>
      <c r="CC30">
        <v>9.9967267741935498E-2</v>
      </c>
      <c r="CD30">
        <v>28.002135483871001</v>
      </c>
      <c r="CE30">
        <v>29.113622580645199</v>
      </c>
      <c r="CF30">
        <v>999.9</v>
      </c>
      <c r="CG30">
        <v>0</v>
      </c>
      <c r="CH30">
        <v>0</v>
      </c>
      <c r="CI30">
        <v>9998.5435483871006</v>
      </c>
      <c r="CJ30">
        <v>0</v>
      </c>
      <c r="CK30">
        <v>284.05758064516101</v>
      </c>
      <c r="CL30">
        <v>1400.0038709677401</v>
      </c>
      <c r="CM30">
        <v>0.89998500000000003</v>
      </c>
      <c r="CN30">
        <v>0.10001500000000001</v>
      </c>
      <c r="CO30">
        <v>0</v>
      </c>
      <c r="CP30">
        <v>708.95835483870997</v>
      </c>
      <c r="CQ30">
        <v>4.9994800000000001</v>
      </c>
      <c r="CR30">
        <v>10142.341935483901</v>
      </c>
      <c r="CS30">
        <v>11417.554838709701</v>
      </c>
      <c r="CT30">
        <v>47.814129032258002</v>
      </c>
      <c r="CU30">
        <v>49.277999999999999</v>
      </c>
      <c r="CV30">
        <v>48.774000000000001</v>
      </c>
      <c r="CW30">
        <v>48.9796774193548</v>
      </c>
      <c r="CX30">
        <v>49.735516129032199</v>
      </c>
      <c r="CY30">
        <v>1255.4838709677399</v>
      </c>
      <c r="CZ30">
        <v>139.52000000000001</v>
      </c>
      <c r="DA30">
        <v>0</v>
      </c>
      <c r="DB30">
        <v>119.60000014305101</v>
      </c>
      <c r="DC30">
        <v>0</v>
      </c>
      <c r="DD30">
        <v>708.96757692307699</v>
      </c>
      <c r="DE30">
        <v>-9.2341878211401995E-2</v>
      </c>
      <c r="DF30">
        <v>28.017094094995301</v>
      </c>
      <c r="DG30">
        <v>10142.473076923099</v>
      </c>
      <c r="DH30">
        <v>15</v>
      </c>
      <c r="DI30">
        <v>1608047209.5</v>
      </c>
      <c r="DJ30" t="s">
        <v>356</v>
      </c>
      <c r="DK30">
        <v>1608047209.5</v>
      </c>
      <c r="DL30">
        <v>1608047203</v>
      </c>
      <c r="DM30">
        <v>6</v>
      </c>
      <c r="DN30">
        <v>3.6999999999999998E-2</v>
      </c>
      <c r="DO30">
        <v>-1E-3</v>
      </c>
      <c r="DP30">
        <v>-0.78400000000000003</v>
      </c>
      <c r="DQ30">
        <v>0.29699999999999999</v>
      </c>
      <c r="DR30">
        <v>1212</v>
      </c>
      <c r="DS30">
        <v>22</v>
      </c>
      <c r="DT30">
        <v>0.13</v>
      </c>
      <c r="DU30">
        <v>0.16</v>
      </c>
      <c r="DV30">
        <v>10.3485368921902</v>
      </c>
      <c r="DW30">
        <v>-1.8879937502274799</v>
      </c>
      <c r="DX30">
        <v>0.14625932209079201</v>
      </c>
      <c r="DY30">
        <v>0</v>
      </c>
      <c r="DZ30">
        <v>-12.7088161290323</v>
      </c>
      <c r="EA30">
        <v>2.0558177419355501</v>
      </c>
      <c r="EB30">
        <v>0.15989011165288</v>
      </c>
      <c r="EC30">
        <v>0</v>
      </c>
      <c r="ED30">
        <v>0.25116277419354799</v>
      </c>
      <c r="EE30">
        <v>0.14236412903225801</v>
      </c>
      <c r="EF30">
        <v>1.1321453334010301E-2</v>
      </c>
      <c r="EG30">
        <v>1</v>
      </c>
      <c r="EH30">
        <v>1</v>
      </c>
      <c r="EI30">
        <v>3</v>
      </c>
      <c r="EJ30" t="s">
        <v>298</v>
      </c>
      <c r="EK30">
        <v>100</v>
      </c>
      <c r="EL30">
        <v>100</v>
      </c>
      <c r="EM30">
        <v>-0.78400000000000003</v>
      </c>
      <c r="EN30">
        <v>0.29699999999999999</v>
      </c>
      <c r="EO30">
        <v>0.241444803962091</v>
      </c>
      <c r="EP30">
        <v>-1.6043650578588901E-5</v>
      </c>
      <c r="EQ30">
        <v>-1.15305589960158E-6</v>
      </c>
      <c r="ER30">
        <v>3.6581349982770798E-10</v>
      </c>
      <c r="ES30">
        <v>-0.113525789274824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10.1</v>
      </c>
      <c r="FB30">
        <v>10.1</v>
      </c>
      <c r="FC30">
        <v>2</v>
      </c>
      <c r="FD30">
        <v>506.47800000000001</v>
      </c>
      <c r="FE30">
        <v>497.79599999999999</v>
      </c>
      <c r="FF30">
        <v>23.7164</v>
      </c>
      <c r="FG30">
        <v>33.747100000000003</v>
      </c>
      <c r="FH30">
        <v>30</v>
      </c>
      <c r="FI30">
        <v>33.798999999999999</v>
      </c>
      <c r="FJ30">
        <v>33.841299999999997</v>
      </c>
      <c r="FK30">
        <v>46.536299999999997</v>
      </c>
      <c r="FL30">
        <v>19.456600000000002</v>
      </c>
      <c r="FM30">
        <v>57.561</v>
      </c>
      <c r="FN30">
        <v>23.713100000000001</v>
      </c>
      <c r="FO30">
        <v>1212.22</v>
      </c>
      <c r="FP30">
        <v>21.5867</v>
      </c>
      <c r="FQ30">
        <v>97.749799999999993</v>
      </c>
      <c r="FR30">
        <v>102.124</v>
      </c>
    </row>
    <row r="31" spans="1:174" x14ac:dyDescent="0.25">
      <c r="A31">
        <v>15</v>
      </c>
      <c r="B31">
        <v>1608047330.5</v>
      </c>
      <c r="C31">
        <v>1529.9000000953699</v>
      </c>
      <c r="D31" t="s">
        <v>357</v>
      </c>
      <c r="E31" t="s">
        <v>358</v>
      </c>
      <c r="F31" t="s">
        <v>291</v>
      </c>
      <c r="G31" t="s">
        <v>292</v>
      </c>
      <c r="H31">
        <v>1608047322.5</v>
      </c>
      <c r="I31">
        <f t="shared" si="0"/>
        <v>2.1913342385298902E-4</v>
      </c>
      <c r="J31">
        <f t="shared" si="1"/>
        <v>0.21913342385298901</v>
      </c>
      <c r="K31">
        <f t="shared" si="2"/>
        <v>9.340351040229093</v>
      </c>
      <c r="L31">
        <f t="shared" si="3"/>
        <v>1399.7890322580599</v>
      </c>
      <c r="M31">
        <f t="shared" si="4"/>
        <v>147.54487420472444</v>
      </c>
      <c r="N31">
        <f t="shared" si="5"/>
        <v>15.171543166801378</v>
      </c>
      <c r="O31">
        <f t="shared" si="6"/>
        <v>143.93559818181922</v>
      </c>
      <c r="P31">
        <f t="shared" si="7"/>
        <v>1.2174475844918016E-2</v>
      </c>
      <c r="Q31">
        <f t="shared" si="8"/>
        <v>2.9769082036934389</v>
      </c>
      <c r="R31">
        <f t="shared" si="9"/>
        <v>1.2146882880152279E-2</v>
      </c>
      <c r="S31">
        <f t="shared" si="10"/>
        <v>7.5942756589865868E-3</v>
      </c>
      <c r="T31">
        <f t="shared" si="11"/>
        <v>231.2934726303458</v>
      </c>
      <c r="U31">
        <f t="shared" si="12"/>
        <v>29.290503541536015</v>
      </c>
      <c r="V31">
        <f t="shared" si="13"/>
        <v>29.125367741935499</v>
      </c>
      <c r="W31">
        <f t="shared" si="14"/>
        <v>4.051041028042329</v>
      </c>
      <c r="X31">
        <f t="shared" si="15"/>
        <v>59.353859646775696</v>
      </c>
      <c r="Y31">
        <f t="shared" si="16"/>
        <v>2.252879863595628</v>
      </c>
      <c r="Z31">
        <f t="shared" si="17"/>
        <v>3.7956754236419941</v>
      </c>
      <c r="AA31">
        <f t="shared" si="18"/>
        <v>1.798161164446701</v>
      </c>
      <c r="AB31">
        <f t="shared" si="19"/>
        <v>-9.6637839919168158</v>
      </c>
      <c r="AC31">
        <f t="shared" si="20"/>
        <v>-180.0052366675194</v>
      </c>
      <c r="AD31">
        <f t="shared" si="21"/>
        <v>-13.254805702964948</v>
      </c>
      <c r="AE31">
        <f t="shared" si="22"/>
        <v>28.369646267944631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54136.948974709281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359</v>
      </c>
      <c r="AR31">
        <v>15383.6</v>
      </c>
      <c r="AS31">
        <v>707.95769230769201</v>
      </c>
      <c r="AT31">
        <v>855.94</v>
      </c>
      <c r="AU31">
        <f t="shared" si="27"/>
        <v>0.17288864604097021</v>
      </c>
      <c r="AV31">
        <v>0.5</v>
      </c>
      <c r="AW31">
        <f t="shared" si="28"/>
        <v>1180.1958305867688</v>
      </c>
      <c r="AX31">
        <f t="shared" si="29"/>
        <v>9.340351040229093</v>
      </c>
      <c r="AY31">
        <f t="shared" si="30"/>
        <v>102.02122960667235</v>
      </c>
      <c r="AZ31">
        <f t="shared" si="31"/>
        <v>8.4037735628283341E-3</v>
      </c>
      <c r="BA31">
        <f t="shared" si="32"/>
        <v>2.8111082552515358</v>
      </c>
      <c r="BB31" t="s">
        <v>360</v>
      </c>
      <c r="BC31">
        <v>707.95769230769201</v>
      </c>
      <c r="BD31">
        <v>541.36</v>
      </c>
      <c r="BE31">
        <f t="shared" si="33"/>
        <v>0.36752576115148261</v>
      </c>
      <c r="BF31">
        <f t="shared" si="34"/>
        <v>0.47041232021205426</v>
      </c>
      <c r="BG31">
        <f t="shared" si="35"/>
        <v>0.88437619453674032</v>
      </c>
      <c r="BH31">
        <f t="shared" si="36"/>
        <v>1.05353172473467</v>
      </c>
      <c r="BI31">
        <f t="shared" si="37"/>
        <v>0.94484296426249859</v>
      </c>
      <c r="BJ31">
        <f t="shared" si="38"/>
        <v>0.35971416998081934</v>
      </c>
      <c r="BK31">
        <f t="shared" si="39"/>
        <v>0.64028583001918071</v>
      </c>
      <c r="BL31">
        <f t="shared" si="40"/>
        <v>1400.0125806451599</v>
      </c>
      <c r="BM31">
        <f t="shared" si="41"/>
        <v>1180.1958305867688</v>
      </c>
      <c r="BN31">
        <f t="shared" si="42"/>
        <v>0.84298944659690545</v>
      </c>
      <c r="BO31">
        <f t="shared" si="43"/>
        <v>0.19597889319381132</v>
      </c>
      <c r="BP31">
        <v>6</v>
      </c>
      <c r="BQ31">
        <v>0.5</v>
      </c>
      <c r="BR31" t="s">
        <v>296</v>
      </c>
      <c r="BS31">
        <v>2</v>
      </c>
      <c r="BT31">
        <v>1608047322.5</v>
      </c>
      <c r="BU31">
        <v>1399.7890322580599</v>
      </c>
      <c r="BV31">
        <v>1411.36516129032</v>
      </c>
      <c r="BW31">
        <v>21.909496774193599</v>
      </c>
      <c r="BX31">
        <v>21.652306451612901</v>
      </c>
      <c r="BY31">
        <v>1400.7890322580599</v>
      </c>
      <c r="BZ31">
        <v>21.6000870967742</v>
      </c>
      <c r="CA31">
        <v>500.01645161290298</v>
      </c>
      <c r="CB31">
        <v>102.72664516128999</v>
      </c>
      <c r="CC31">
        <v>9.9991470967741899E-2</v>
      </c>
      <c r="CD31">
        <v>28.003777419354801</v>
      </c>
      <c r="CE31">
        <v>29.125367741935499</v>
      </c>
      <c r="CF31">
        <v>999.9</v>
      </c>
      <c r="CG31">
        <v>0</v>
      </c>
      <c r="CH31">
        <v>0</v>
      </c>
      <c r="CI31">
        <v>9999.8354838709693</v>
      </c>
      <c r="CJ31">
        <v>0</v>
      </c>
      <c r="CK31">
        <v>303.004387096774</v>
      </c>
      <c r="CL31">
        <v>1400.0125806451599</v>
      </c>
      <c r="CM31">
        <v>0.89999370967741898</v>
      </c>
      <c r="CN31">
        <v>0.100006141935484</v>
      </c>
      <c r="CO31">
        <v>0</v>
      </c>
      <c r="CP31">
        <v>707.968161290323</v>
      </c>
      <c r="CQ31">
        <v>4.9994800000000001</v>
      </c>
      <c r="CR31">
        <v>10168.054838709701</v>
      </c>
      <c r="CS31">
        <v>11417.6612903226</v>
      </c>
      <c r="CT31">
        <v>48.031999999999996</v>
      </c>
      <c r="CU31">
        <v>49.51</v>
      </c>
      <c r="CV31">
        <v>48.997935483870997</v>
      </c>
      <c r="CW31">
        <v>49.187064516128999</v>
      </c>
      <c r="CX31">
        <v>49.913064516128998</v>
      </c>
      <c r="CY31">
        <v>1255.5038709677401</v>
      </c>
      <c r="CZ31">
        <v>139.50870967741901</v>
      </c>
      <c r="DA31">
        <v>0</v>
      </c>
      <c r="DB31">
        <v>143.5</v>
      </c>
      <c r="DC31">
        <v>0</v>
      </c>
      <c r="DD31">
        <v>707.95769230769201</v>
      </c>
      <c r="DE31">
        <v>-3.0514188174711401</v>
      </c>
      <c r="DF31">
        <v>-0.140170995486294</v>
      </c>
      <c r="DG31">
        <v>10168.0653846154</v>
      </c>
      <c r="DH31">
        <v>15</v>
      </c>
      <c r="DI31">
        <v>1608047209.5</v>
      </c>
      <c r="DJ31" t="s">
        <v>356</v>
      </c>
      <c r="DK31">
        <v>1608047209.5</v>
      </c>
      <c r="DL31">
        <v>1608047203</v>
      </c>
      <c r="DM31">
        <v>6</v>
      </c>
      <c r="DN31">
        <v>3.6999999999999998E-2</v>
      </c>
      <c r="DO31">
        <v>-1E-3</v>
      </c>
      <c r="DP31">
        <v>-0.78400000000000003</v>
      </c>
      <c r="DQ31">
        <v>0.29699999999999999</v>
      </c>
      <c r="DR31">
        <v>1212</v>
      </c>
      <c r="DS31">
        <v>22</v>
      </c>
      <c r="DT31">
        <v>0.13</v>
      </c>
      <c r="DU31">
        <v>0.16</v>
      </c>
      <c r="DV31">
        <v>9.3522893364941204</v>
      </c>
      <c r="DW31">
        <v>-0.927676375553669</v>
      </c>
      <c r="DX31">
        <v>0.11417479759341199</v>
      </c>
      <c r="DY31">
        <v>0</v>
      </c>
      <c r="DZ31">
        <v>-11.5753</v>
      </c>
      <c r="EA31">
        <v>1.35204677419356</v>
      </c>
      <c r="EB31">
        <v>0.14930673774309</v>
      </c>
      <c r="EC31">
        <v>0</v>
      </c>
      <c r="ED31">
        <v>0.25719287096774202</v>
      </c>
      <c r="EE31">
        <v>-0.174328112903226</v>
      </c>
      <c r="EF31">
        <v>1.3125776776379799E-2</v>
      </c>
      <c r="EG31">
        <v>1</v>
      </c>
      <c r="EH31">
        <v>1</v>
      </c>
      <c r="EI31">
        <v>3</v>
      </c>
      <c r="EJ31" t="s">
        <v>298</v>
      </c>
      <c r="EK31">
        <v>100</v>
      </c>
      <c r="EL31">
        <v>100</v>
      </c>
      <c r="EM31">
        <v>-1</v>
      </c>
      <c r="EN31">
        <v>0.30890000000000001</v>
      </c>
      <c r="EO31">
        <v>0.278923536207075</v>
      </c>
      <c r="EP31">
        <v>-1.6043650578588901E-5</v>
      </c>
      <c r="EQ31">
        <v>-1.15305589960158E-6</v>
      </c>
      <c r="ER31">
        <v>3.6581349982770798E-10</v>
      </c>
      <c r="ES31">
        <v>-0.114234986807271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2</v>
      </c>
      <c r="FB31">
        <v>2.1</v>
      </c>
      <c r="FC31">
        <v>2</v>
      </c>
      <c r="FD31">
        <v>506.44600000000003</v>
      </c>
      <c r="FE31">
        <v>497.584</v>
      </c>
      <c r="FF31">
        <v>23.611899999999999</v>
      </c>
      <c r="FG31">
        <v>33.711100000000002</v>
      </c>
      <c r="FH31">
        <v>30</v>
      </c>
      <c r="FI31">
        <v>33.7485</v>
      </c>
      <c r="FJ31">
        <v>33.7896</v>
      </c>
      <c r="FK31">
        <v>52.703400000000002</v>
      </c>
      <c r="FL31">
        <v>19.4404</v>
      </c>
      <c r="FM31">
        <v>57.1905</v>
      </c>
      <c r="FN31">
        <v>23.618500000000001</v>
      </c>
      <c r="FO31">
        <v>1411.35</v>
      </c>
      <c r="FP31">
        <v>21.633199999999999</v>
      </c>
      <c r="FQ31">
        <v>97.759399999999999</v>
      </c>
      <c r="FR31">
        <v>102.122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2020-12-15T09:49:27Z</dcterms:created>
  <dcterms:modified xsi:type="dcterms:W3CDTF">2021-05-04T23:28:43Z</dcterms:modified>
</cp:coreProperties>
</file>