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0A7BFE66-E855-4155-9F36-269F4330C2B5}" xr6:coauthVersionLast="46" xr6:coauthVersionMax="46" xr10:uidLastSave="{00000000-0000-0000-0000-000000000000}"/>
  <bookViews>
    <workbookView xWindow="2460" yWindow="246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N31" i="1"/>
  <c r="AM31" i="1"/>
  <c r="AI31" i="1"/>
  <c r="AG31" i="1" s="1"/>
  <c r="Y31" i="1"/>
  <c r="X31" i="1"/>
  <c r="W31" i="1" s="1"/>
  <c r="P31" i="1"/>
  <c r="BK30" i="1"/>
  <c r="BJ30" i="1"/>
  <c r="BI30" i="1"/>
  <c r="AU30" i="1" s="1"/>
  <c r="BH30" i="1"/>
  <c r="BG30" i="1"/>
  <c r="BF30" i="1"/>
  <c r="BE30" i="1"/>
  <c r="BD30" i="1"/>
  <c r="BC30" i="1"/>
  <c r="AZ30" i="1"/>
  <c r="AX30" i="1"/>
  <c r="AS30" i="1"/>
  <c r="AN30" i="1"/>
  <c r="AM30" i="1"/>
  <c r="AI30" i="1"/>
  <c r="AG30" i="1" s="1"/>
  <c r="Y30" i="1"/>
  <c r="X30" i="1"/>
  <c r="W30" i="1" s="1"/>
  <c r="P30" i="1"/>
  <c r="BK29" i="1"/>
  <c r="BJ29" i="1"/>
  <c r="BI29" i="1" s="1"/>
  <c r="BH29" i="1"/>
  <c r="BG29" i="1"/>
  <c r="BF29" i="1"/>
  <c r="BE29" i="1"/>
  <c r="BD29" i="1"/>
  <c r="BC29" i="1"/>
  <c r="AX29" i="1" s="1"/>
  <c r="AZ29" i="1"/>
  <c r="AS29" i="1"/>
  <c r="AN29" i="1"/>
  <c r="AM29" i="1"/>
  <c r="AI29" i="1"/>
  <c r="AG29" i="1" s="1"/>
  <c r="Y29" i="1"/>
  <c r="X29" i="1"/>
  <c r="W29" i="1" s="1"/>
  <c r="P29" i="1"/>
  <c r="BK28" i="1"/>
  <c r="BJ28" i="1"/>
  <c r="BI28" i="1"/>
  <c r="S28" i="1" s="1"/>
  <c r="BH28" i="1"/>
  <c r="BG28" i="1"/>
  <c r="BF28" i="1"/>
  <c r="BE28" i="1"/>
  <c r="BD28" i="1"/>
  <c r="BC28" i="1"/>
  <c r="AX28" i="1" s="1"/>
  <c r="AZ28" i="1"/>
  <c r="AS28" i="1"/>
  <c r="AN28" i="1"/>
  <c r="AM28" i="1"/>
  <c r="AI28" i="1"/>
  <c r="AG28" i="1"/>
  <c r="K28" i="1" s="1"/>
  <c r="Y28" i="1"/>
  <c r="X28" i="1"/>
  <c r="W28" i="1"/>
  <c r="P28" i="1"/>
  <c r="N28" i="1"/>
  <c r="BK27" i="1"/>
  <c r="BJ27" i="1"/>
  <c r="BI27" i="1"/>
  <c r="AU27" i="1" s="1"/>
  <c r="BH27" i="1"/>
  <c r="BG27" i="1"/>
  <c r="BF27" i="1"/>
  <c r="BE27" i="1"/>
  <c r="BD27" i="1"/>
  <c r="BC27" i="1"/>
  <c r="AX27" i="1" s="1"/>
  <c r="AZ27" i="1"/>
  <c r="AS27" i="1"/>
  <c r="AW27" i="1" s="1"/>
  <c r="AM27" i="1"/>
  <c r="AN27" i="1" s="1"/>
  <c r="AI27" i="1"/>
  <c r="AG27" i="1" s="1"/>
  <c r="Y27" i="1"/>
  <c r="W27" i="1" s="1"/>
  <c r="X27" i="1"/>
  <c r="P27" i="1"/>
  <c r="BK26" i="1"/>
  <c r="BJ26" i="1"/>
  <c r="BI26" i="1" s="1"/>
  <c r="BH26" i="1"/>
  <c r="BG26" i="1"/>
  <c r="BF26" i="1"/>
  <c r="BE26" i="1"/>
  <c r="BD26" i="1"/>
  <c r="BC26" i="1"/>
  <c r="AX26" i="1" s="1"/>
  <c r="AZ26" i="1"/>
  <c r="AS26" i="1"/>
  <c r="AN26" i="1"/>
  <c r="AM26" i="1"/>
  <c r="AI26" i="1"/>
  <c r="AG26" i="1"/>
  <c r="J26" i="1" s="1"/>
  <c r="AV26" i="1" s="1"/>
  <c r="Y26" i="1"/>
  <c r="X26" i="1"/>
  <c r="W26" i="1"/>
  <c r="P26" i="1"/>
  <c r="BK25" i="1"/>
  <c r="BJ25" i="1"/>
  <c r="BH25" i="1"/>
  <c r="BI25" i="1" s="1"/>
  <c r="BG25" i="1"/>
  <c r="BF25" i="1"/>
  <c r="BE25" i="1"/>
  <c r="BD25" i="1"/>
  <c r="BC25" i="1"/>
  <c r="AZ25" i="1"/>
  <c r="AX25" i="1"/>
  <c r="AS25" i="1"/>
  <c r="AM25" i="1"/>
  <c r="AN25" i="1" s="1"/>
  <c r="AI25" i="1"/>
  <c r="AG25" i="1"/>
  <c r="K25" i="1" s="1"/>
  <c r="Y25" i="1"/>
  <c r="X25" i="1"/>
  <c r="W25" i="1"/>
  <c r="P25" i="1"/>
  <c r="BK24" i="1"/>
  <c r="BJ24" i="1"/>
  <c r="BI24" i="1" s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Y24" i="1"/>
  <c r="X24" i="1"/>
  <c r="W24" i="1" s="1"/>
  <c r="P24" i="1"/>
  <c r="BK23" i="1"/>
  <c r="BJ23" i="1"/>
  <c r="BH23" i="1"/>
  <c r="BI23" i="1" s="1"/>
  <c r="BG23" i="1"/>
  <c r="BF23" i="1"/>
  <c r="BE23" i="1"/>
  <c r="BD23" i="1"/>
  <c r="BC23" i="1"/>
  <c r="AX23" i="1" s="1"/>
  <c r="AZ23" i="1"/>
  <c r="AS23" i="1"/>
  <c r="AN23" i="1"/>
  <c r="AM23" i="1"/>
  <c r="AI23" i="1"/>
  <c r="AG23" i="1" s="1"/>
  <c r="Y23" i="1"/>
  <c r="X23" i="1"/>
  <c r="W23" i="1" s="1"/>
  <c r="P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N22" i="1"/>
  <c r="AM22" i="1"/>
  <c r="AI22" i="1"/>
  <c r="AG22" i="1" s="1"/>
  <c r="Y22" i="1"/>
  <c r="X22" i="1"/>
  <c r="W22" i="1" s="1"/>
  <c r="P22" i="1"/>
  <c r="BK21" i="1"/>
  <c r="S21" i="1" s="1"/>
  <c r="BJ21" i="1"/>
  <c r="BI21" i="1"/>
  <c r="AU21" i="1" s="1"/>
  <c r="BH21" i="1"/>
  <c r="BG21" i="1"/>
  <c r="BF21" i="1"/>
  <c r="BE21" i="1"/>
  <c r="BD21" i="1"/>
  <c r="BC21" i="1"/>
  <c r="AX21" i="1" s="1"/>
  <c r="AZ21" i="1"/>
  <c r="AS21" i="1"/>
  <c r="AW21" i="1" s="1"/>
  <c r="AN21" i="1"/>
  <c r="AM21" i="1"/>
  <c r="AI21" i="1"/>
  <c r="AG21" i="1" s="1"/>
  <c r="Y21" i="1"/>
  <c r="X21" i="1"/>
  <c r="W21" i="1" s="1"/>
  <c r="P21" i="1"/>
  <c r="BK20" i="1"/>
  <c r="BJ20" i="1"/>
  <c r="BI20" i="1"/>
  <c r="S20" i="1" s="1"/>
  <c r="BH20" i="1"/>
  <c r="BG20" i="1"/>
  <c r="BF20" i="1"/>
  <c r="BE20" i="1"/>
  <c r="BD20" i="1"/>
  <c r="BC20" i="1"/>
  <c r="AX20" i="1" s="1"/>
  <c r="AZ20" i="1"/>
  <c r="AS20" i="1"/>
  <c r="AN20" i="1"/>
  <c r="AM20" i="1"/>
  <c r="AI20" i="1"/>
  <c r="AG20" i="1"/>
  <c r="K20" i="1" s="1"/>
  <c r="Y20" i="1"/>
  <c r="X20" i="1"/>
  <c r="W20" i="1"/>
  <c r="P20" i="1"/>
  <c r="N20" i="1"/>
  <c r="BK19" i="1"/>
  <c r="BJ19" i="1"/>
  <c r="BI19" i="1"/>
  <c r="AU19" i="1" s="1"/>
  <c r="BH19" i="1"/>
  <c r="BG19" i="1"/>
  <c r="BF19" i="1"/>
  <c r="BE19" i="1"/>
  <c r="BD19" i="1"/>
  <c r="BC19" i="1"/>
  <c r="AX19" i="1" s="1"/>
  <c r="AZ19" i="1"/>
  <c r="AS19" i="1"/>
  <c r="AW19" i="1" s="1"/>
  <c r="AM19" i="1"/>
  <c r="AN19" i="1" s="1"/>
  <c r="AI19" i="1"/>
  <c r="AG19" i="1" s="1"/>
  <c r="Y19" i="1"/>
  <c r="W19" i="1" s="1"/>
  <c r="X19" i="1"/>
  <c r="P19" i="1"/>
  <c r="BK18" i="1"/>
  <c r="BJ18" i="1"/>
  <c r="BH18" i="1"/>
  <c r="BI18" i="1" s="1"/>
  <c r="BG18" i="1"/>
  <c r="BF18" i="1"/>
  <c r="BE18" i="1"/>
  <c r="BD18" i="1"/>
  <c r="BC18" i="1"/>
  <c r="AX18" i="1" s="1"/>
  <c r="AZ18" i="1"/>
  <c r="AS18" i="1"/>
  <c r="AM18" i="1"/>
  <c r="AN18" i="1" s="1"/>
  <c r="AI18" i="1"/>
  <c r="AG18" i="1"/>
  <c r="I18" i="1" s="1"/>
  <c r="Y18" i="1"/>
  <c r="X18" i="1"/>
  <c r="W18" i="1"/>
  <c r="P18" i="1"/>
  <c r="J18" i="1"/>
  <c r="AV18" i="1" s="1"/>
  <c r="BK17" i="1"/>
  <c r="BJ17" i="1"/>
  <c r="BH17" i="1"/>
  <c r="BI17" i="1" s="1"/>
  <c r="BG17" i="1"/>
  <c r="BF17" i="1"/>
  <c r="BE17" i="1"/>
  <c r="BD17" i="1"/>
  <c r="BC17" i="1"/>
  <c r="AZ17" i="1"/>
  <c r="AX17" i="1"/>
  <c r="AS17" i="1"/>
  <c r="AM17" i="1"/>
  <c r="AN17" i="1" s="1"/>
  <c r="AI17" i="1"/>
  <c r="AG17" i="1"/>
  <c r="K17" i="1" s="1"/>
  <c r="Y17" i="1"/>
  <c r="X17" i="1"/>
  <c r="W17" i="1"/>
  <c r="P17" i="1"/>
  <c r="N22" i="1" l="1"/>
  <c r="AH22" i="1"/>
  <c r="I22" i="1"/>
  <c r="K22" i="1"/>
  <c r="J22" i="1"/>
  <c r="AV22" i="1" s="1"/>
  <c r="I21" i="1"/>
  <c r="AH21" i="1"/>
  <c r="N21" i="1"/>
  <c r="K21" i="1"/>
  <c r="J21" i="1"/>
  <c r="AV21" i="1" s="1"/>
  <c r="AY21" i="1" s="1"/>
  <c r="AW26" i="1"/>
  <c r="S26" i="1"/>
  <c r="AU26" i="1"/>
  <c r="AH24" i="1"/>
  <c r="K24" i="1"/>
  <c r="N24" i="1"/>
  <c r="J24" i="1"/>
  <c r="AV24" i="1" s="1"/>
  <c r="I24" i="1"/>
  <c r="K31" i="1"/>
  <c r="J31" i="1"/>
  <c r="AV31" i="1" s="1"/>
  <c r="I31" i="1"/>
  <c r="AH31" i="1"/>
  <c r="N31" i="1"/>
  <c r="I29" i="1"/>
  <c r="AH29" i="1"/>
  <c r="K29" i="1"/>
  <c r="N29" i="1"/>
  <c r="J29" i="1"/>
  <c r="AV29" i="1" s="1"/>
  <c r="AU17" i="1"/>
  <c r="AW17" i="1" s="1"/>
  <c r="S17" i="1"/>
  <c r="AA18" i="1"/>
  <c r="N19" i="1"/>
  <c r="J19" i="1"/>
  <c r="AV19" i="1" s="1"/>
  <c r="AY19" i="1" s="1"/>
  <c r="K19" i="1"/>
  <c r="AH19" i="1"/>
  <c r="I19" i="1"/>
  <c r="AU22" i="1"/>
  <c r="AW22" i="1" s="1"/>
  <c r="S22" i="1"/>
  <c r="S23" i="1"/>
  <c r="AU23" i="1"/>
  <c r="AW23" i="1" s="1"/>
  <c r="AU24" i="1"/>
  <c r="AW24" i="1" s="1"/>
  <c r="S24" i="1"/>
  <c r="AY26" i="1"/>
  <c r="S29" i="1"/>
  <c r="AU29" i="1"/>
  <c r="AW29" i="1" s="1"/>
  <c r="AW30" i="1"/>
  <c r="K23" i="1"/>
  <c r="J23" i="1"/>
  <c r="AV23" i="1" s="1"/>
  <c r="I23" i="1"/>
  <c r="AH23" i="1"/>
  <c r="N23" i="1"/>
  <c r="T21" i="1"/>
  <c r="U21" i="1" s="1"/>
  <c r="AU25" i="1"/>
  <c r="AW25" i="1" s="1"/>
  <c r="S25" i="1"/>
  <c r="N27" i="1"/>
  <c r="I27" i="1"/>
  <c r="J27" i="1"/>
  <c r="AV27" i="1" s="1"/>
  <c r="AY27" i="1" s="1"/>
  <c r="K27" i="1"/>
  <c r="AH27" i="1"/>
  <c r="S31" i="1"/>
  <c r="AU31" i="1"/>
  <c r="N30" i="1"/>
  <c r="I30" i="1"/>
  <c r="K30" i="1"/>
  <c r="J30" i="1"/>
  <c r="AV30" i="1" s="1"/>
  <c r="AY30" i="1" s="1"/>
  <c r="AH30" i="1"/>
  <c r="AU18" i="1"/>
  <c r="S18" i="1"/>
  <c r="AW31" i="1"/>
  <c r="AY18" i="1"/>
  <c r="AW18" i="1"/>
  <c r="N17" i="1"/>
  <c r="K18" i="1"/>
  <c r="AU20" i="1"/>
  <c r="AW20" i="1" s="1"/>
  <c r="N25" i="1"/>
  <c r="K26" i="1"/>
  <c r="AU28" i="1"/>
  <c r="AW28" i="1" s="1"/>
  <c r="AH17" i="1"/>
  <c r="AH25" i="1"/>
  <c r="I17" i="1"/>
  <c r="N18" i="1"/>
  <c r="S19" i="1"/>
  <c r="AH20" i="1"/>
  <c r="I25" i="1"/>
  <c r="N26" i="1"/>
  <c r="S27" i="1"/>
  <c r="AH28" i="1"/>
  <c r="J17" i="1"/>
  <c r="AV17" i="1" s="1"/>
  <c r="AY17" i="1" s="1"/>
  <c r="I20" i="1"/>
  <c r="J25" i="1"/>
  <c r="AV25" i="1" s="1"/>
  <c r="AY25" i="1" s="1"/>
  <c r="I28" i="1"/>
  <c r="S30" i="1"/>
  <c r="AH18" i="1"/>
  <c r="J20" i="1"/>
  <c r="AV20" i="1" s="1"/>
  <c r="AY20" i="1" s="1"/>
  <c r="AH26" i="1"/>
  <c r="J28" i="1"/>
  <c r="AV28" i="1" s="1"/>
  <c r="I26" i="1"/>
  <c r="T27" i="1" l="1"/>
  <c r="U27" i="1" s="1"/>
  <c r="AY29" i="1"/>
  <c r="AY31" i="1"/>
  <c r="T29" i="1"/>
  <c r="U29" i="1" s="1"/>
  <c r="T22" i="1"/>
  <c r="U22" i="1" s="1"/>
  <c r="Q21" i="1"/>
  <c r="O21" i="1" s="1"/>
  <c r="R21" i="1" s="1"/>
  <c r="L21" i="1" s="1"/>
  <c r="M21" i="1" s="1"/>
  <c r="AA21" i="1"/>
  <c r="AA28" i="1"/>
  <c r="Q27" i="1"/>
  <c r="O27" i="1" s="1"/>
  <c r="R27" i="1" s="1"/>
  <c r="L27" i="1" s="1"/>
  <c r="M27" i="1" s="1"/>
  <c r="AA27" i="1"/>
  <c r="T28" i="1"/>
  <c r="U28" i="1" s="1"/>
  <c r="AY22" i="1"/>
  <c r="T23" i="1"/>
  <c r="U23" i="1" s="1"/>
  <c r="Q23" i="1" s="1"/>
  <c r="O23" i="1" s="1"/>
  <c r="R23" i="1" s="1"/>
  <c r="L23" i="1" s="1"/>
  <c r="M23" i="1" s="1"/>
  <c r="T19" i="1"/>
  <c r="U19" i="1" s="1"/>
  <c r="Q30" i="1"/>
  <c r="O30" i="1" s="1"/>
  <c r="R30" i="1" s="1"/>
  <c r="L30" i="1" s="1"/>
  <c r="M30" i="1" s="1"/>
  <c r="AA30" i="1"/>
  <c r="T17" i="1"/>
  <c r="U17" i="1" s="1"/>
  <c r="Q29" i="1"/>
  <c r="O29" i="1" s="1"/>
  <c r="R29" i="1" s="1"/>
  <c r="L29" i="1" s="1"/>
  <c r="M29" i="1" s="1"/>
  <c r="AA29" i="1"/>
  <c r="T26" i="1"/>
  <c r="U26" i="1" s="1"/>
  <c r="Q26" i="1"/>
  <c r="O26" i="1" s="1"/>
  <c r="R26" i="1" s="1"/>
  <c r="L26" i="1" s="1"/>
  <c r="M26" i="1" s="1"/>
  <c r="AA26" i="1"/>
  <c r="AA20" i="1"/>
  <c r="T25" i="1"/>
  <c r="U25" i="1" s="1"/>
  <c r="AA23" i="1"/>
  <c r="T24" i="1"/>
  <c r="U24" i="1" s="1"/>
  <c r="Q24" i="1" s="1"/>
  <c r="O24" i="1" s="1"/>
  <c r="R24" i="1" s="1"/>
  <c r="L24" i="1" s="1"/>
  <c r="M24" i="1" s="1"/>
  <c r="Q19" i="1"/>
  <c r="O19" i="1" s="1"/>
  <c r="R19" i="1" s="1"/>
  <c r="L19" i="1" s="1"/>
  <c r="M19" i="1" s="1"/>
  <c r="AA19" i="1"/>
  <c r="AA24" i="1"/>
  <c r="Q22" i="1"/>
  <c r="O22" i="1" s="1"/>
  <c r="R22" i="1" s="1"/>
  <c r="L22" i="1" s="1"/>
  <c r="M22" i="1" s="1"/>
  <c r="AA22" i="1"/>
  <c r="AA25" i="1"/>
  <c r="Q25" i="1"/>
  <c r="O25" i="1" s="1"/>
  <c r="R25" i="1" s="1"/>
  <c r="L25" i="1" s="1"/>
  <c r="M25" i="1" s="1"/>
  <c r="AY28" i="1"/>
  <c r="AA17" i="1"/>
  <c r="AY23" i="1"/>
  <c r="AY24" i="1"/>
  <c r="V21" i="1"/>
  <c r="Z21" i="1" s="1"/>
  <c r="AB21" i="1"/>
  <c r="AC21" i="1"/>
  <c r="AD21" i="1" s="1"/>
  <c r="T30" i="1"/>
  <c r="U30" i="1" s="1"/>
  <c r="T18" i="1"/>
  <c r="U18" i="1" s="1"/>
  <c r="T31" i="1"/>
  <c r="U31" i="1" s="1"/>
  <c r="T20" i="1"/>
  <c r="U20" i="1" s="1"/>
  <c r="Q20" i="1" s="1"/>
  <c r="O20" i="1" s="1"/>
  <c r="R20" i="1" s="1"/>
  <c r="L20" i="1" s="1"/>
  <c r="M20" i="1" s="1"/>
  <c r="AA31" i="1"/>
  <c r="Q31" i="1"/>
  <c r="O31" i="1" s="1"/>
  <c r="R31" i="1" s="1"/>
  <c r="L31" i="1" s="1"/>
  <c r="M31" i="1" s="1"/>
  <c r="AC17" i="1" l="1"/>
  <c r="V17" i="1"/>
  <c r="Z17" i="1" s="1"/>
  <c r="AB17" i="1"/>
  <c r="V30" i="1"/>
  <c r="Z30" i="1" s="1"/>
  <c r="AC30" i="1"/>
  <c r="AB30" i="1"/>
  <c r="V22" i="1"/>
  <c r="Z22" i="1" s="1"/>
  <c r="AC22" i="1"/>
  <c r="AD22" i="1" s="1"/>
  <c r="AB22" i="1"/>
  <c r="V28" i="1"/>
  <c r="Z28" i="1" s="1"/>
  <c r="AC28" i="1"/>
  <c r="AD28" i="1" s="1"/>
  <c r="AB28" i="1"/>
  <c r="AB20" i="1"/>
  <c r="V20" i="1"/>
  <c r="Z20" i="1" s="1"/>
  <c r="AC20" i="1"/>
  <c r="AD20" i="1" s="1"/>
  <c r="AB29" i="1"/>
  <c r="V29" i="1"/>
  <c r="Z29" i="1" s="1"/>
  <c r="AC29" i="1"/>
  <c r="AC31" i="1"/>
  <c r="AD31" i="1" s="1"/>
  <c r="V31" i="1"/>
  <c r="Z31" i="1" s="1"/>
  <c r="AB31" i="1"/>
  <c r="V19" i="1"/>
  <c r="Z19" i="1" s="1"/>
  <c r="AC19" i="1"/>
  <c r="AD19" i="1" s="1"/>
  <c r="AB19" i="1"/>
  <c r="Q28" i="1"/>
  <c r="O28" i="1" s="1"/>
  <c r="R28" i="1" s="1"/>
  <c r="L28" i="1" s="1"/>
  <c r="M28" i="1" s="1"/>
  <c r="AB26" i="1"/>
  <c r="V26" i="1"/>
  <c r="Z26" i="1" s="1"/>
  <c r="AC26" i="1"/>
  <c r="AD26" i="1" s="1"/>
  <c r="V27" i="1"/>
  <c r="Z27" i="1" s="1"/>
  <c r="AC27" i="1"/>
  <c r="AB27" i="1"/>
  <c r="V24" i="1"/>
  <c r="Z24" i="1" s="1"/>
  <c r="AC24" i="1"/>
  <c r="AD24" i="1" s="1"/>
  <c r="AB24" i="1"/>
  <c r="AC18" i="1"/>
  <c r="AD18" i="1" s="1"/>
  <c r="V18" i="1"/>
  <c r="Z18" i="1" s="1"/>
  <c r="AB18" i="1"/>
  <c r="Q18" i="1"/>
  <c r="O18" i="1" s="1"/>
  <c r="R18" i="1" s="1"/>
  <c r="L18" i="1" s="1"/>
  <c r="M18" i="1" s="1"/>
  <c r="Q17" i="1"/>
  <c r="O17" i="1" s="1"/>
  <c r="R17" i="1" s="1"/>
  <c r="L17" i="1" s="1"/>
  <c r="M17" i="1" s="1"/>
  <c r="AC25" i="1"/>
  <c r="AD25" i="1" s="1"/>
  <c r="V25" i="1"/>
  <c r="Z25" i="1" s="1"/>
  <c r="AB25" i="1"/>
  <c r="V23" i="1"/>
  <c r="Z23" i="1" s="1"/>
  <c r="AC23" i="1"/>
  <c r="AD23" i="1" s="1"/>
  <c r="AB23" i="1"/>
  <c r="AD30" i="1" l="1"/>
  <c r="AD27" i="1"/>
  <c r="AD29" i="1"/>
  <c r="AD17" i="1"/>
</calcChain>
</file>

<file path=xl/sharedStrings.xml><?xml version="1.0" encoding="utf-8"?>
<sst xmlns="http://schemas.openxmlformats.org/spreadsheetml/2006/main" count="693" uniqueCount="351">
  <si>
    <t>File opened</t>
  </si>
  <si>
    <t>2020-12-15 10:11:24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</si>
  <si>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</si>
  <si>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</si>
  <si>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</si>
  <si>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</si>
  <si>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</si>
  <si>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</si>
  <si>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</si>
  <si>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</si>
  <si>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</si>
  <si>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</si>
  <si>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</si>
  <si>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{"co2aspanconc2": "0", "h2oazero": "1.06897", "co2aspan2": "0", "h2obspan2b": "0.0756432", "tazero": "-0.045269", "co2aspanconc1": "995.1", "co2bspan2b": "0.180987", "co2bspanconc2": "0", "h2obspan2a": "0.0741299", "h2obspanconc1": "13.5", "flowbzero": "0.21903", "h2oaspanconc1": "13.51", "ssa_ref": "31243.3", "h2obspan1": "1.02041", "co2aspan2a": "0.183186", "h2obspanconc2": "0", "ssb_ref": "34304.3", "co2bspan1": "0.994117", "co2bspan2a": "0.182058", "co2bspan2": "0", "h2oaspan2a": "0.0744543", "flowmeterzero": "0.990522", "co2bzero": "0.945393", "h2obzero": "1.0713", "flowazero": "0.42501", "co2bspanconc1": "995.1", "co2aspan2b": "0.182023", "h2oaspan2": "0", "co2aspan1": "0.993652", "oxygen": "21", "h2obspan2": "0", "co2azero": "0.968485", "tbzero": "-0.0452194", "h2oaspan2b": "0.0752776", "chamberpressurezero": "2.56567", "h2oaspan1": "1.01106", "h2oaspanconc2": "0"}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</si>
  <si>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</si>
  <si>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</si>
  <si>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</si>
  <si>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</si>
  <si>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</si>
  <si>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</si>
  <si>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</si>
  <si>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</si>
  <si>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</si>
  <si>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10:11:24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</si>
  <si>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</si>
  <si>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</si>
  <si>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</si>
  <si>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</si>
  <si>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</si>
  <si>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</si>
  <si>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</si>
  <si>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</si>
  <si>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</si>
  <si>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</si>
  <si>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</si>
  <si>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</si>
  <si>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</si>
  <si>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</si>
  <si>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</si>
  <si>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</si>
  <si>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</si>
  <si>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</si>
  <si>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</si>
  <si>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</si>
  <si>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</si>
  <si>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</si>
  <si>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</si>
  <si>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</si>
  <si>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</si>
  <si>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</si>
  <si>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</si>
  <si>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</si>
  <si>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</si>
  <si>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</si>
  <si>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</si>
  <si>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</si>
  <si>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</si>
  <si>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</si>
  <si>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</si>
  <si>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</si>
  <si>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</si>
  <si>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</si>
  <si>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</si>
  <si>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</si>
  <si>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</si>
  <si>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</si>
  <si>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</si>
  <si>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</si>
  <si>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</si>
  <si>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</si>
  <si>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</si>
  <si>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</si>
  <si>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</si>
  <si>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</si>
  <si>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</si>
  <si>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</si>
  <si>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</si>
  <si>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3.80807 72.5497 367.427 601.499 840.27 1012.88 1170.07 1266.68</t>
  </si>
  <si>
    <t>Fs_true</t>
  </si>
  <si>
    <t>0.265035 100.619 404.565 601.755 801.938 1000.71 1202.21 1400.73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</si>
  <si>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</si>
  <si>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</si>
  <si>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</si>
  <si>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</si>
  <si>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</si>
  <si>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</si>
  <si>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</si>
  <si>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</si>
  <si>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</si>
  <si>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</si>
  <si>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</si>
  <si>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</si>
  <si>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</si>
  <si>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</si>
  <si>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</si>
  <si>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</si>
  <si>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</si>
  <si>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</si>
  <si>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</si>
  <si>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</si>
  <si>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</si>
  <si>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</si>
  <si>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</si>
  <si>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</si>
  <si>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</si>
  <si>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</si>
  <si>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</si>
  <si>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</si>
  <si>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</si>
  <si>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</si>
  <si>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</si>
  <si>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</si>
  <si>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</si>
  <si>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</si>
  <si>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</si>
  <si>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</si>
  <si>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</si>
  <si>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</si>
  <si>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</si>
  <si>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</si>
  <si>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</si>
  <si>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</si>
  <si>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</si>
  <si>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</si>
  <si>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</si>
  <si>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</si>
  <si>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</si>
  <si>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</si>
  <si>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</si>
  <si>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</si>
  <si>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</si>
  <si>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</si>
  <si>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</si>
  <si>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</si>
  <si>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</si>
  <si>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</si>
  <si>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</si>
  <si>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</si>
  <si>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</si>
  <si>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</si>
  <si>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</si>
  <si>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</si>
  <si>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</si>
  <si>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</si>
  <si>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</si>
  <si>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</si>
  <si>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</si>
  <si>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</si>
  <si>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</si>
  <si>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</si>
  <si>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</si>
  <si>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</si>
  <si>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</si>
  <si>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</si>
  <si>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</si>
  <si>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</si>
  <si>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</si>
  <si>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</si>
  <si>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</si>
  <si>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</si>
  <si>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</si>
  <si>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</si>
  <si>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</si>
  <si>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</si>
  <si>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</si>
  <si>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</si>
  <si>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</si>
  <si>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</si>
  <si>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</si>
  <si>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</si>
  <si>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</si>
  <si>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</si>
  <si>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</si>
  <si>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</si>
  <si>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</si>
  <si>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</si>
  <si>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</si>
  <si>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</si>
  <si>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</si>
  <si>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</si>
  <si>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</si>
  <si>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</si>
  <si>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</si>
  <si>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</si>
  <si>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</si>
  <si>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</si>
  <si>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</si>
  <si>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</si>
  <si>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</si>
  <si>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</si>
  <si>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</si>
  <si>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</si>
  <si>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</si>
  <si>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</si>
  <si>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</si>
  <si>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</si>
  <si>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</si>
  <si>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</si>
  <si>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</si>
  <si>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</si>
  <si>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</si>
  <si>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</si>
  <si>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</si>
  <si>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</si>
  <si>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</si>
  <si>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</si>
  <si>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</si>
  <si>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</si>
  <si>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</si>
  <si>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</si>
  <si>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</si>
  <si>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</si>
  <si>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</si>
  <si>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</si>
  <si>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</si>
  <si>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</si>
  <si>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</si>
  <si>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</si>
  <si>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</si>
  <si>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</si>
  <si>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</si>
  <si>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</si>
  <si>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</si>
  <si>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</si>
  <si>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</si>
  <si>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</si>
  <si>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</si>
  <si>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</si>
  <si>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</si>
  <si>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</si>
  <si>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</si>
  <si>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</si>
  <si>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</si>
  <si>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</si>
  <si>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</si>
  <si>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</si>
  <si>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</si>
  <si>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</si>
  <si>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</si>
  <si>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</si>
  <si>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</si>
  <si>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</si>
  <si>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</si>
  <si>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</si>
  <si>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</si>
  <si>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</si>
  <si>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</si>
  <si>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</si>
  <si>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</si>
  <si>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</si>
  <si>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</si>
  <si>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</si>
  <si>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</si>
  <si>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</si>
  <si>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</si>
  <si>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</si>
  <si>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</si>
  <si>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</si>
  <si>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</si>
  <si>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</si>
  <si>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</si>
  <si>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</si>
  <si>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</si>
  <si>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</si>
  <si>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</si>
  <si>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</si>
  <si>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</si>
  <si>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</si>
  <si>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</si>
  <si>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</si>
  <si>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</si>
  <si>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</si>
  <si>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</si>
  <si>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</si>
  <si>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</si>
  <si>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</si>
  <si>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</si>
  <si>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</si>
  <si>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</si>
  <si>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</si>
  <si>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</si>
  <si>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</si>
  <si>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</si>
  <si>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10:13:43</t>
  </si>
  <si>
    <t>10:13:43</t>
  </si>
  <si>
    <t>1149</t>
  </si>
  <si>
    <t>_1</t>
  </si>
  <si>
    <t>RECT-4143-20200907-06_33_50</t>
  </si>
  <si>
    <t>RECT-363-20201215-10_13_45</t>
  </si>
  <si>
    <t>DARK-364-20201215-10_13_47</t>
  </si>
  <si>
    <t>0: Broadleaf</t>
  </si>
  <si>
    <t>--:--:--</t>
  </si>
  <si>
    <t>1/3</t>
  </si>
  <si>
    <t>20201215 10:15:29</t>
  </si>
  <si>
    <t>10:15:29</t>
  </si>
  <si>
    <t>RECT-365-20201215-10_15_31</t>
  </si>
  <si>
    <t>DARK-366-20201215-10_15_33</t>
  </si>
  <si>
    <t>3/3</t>
  </si>
  <si>
    <t>20201215 10:17:29</t>
  </si>
  <si>
    <t>10:17:29</t>
  </si>
  <si>
    <t>RECT-367-20201215-10_17_32</t>
  </si>
  <si>
    <t>DARK-368-20201215-10_17_34</t>
  </si>
  <si>
    <t>2/3</t>
  </si>
  <si>
    <t>20201215 10:18:42</t>
  </si>
  <si>
    <t>10:18:42</t>
  </si>
  <si>
    <t>RECT-369-20201215-10_18_44</t>
  </si>
  <si>
    <t>DARK-370-20201215-10_18_46</t>
  </si>
  <si>
    <t>20201215 10:19:59</t>
  </si>
  <si>
    <t>10:19:59</t>
  </si>
  <si>
    <t>RECT-371-20201215-10_20_01</t>
  </si>
  <si>
    <t>DARK-372-20201215-10_20_03</t>
  </si>
  <si>
    <t>20201215 10:21:12</t>
  </si>
  <si>
    <t>10:21:12</t>
  </si>
  <si>
    <t>RECT-373-20201215-10_21_14</t>
  </si>
  <si>
    <t>DARK-374-20201215-10_21_16</t>
  </si>
  <si>
    <t>20201215 10:22:25</t>
  </si>
  <si>
    <t>10:22:25</t>
  </si>
  <si>
    <t>RECT-375-20201215-10_22_27</t>
  </si>
  <si>
    <t>DARK-376-20201215-10_22_29</t>
  </si>
  <si>
    <t>20201215 10:23:39</t>
  </si>
  <si>
    <t>10:23:39</t>
  </si>
  <si>
    <t>RECT-377-20201215-10_23_41</t>
  </si>
  <si>
    <t>DARK-378-20201215-10_23_43</t>
  </si>
  <si>
    <t>20201215 10:25:39</t>
  </si>
  <si>
    <t>10:25:39</t>
  </si>
  <si>
    <t>RECT-379-20201215-10_25_42</t>
  </si>
  <si>
    <t>DARK-380-20201215-10_25_44</t>
  </si>
  <si>
    <t>20201215 10:27:40</t>
  </si>
  <si>
    <t>10:27:40</t>
  </si>
  <si>
    <t>RECT-381-20201215-10_27_42</t>
  </si>
  <si>
    <t>DARK-382-20201215-10_27_44</t>
  </si>
  <si>
    <t>20201215 10:29:40</t>
  </si>
  <si>
    <t>10:29:40</t>
  </si>
  <si>
    <t>RECT-383-20201215-10_29_43</t>
  </si>
  <si>
    <t>DARK-384-20201215-10_29_45</t>
  </si>
  <si>
    <t>20201215 10:31:41</t>
  </si>
  <si>
    <t>10:31:41</t>
  </si>
  <si>
    <t>RECT-385-20201215-10_31_43</t>
  </si>
  <si>
    <t>DARK-386-20201215-10_31_45</t>
  </si>
  <si>
    <t>20201215 10:33:42</t>
  </si>
  <si>
    <t>10:33:42</t>
  </si>
  <si>
    <t>RECT-387-20201215-10_33_44</t>
  </si>
  <si>
    <t>DARK-388-20201215-10_33_46</t>
  </si>
  <si>
    <t>20201215 10:35:42</t>
  </si>
  <si>
    <t>10:35:42</t>
  </si>
  <si>
    <t>RECT-389-20201215-10_35_45</t>
  </si>
  <si>
    <t>DARK-390-20201215-10_35_47</t>
  </si>
  <si>
    <t>20201215 10:37:43</t>
  </si>
  <si>
    <t>10:37:43</t>
  </si>
  <si>
    <t>RECT-391-20201215-10_37_45</t>
  </si>
  <si>
    <t>DARK-392-20201215-10_37_47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</si>
</sst>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1608056023.0999999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1608056015.0999999</v>
      </c>
      <c r="I17">
        <f t="shared" ref="I17:I31" si="0">BW17*AG17*(BS17-BT17)/(100*BL17*(1000-AG17*BS17))</f>
        <v>7.1571778671095131E-4</v>
      </c>
      <c r="J17">
        <f t="shared" ref="J17:J31" si="1">BW17*AG17*(BR17-BQ17*(1000-AG17*BT17)/(1000-AG17*BS17))/(100*BL17)</f>
        <v>0.96776816141798594</v>
      </c>
      <c r="K17">
        <f t="shared" ref="K17:K31" si="2">BQ17 - IF(AG17&gt;1, J17*BL17*100/(AI17*CE17), 0)</f>
        <v>401.72045161290299</v>
      </c>
      <c r="L17">
        <f t="shared" ref="L17:L31" si="3">((R17-I17/2)*K17-J17)/(R17+I17/2)</f>
        <v>339.83504456544779</v>
      </c>
      <c r="M17">
        <f t="shared" ref="M17:M31" si="4">L17*(BX17+BY17)/1000</f>
        <v>34.920388022693764</v>
      </c>
      <c r="N17">
        <f t="shared" ref="N17:N31" si="5">(BQ17 - IF(AG17&gt;1, J17*BL17*100/(AI17*CE17), 0))*(BX17+BY17)/1000</f>
        <v>41.279539209714123</v>
      </c>
      <c r="O17">
        <f t="shared" ref="O17:O31" si="6">2/((1/Q17-1/P17)+SIGN(Q17)*SQRT((1/Q17-1/P17)*(1/Q17-1/P17) + 4*BM17/((BM17+1)*(BM17+1))*(2*1/Q17*1/P17-1/P17*1/P17)))</f>
        <v>3.2045144608719323E-2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2.9759791587741091</v>
      </c>
      <c r="Q17">
        <f t="shared" ref="Q17:Q31" si="8">I17*(1000-(1000*0.61365*EXP(17.502*U17/(240.97+U17))/(BX17+BY17)+BS17)/2)/(1000*0.61365*EXP(17.502*U17/(240.97+U17))/(BX17+BY17)-BS17)</f>
        <v>3.185467481151228E-2</v>
      </c>
      <c r="R17">
        <f t="shared" ref="R17:R31" si="9">1/((BM17+1)/(O17/1.6)+1/(P17/1.37)) + BM17/((BM17+1)/(O17/1.6) + BM17/(P17/1.37))</f>
        <v>1.9926190187234918E-2</v>
      </c>
      <c r="S17">
        <f t="shared" ref="S17:S31" si="10">(BI17*BK17)</f>
        <v>231.29025385975763</v>
      </c>
      <c r="T17">
        <f t="shared" ref="T17:T31" si="11">(BZ17+(S17+2*0.95*0.0000000567*(((BZ17+$B$7)+273)^4-(BZ17+273)^4)-44100*I17)/(1.84*29.3*P17+8*0.95*0.0000000567*(BZ17+273)^3))</f>
        <v>29.130751076754613</v>
      </c>
      <c r="U17">
        <f t="shared" ref="U17:U31" si="12">($C$7*CA17+$D$7*CB17+$E$7*T17)</f>
        <v>28.454190322580601</v>
      </c>
      <c r="V17">
        <f t="shared" ref="V17:V31" si="13">0.61365*EXP(17.502*U17/(240.97+U17))</f>
        <v>3.8964865601976499</v>
      </c>
      <c r="W17">
        <f t="shared" ref="W17:W31" si="14">(X17/Y17*100)</f>
        <v>43.554991989463602</v>
      </c>
      <c r="X17">
        <f t="shared" ref="X17:X31" si="15">BS17*(BX17+BY17)/1000</f>
        <v>1.6500328127935946</v>
      </c>
      <c r="Y17">
        <f t="shared" ref="Y17:Y31" si="16">0.61365*EXP(17.502*BZ17/(240.97+BZ17))</f>
        <v>3.7883896596577364</v>
      </c>
      <c r="Z17">
        <f t="shared" ref="Z17:Z31" si="17">(V17-BS17*(BX17+BY17)/1000)</f>
        <v>2.2464537474040553</v>
      </c>
      <c r="AA17">
        <f t="shared" ref="AA17:AA31" si="18">(-I17*44100)</f>
        <v>-31.563154393952953</v>
      </c>
      <c r="AB17">
        <f t="shared" ref="AB17:AB31" si="19">2*29.3*P17*0.92*(BZ17-U17)</f>
        <v>-77.551998280576314</v>
      </c>
      <c r="AC17">
        <f t="shared" ref="AC17:AC31" si="20">2*0.95*0.0000000567*(((BZ17+$B$7)+273)^4-(U17+273)^4)</f>
        <v>-5.6923762054394986</v>
      </c>
      <c r="AD17">
        <f t="shared" ref="AD17:AD31" si="21">S17+AC17+AA17+AB17</f>
        <v>116.48272497978887</v>
      </c>
      <c r="AE17">
        <v>63</v>
      </c>
      <c r="AF17">
        <v>13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54114.100395507936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866.33303846153899</v>
      </c>
      <c r="AR17">
        <v>968.16</v>
      </c>
      <c r="AS17">
        <f t="shared" ref="AS17:AS31" si="27">1-AQ17/AR17</f>
        <v>0.10517575766243281</v>
      </c>
      <c r="AT17">
        <v>0.5</v>
      </c>
      <c r="AU17">
        <f t="shared" ref="AU17:AU31" si="28">BI17</f>
        <v>1180.1797470147324</v>
      </c>
      <c r="AV17">
        <f t="shared" ref="AV17:AV31" si="29">J17</f>
        <v>0.96776816141798594</v>
      </c>
      <c r="AW17">
        <f t="shared" ref="AW17:AW31" si="30">AS17*AT17*AU17</f>
        <v>62.06314953506638</v>
      </c>
      <c r="AX17">
        <f t="shared" ref="AX17:AX31" si="31">BC17/AR17</f>
        <v>0.35121260948603533</v>
      </c>
      <c r="AY17">
        <f t="shared" ref="AY17:AY31" si="32">(AV17-AO17)/AU17</f>
        <v>1.3095595354382199E-3</v>
      </c>
      <c r="AZ17">
        <f t="shared" ref="AZ17:AZ31" si="33">(AL17-AR17)/AR17</f>
        <v>2.3693604362915224</v>
      </c>
      <c r="BA17" t="s">
        <v>289</v>
      </c>
      <c r="BB17">
        <v>628.13</v>
      </c>
      <c r="BC17">
        <f t="shared" ref="BC17:BC31" si="34">AR17-BB17</f>
        <v>340.03</v>
      </c>
      <c r="BD17">
        <f t="shared" ref="BD17:BD31" si="35">(AR17-AQ17)/(AR17-BB17)</f>
        <v>0.29946463999782663</v>
      </c>
      <c r="BE17">
        <f t="shared" ref="BE17:BE31" si="36">(AL17-AR17)/(AL17-BB17)</f>
        <v>0.87090491467188069</v>
      </c>
      <c r="BF17">
        <f t="shared" ref="BF17:BF31" si="37">(AR17-AQ17)/(AR17-AK17)</f>
        <v>0.40298290957355892</v>
      </c>
      <c r="BG17">
        <f t="shared" ref="BG17:BG31" si="38">(AL17-AR17)/(AL17-AK17)</f>
        <v>0.90077641890373417</v>
      </c>
      <c r="BH17">
        <f t="shared" ref="BH17:BH31" si="39">$B$11*CF17+$C$11*CG17+$F$11*CH17*(1-CK17)</f>
        <v>1399.9935483871</v>
      </c>
      <c r="BI17">
        <f t="shared" ref="BI17:BI31" si="40">BH17*BJ17</f>
        <v>1180.1797470147324</v>
      </c>
      <c r="BJ17">
        <f t="shared" ref="BJ17:BJ31" si="41">($B$11*$D$9+$C$11*$D$9+$F$11*((CU17+CM17)/MAX(CU17+CM17+CV17, 0.1)*$I$9+CV17/MAX(CU17+CM17+CV17, 0.1)*$J$9))/($B$11+$C$11+$F$11)</f>
        <v>0.84298941832581309</v>
      </c>
      <c r="BK17">
        <f t="shared" ref="BK17:BK31" si="42">($B$11*$K$9+$C$11*$K$9+$F$11*((CU17+CM17)/MAX(CU17+CM17+CV17, 0.1)*$P$9+CV17/MAX(CU17+CM17+CV17, 0.1)*$Q$9))/($B$11+$C$11+$F$11)</f>
        <v>0.19597883665162608</v>
      </c>
      <c r="BL17">
        <v>6</v>
      </c>
      <c r="BM17">
        <v>0.5</v>
      </c>
      <c r="BN17" t="s">
        <v>290</v>
      </c>
      <c r="BO17">
        <v>2</v>
      </c>
      <c r="BP17">
        <v>1608056015.0999999</v>
      </c>
      <c r="BQ17">
        <v>401.72045161290299</v>
      </c>
      <c r="BR17">
        <v>403.22677419354801</v>
      </c>
      <c r="BS17">
        <v>16.057638709677398</v>
      </c>
      <c r="BT17">
        <v>15.212580645161299</v>
      </c>
      <c r="BU17">
        <v>396.951387096774</v>
      </c>
      <c r="BV17">
        <v>15.9036387096774</v>
      </c>
      <c r="BW17">
        <v>500.007096774194</v>
      </c>
      <c r="BX17">
        <v>102.656903225806</v>
      </c>
      <c r="BY17">
        <v>9.9974209677419407E-2</v>
      </c>
      <c r="BZ17">
        <v>27.970822580645201</v>
      </c>
      <c r="CA17">
        <v>28.454190322580601</v>
      </c>
      <c r="CB17">
        <v>999.9</v>
      </c>
      <c r="CC17">
        <v>0</v>
      </c>
      <c r="CD17">
        <v>0</v>
      </c>
      <c r="CE17">
        <v>10001.373548387101</v>
      </c>
      <c r="CF17">
        <v>0</v>
      </c>
      <c r="CG17">
        <v>490.98438709677401</v>
      </c>
      <c r="CH17">
        <v>1399.9935483871</v>
      </c>
      <c r="CI17">
        <v>0.89999454838709703</v>
      </c>
      <c r="CJ17">
        <v>0.100005619354839</v>
      </c>
      <c r="CK17">
        <v>0</v>
      </c>
      <c r="CL17">
        <v>867.21554838709699</v>
      </c>
      <c r="CM17">
        <v>4.9993800000000004</v>
      </c>
      <c r="CN17">
        <v>12229.490322580599</v>
      </c>
      <c r="CO17">
        <v>11164.2580645161</v>
      </c>
      <c r="CP17">
        <v>47.875</v>
      </c>
      <c r="CQ17">
        <v>49.625</v>
      </c>
      <c r="CR17">
        <v>48.633000000000003</v>
      </c>
      <c r="CS17">
        <v>49.625</v>
      </c>
      <c r="CT17">
        <v>49.455290322580602</v>
      </c>
      <c r="CU17">
        <v>1255.48806451613</v>
      </c>
      <c r="CV17">
        <v>139.50548387096799</v>
      </c>
      <c r="CW17">
        <v>0</v>
      </c>
      <c r="CX17">
        <v>448.40000009536698</v>
      </c>
      <c r="CY17">
        <v>0</v>
      </c>
      <c r="CZ17">
        <v>866.33303846153899</v>
      </c>
      <c r="DA17">
        <v>-96.817538331952903</v>
      </c>
      <c r="DB17">
        <v>-1321.5658102617499</v>
      </c>
      <c r="DC17">
        <v>12217.5230769231</v>
      </c>
      <c r="DD17">
        <v>15</v>
      </c>
      <c r="DE17">
        <v>0</v>
      </c>
      <c r="DF17" t="s">
        <v>291</v>
      </c>
      <c r="DG17">
        <v>1607992578</v>
      </c>
      <c r="DH17">
        <v>1607992562.5999999</v>
      </c>
      <c r="DI17">
        <v>0</v>
      </c>
      <c r="DJ17">
        <v>1.9490000000000001</v>
      </c>
      <c r="DK17">
        <v>8.9999999999999993E-3</v>
      </c>
      <c r="DL17">
        <v>4.7690000000000001</v>
      </c>
      <c r="DM17">
        <v>0.154</v>
      </c>
      <c r="DN17">
        <v>1213</v>
      </c>
      <c r="DO17">
        <v>20</v>
      </c>
      <c r="DP17">
        <v>0.1</v>
      </c>
      <c r="DQ17">
        <v>0.17</v>
      </c>
      <c r="DR17">
        <v>0.95127141660660497</v>
      </c>
      <c r="DS17">
        <v>1.51612279007646</v>
      </c>
      <c r="DT17">
        <v>0.110460589946172</v>
      </c>
      <c r="DU17">
        <v>0</v>
      </c>
      <c r="DV17">
        <v>-1.50018133333333</v>
      </c>
      <c r="DW17">
        <v>-1.78732137931035</v>
      </c>
      <c r="DX17">
        <v>0.13033923010701301</v>
      </c>
      <c r="DY17">
        <v>0</v>
      </c>
      <c r="DZ17">
        <v>0.84523000000000004</v>
      </c>
      <c r="EA17">
        <v>-5.4320996662960301E-2</v>
      </c>
      <c r="EB17">
        <v>3.9848278758310299E-3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4.7690000000000001</v>
      </c>
      <c r="EJ17">
        <v>0.154</v>
      </c>
      <c r="EK17">
        <v>4.7690000000000001</v>
      </c>
      <c r="EL17">
        <v>0</v>
      </c>
      <c r="EM17">
        <v>0</v>
      </c>
      <c r="EN17">
        <v>0</v>
      </c>
      <c r="EO17">
        <v>0.154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1057.4000000000001</v>
      </c>
      <c r="EX17">
        <v>1057.7</v>
      </c>
      <c r="EY17">
        <v>2</v>
      </c>
      <c r="EZ17">
        <v>405.37</v>
      </c>
      <c r="FA17">
        <v>529.99699999999996</v>
      </c>
      <c r="FB17">
        <v>24.419</v>
      </c>
      <c r="FC17">
        <v>32.459800000000001</v>
      </c>
      <c r="FD17">
        <v>30.0001</v>
      </c>
      <c r="FE17">
        <v>32.256999999999998</v>
      </c>
      <c r="FF17">
        <v>32.288200000000003</v>
      </c>
      <c r="FG17">
        <v>20.7363</v>
      </c>
      <c r="FH17">
        <v>0</v>
      </c>
      <c r="FI17">
        <v>100</v>
      </c>
      <c r="FJ17">
        <v>24.4376</v>
      </c>
      <c r="FK17">
        <v>402.625</v>
      </c>
      <c r="FL17">
        <v>17.125499999999999</v>
      </c>
      <c r="FM17">
        <v>101.142</v>
      </c>
      <c r="FN17">
        <v>100.532</v>
      </c>
    </row>
    <row r="18" spans="1:170" x14ac:dyDescent="0.25">
      <c r="A18">
        <v>2</v>
      </c>
      <c r="B18">
        <v>1608056129.0999999</v>
      </c>
      <c r="C18">
        <v>106</v>
      </c>
      <c r="D18" t="s">
        <v>293</v>
      </c>
      <c r="E18" t="s">
        <v>294</v>
      </c>
      <c r="F18" t="s">
        <v>285</v>
      </c>
      <c r="G18" t="s">
        <v>286</v>
      </c>
      <c r="H18">
        <v>1608056121.3499999</v>
      </c>
      <c r="I18">
        <f t="shared" si="0"/>
        <v>7.1267376444219524E-4</v>
      </c>
      <c r="J18">
        <f t="shared" si="1"/>
        <v>-2.4799194007466601</v>
      </c>
      <c r="K18">
        <f t="shared" si="2"/>
        <v>49.236596666666699</v>
      </c>
      <c r="L18">
        <f t="shared" si="3"/>
        <v>170.98464246166836</v>
      </c>
      <c r="M18">
        <f t="shared" si="4"/>
        <v>17.571222414163834</v>
      </c>
      <c r="N18">
        <f t="shared" si="5"/>
        <v>5.0597947189346471</v>
      </c>
      <c r="O18">
        <f t="shared" si="6"/>
        <v>3.1719470355057143E-2</v>
      </c>
      <c r="P18">
        <f t="shared" si="7"/>
        <v>2.9766184757146799</v>
      </c>
      <c r="Q18">
        <f t="shared" si="8"/>
        <v>3.1532880029415733E-2</v>
      </c>
      <c r="R18">
        <f t="shared" si="9"/>
        <v>1.9724722769187918E-2</v>
      </c>
      <c r="S18">
        <f t="shared" si="10"/>
        <v>231.29585613967467</v>
      </c>
      <c r="T18">
        <f t="shared" si="11"/>
        <v>29.148544755772615</v>
      </c>
      <c r="U18">
        <f t="shared" si="12"/>
        <v>28.4363566666667</v>
      </c>
      <c r="V18">
        <f t="shared" si="13"/>
        <v>3.8924510838373219</v>
      </c>
      <c r="W18">
        <f t="shared" si="14"/>
        <v>43.043555423980514</v>
      </c>
      <c r="X18">
        <f t="shared" si="15"/>
        <v>1.632296344582175</v>
      </c>
      <c r="Y18">
        <f t="shared" si="16"/>
        <v>3.7921968306381739</v>
      </c>
      <c r="Z18">
        <f t="shared" si="17"/>
        <v>2.2601547392551469</v>
      </c>
      <c r="AA18">
        <f t="shared" si="18"/>
        <v>-31.428913011900811</v>
      </c>
      <c r="AB18">
        <f t="shared" si="19"/>
        <v>-71.942216430655435</v>
      </c>
      <c r="AC18">
        <f t="shared" si="20"/>
        <v>-5.2794633293957638</v>
      </c>
      <c r="AD18">
        <f t="shared" si="21"/>
        <v>122.64526336772266</v>
      </c>
      <c r="AE18">
        <v>63</v>
      </c>
      <c r="AF18">
        <v>13</v>
      </c>
      <c r="AG18">
        <f t="shared" si="22"/>
        <v>1</v>
      </c>
      <c r="AH18">
        <f t="shared" si="23"/>
        <v>0</v>
      </c>
      <c r="AI18">
        <f t="shared" si="24"/>
        <v>54129.940993249249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710.728269230769</v>
      </c>
      <c r="AR18">
        <v>768.62</v>
      </c>
      <c r="AS18">
        <f t="shared" si="27"/>
        <v>7.5319053328342989E-2</v>
      </c>
      <c r="AT18">
        <v>0.5</v>
      </c>
      <c r="AU18">
        <f t="shared" si="28"/>
        <v>1180.2087418534184</v>
      </c>
      <c r="AV18">
        <f t="shared" si="29"/>
        <v>-2.4799194007466601</v>
      </c>
      <c r="AW18">
        <f t="shared" si="30"/>
        <v>44.446102583117103</v>
      </c>
      <c r="AX18">
        <f t="shared" si="31"/>
        <v>0.28068486378184282</v>
      </c>
      <c r="AY18">
        <f t="shared" si="32"/>
        <v>-1.6117249885331611E-3</v>
      </c>
      <c r="AZ18">
        <f t="shared" si="33"/>
        <v>3.2440737945929068</v>
      </c>
      <c r="BA18" t="s">
        <v>296</v>
      </c>
      <c r="BB18">
        <v>552.88</v>
      </c>
      <c r="BC18">
        <f t="shared" si="34"/>
        <v>215.74</v>
      </c>
      <c r="BD18">
        <f t="shared" si="35"/>
        <v>0.26834027426175489</v>
      </c>
      <c r="BE18">
        <f t="shared" si="36"/>
        <v>0.92036763620256912</v>
      </c>
      <c r="BF18">
        <f t="shared" si="37"/>
        <v>1.0893560200330041</v>
      </c>
      <c r="BG18">
        <f t="shared" si="38"/>
        <v>0.97913177856233224</v>
      </c>
      <c r="BH18">
        <f t="shared" si="39"/>
        <v>1400.028</v>
      </c>
      <c r="BI18">
        <f t="shared" si="40"/>
        <v>1180.2087418534184</v>
      </c>
      <c r="BJ18">
        <f t="shared" si="41"/>
        <v>0.84298938439332527</v>
      </c>
      <c r="BK18">
        <f t="shared" si="42"/>
        <v>0.19597876878665041</v>
      </c>
      <c r="BL18">
        <v>6</v>
      </c>
      <c r="BM18">
        <v>0.5</v>
      </c>
      <c r="BN18" t="s">
        <v>290</v>
      </c>
      <c r="BO18">
        <v>2</v>
      </c>
      <c r="BP18">
        <v>1608056121.3499999</v>
      </c>
      <c r="BQ18">
        <v>49.236596666666699</v>
      </c>
      <c r="BR18">
        <v>46.302863333333299</v>
      </c>
      <c r="BS18">
        <v>15.883789999999999</v>
      </c>
      <c r="BT18">
        <v>15.0421833333333</v>
      </c>
      <c r="BU18">
        <v>44.467593333333298</v>
      </c>
      <c r="BV18">
        <v>15.729789999999999</v>
      </c>
      <c r="BW18">
        <v>500.01063333333298</v>
      </c>
      <c r="BX18">
        <v>102.664933333333</v>
      </c>
      <c r="BY18">
        <v>9.9982633333333307E-2</v>
      </c>
      <c r="BZ18">
        <v>27.988050000000001</v>
      </c>
      <c r="CA18">
        <v>28.4363566666667</v>
      </c>
      <c r="CB18">
        <v>999.9</v>
      </c>
      <c r="CC18">
        <v>0</v>
      </c>
      <c r="CD18">
        <v>0</v>
      </c>
      <c r="CE18">
        <v>10004.207333333299</v>
      </c>
      <c r="CF18">
        <v>0</v>
      </c>
      <c r="CG18">
        <v>486.55779999999999</v>
      </c>
      <c r="CH18">
        <v>1400.028</v>
      </c>
      <c r="CI18">
        <v>0.89999720000000005</v>
      </c>
      <c r="CJ18">
        <v>0.100002773333333</v>
      </c>
      <c r="CK18">
        <v>0</v>
      </c>
      <c r="CL18">
        <v>710.86476666666704</v>
      </c>
      <c r="CM18">
        <v>4.9993800000000004</v>
      </c>
      <c r="CN18">
        <v>10061.475</v>
      </c>
      <c r="CO18">
        <v>11164.54</v>
      </c>
      <c r="CP18">
        <v>47.953800000000001</v>
      </c>
      <c r="CQ18">
        <v>49.561999999999998</v>
      </c>
      <c r="CR18">
        <v>48.686999999999998</v>
      </c>
      <c r="CS18">
        <v>49.625</v>
      </c>
      <c r="CT18">
        <v>49.561999999999998</v>
      </c>
      <c r="CU18">
        <v>1255.52066666667</v>
      </c>
      <c r="CV18">
        <v>139.50733333333301</v>
      </c>
      <c r="CW18">
        <v>0</v>
      </c>
      <c r="CX18">
        <v>105.200000047684</v>
      </c>
      <c r="CY18">
        <v>0</v>
      </c>
      <c r="CZ18">
        <v>710.728269230769</v>
      </c>
      <c r="DA18">
        <v>-41.227794844697499</v>
      </c>
      <c r="DB18">
        <v>-578.38632481741104</v>
      </c>
      <c r="DC18">
        <v>10059.654615384599</v>
      </c>
      <c r="DD18">
        <v>15</v>
      </c>
      <c r="DE18">
        <v>0</v>
      </c>
      <c r="DF18" t="s">
        <v>291</v>
      </c>
      <c r="DG18">
        <v>1607992578</v>
      </c>
      <c r="DH18">
        <v>1607992562.5999999</v>
      </c>
      <c r="DI18">
        <v>0</v>
      </c>
      <c r="DJ18">
        <v>1.9490000000000001</v>
      </c>
      <c r="DK18">
        <v>8.9999999999999993E-3</v>
      </c>
      <c r="DL18">
        <v>4.7690000000000001</v>
      </c>
      <c r="DM18">
        <v>0.154</v>
      </c>
      <c r="DN18">
        <v>1213</v>
      </c>
      <c r="DO18">
        <v>20</v>
      </c>
      <c r="DP18">
        <v>0.1</v>
      </c>
      <c r="DQ18">
        <v>0.17</v>
      </c>
      <c r="DR18">
        <v>-2.4728927613760501</v>
      </c>
      <c r="DS18">
        <v>-0.200300984826037</v>
      </c>
      <c r="DT18">
        <v>3.6561401047263402E-2</v>
      </c>
      <c r="DU18">
        <v>1</v>
      </c>
      <c r="DV18">
        <v>2.9320393333333299</v>
      </c>
      <c r="DW18">
        <v>5.26916129032238E-2</v>
      </c>
      <c r="DX18">
        <v>3.3493271158381799E-2</v>
      </c>
      <c r="DY18">
        <v>1</v>
      </c>
      <c r="DZ18">
        <v>0.84109806666666598</v>
      </c>
      <c r="EA18">
        <v>6.8145583982202093E-2</v>
      </c>
      <c r="EB18">
        <v>5.0182374524218101E-3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4.7690000000000001</v>
      </c>
      <c r="EJ18">
        <v>0.154</v>
      </c>
      <c r="EK18">
        <v>4.7690000000000001</v>
      </c>
      <c r="EL18">
        <v>0</v>
      </c>
      <c r="EM18">
        <v>0</v>
      </c>
      <c r="EN18">
        <v>0</v>
      </c>
      <c r="EO18">
        <v>0.154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1059.2</v>
      </c>
      <c r="EX18">
        <v>1059.4000000000001</v>
      </c>
      <c r="EY18">
        <v>2</v>
      </c>
      <c r="EZ18">
        <v>405.88</v>
      </c>
      <c r="FA18">
        <v>528.78</v>
      </c>
      <c r="FB18">
        <v>24.576799999999999</v>
      </c>
      <c r="FC18">
        <v>32.434899999999999</v>
      </c>
      <c r="FD18">
        <v>29.9999</v>
      </c>
      <c r="FE18">
        <v>32.237000000000002</v>
      </c>
      <c r="FF18">
        <v>32.263100000000001</v>
      </c>
      <c r="FG18">
        <v>5.1807600000000003</v>
      </c>
      <c r="FH18">
        <v>0</v>
      </c>
      <c r="FI18">
        <v>100</v>
      </c>
      <c r="FJ18">
        <v>24.5806</v>
      </c>
      <c r="FK18">
        <v>46.710500000000003</v>
      </c>
      <c r="FL18">
        <v>16.035900000000002</v>
      </c>
      <c r="FM18">
        <v>101.145</v>
      </c>
      <c r="FN18">
        <v>100.538</v>
      </c>
    </row>
    <row r="19" spans="1:170" x14ac:dyDescent="0.25">
      <c r="A19">
        <v>3</v>
      </c>
      <c r="B19">
        <v>1608056249.5999999</v>
      </c>
      <c r="C19">
        <v>226.5</v>
      </c>
      <c r="D19" t="s">
        <v>298</v>
      </c>
      <c r="E19" t="s">
        <v>299</v>
      </c>
      <c r="F19" t="s">
        <v>285</v>
      </c>
      <c r="G19" t="s">
        <v>286</v>
      </c>
      <c r="H19">
        <v>1608056241.5999999</v>
      </c>
      <c r="I19">
        <f t="shared" si="0"/>
        <v>1.0354684649102701E-3</v>
      </c>
      <c r="J19">
        <f t="shared" si="1"/>
        <v>-1.9625541859904028</v>
      </c>
      <c r="K19">
        <f t="shared" si="2"/>
        <v>79.915458064516102</v>
      </c>
      <c r="L19">
        <f t="shared" si="3"/>
        <v>143.39805523413617</v>
      </c>
      <c r="M19">
        <f t="shared" si="4"/>
        <v>14.736810060283096</v>
      </c>
      <c r="N19">
        <f t="shared" si="5"/>
        <v>8.2127956648671443</v>
      </c>
      <c r="O19">
        <f t="shared" si="6"/>
        <v>4.6898460254015777E-2</v>
      </c>
      <c r="P19">
        <f t="shared" si="7"/>
        <v>2.9763777546509753</v>
      </c>
      <c r="Q19">
        <f t="shared" si="8"/>
        <v>4.6491762373037163E-2</v>
      </c>
      <c r="R19">
        <f t="shared" si="9"/>
        <v>2.9093597583145628E-2</v>
      </c>
      <c r="S19">
        <f t="shared" si="10"/>
        <v>231.29728498822766</v>
      </c>
      <c r="T19">
        <f t="shared" si="11"/>
        <v>29.077073119908462</v>
      </c>
      <c r="U19">
        <f t="shared" si="12"/>
        <v>28.375622580645199</v>
      </c>
      <c r="V19">
        <f t="shared" si="13"/>
        <v>3.8787352481859041</v>
      </c>
      <c r="W19">
        <f t="shared" si="14"/>
        <v>43.520454752779806</v>
      </c>
      <c r="X19">
        <f t="shared" si="15"/>
        <v>1.6514498058997895</v>
      </c>
      <c r="Y19">
        <f t="shared" si="16"/>
        <v>3.7946519981947233</v>
      </c>
      <c r="Z19">
        <f t="shared" si="17"/>
        <v>2.2272854422861146</v>
      </c>
      <c r="AA19">
        <f t="shared" si="18"/>
        <v>-45.664159302542913</v>
      </c>
      <c r="AB19">
        <f t="shared" si="19"/>
        <v>-60.409464193995198</v>
      </c>
      <c r="AC19">
        <f t="shared" si="20"/>
        <v>-4.4323970151839243</v>
      </c>
      <c r="AD19">
        <f t="shared" si="21"/>
        <v>120.7912644765056</v>
      </c>
      <c r="AE19">
        <v>63</v>
      </c>
      <c r="AF19">
        <v>13</v>
      </c>
      <c r="AG19">
        <f t="shared" si="22"/>
        <v>1</v>
      </c>
      <c r="AH19">
        <f t="shared" si="23"/>
        <v>0</v>
      </c>
      <c r="AI19">
        <f t="shared" si="24"/>
        <v>54120.957700241255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663.818692307692</v>
      </c>
      <c r="AR19">
        <v>713.9</v>
      </c>
      <c r="AS19">
        <f t="shared" si="27"/>
        <v>7.0151712694085933E-2</v>
      </c>
      <c r="AT19">
        <v>0.5</v>
      </c>
      <c r="AU19">
        <f t="shared" si="28"/>
        <v>1180.2171018533641</v>
      </c>
      <c r="AV19">
        <f t="shared" si="29"/>
        <v>-1.9625541859904028</v>
      </c>
      <c r="AW19">
        <f t="shared" si="30"/>
        <v>41.397125522931972</v>
      </c>
      <c r="AX19">
        <f t="shared" si="31"/>
        <v>0.25730494467012177</v>
      </c>
      <c r="AY19">
        <f t="shared" si="32"/>
        <v>-1.1733491270373363E-3</v>
      </c>
      <c r="AZ19">
        <f t="shared" si="33"/>
        <v>3.569379464911052</v>
      </c>
      <c r="BA19" t="s">
        <v>301</v>
      </c>
      <c r="BB19">
        <v>530.21</v>
      </c>
      <c r="BC19">
        <f t="shared" si="34"/>
        <v>183.68999999999994</v>
      </c>
      <c r="BD19">
        <f t="shared" si="35"/>
        <v>0.27264035980351675</v>
      </c>
      <c r="BE19">
        <f t="shared" si="36"/>
        <v>0.93276034364739169</v>
      </c>
      <c r="BF19">
        <f t="shared" si="37"/>
        <v>-31.758878048782602</v>
      </c>
      <c r="BG19">
        <f t="shared" si="38"/>
        <v>1.0006192260942479</v>
      </c>
      <c r="BH19">
        <f t="shared" si="39"/>
        <v>1400.0380645161299</v>
      </c>
      <c r="BI19">
        <f t="shared" si="40"/>
        <v>1180.2171018533641</v>
      </c>
      <c r="BJ19">
        <f t="shared" si="41"/>
        <v>0.84298929562408809</v>
      </c>
      <c r="BK19">
        <f t="shared" si="42"/>
        <v>0.19597859124817626</v>
      </c>
      <c r="BL19">
        <v>6</v>
      </c>
      <c r="BM19">
        <v>0.5</v>
      </c>
      <c r="BN19" t="s">
        <v>290</v>
      </c>
      <c r="BO19">
        <v>2</v>
      </c>
      <c r="BP19">
        <v>1608056241.5999999</v>
      </c>
      <c r="BQ19">
        <v>79.915458064516102</v>
      </c>
      <c r="BR19">
        <v>77.659712903225795</v>
      </c>
      <c r="BS19">
        <v>16.0696032258064</v>
      </c>
      <c r="BT19">
        <v>14.8470193548387</v>
      </c>
      <c r="BU19">
        <v>75.146461290322605</v>
      </c>
      <c r="BV19">
        <v>15.9156</v>
      </c>
      <c r="BW19">
        <v>500.004419354839</v>
      </c>
      <c r="BX19">
        <v>102.668580645161</v>
      </c>
      <c r="BY19">
        <v>9.9968316129032203E-2</v>
      </c>
      <c r="BZ19">
        <v>27.999151612903201</v>
      </c>
      <c r="CA19">
        <v>28.375622580645199</v>
      </c>
      <c r="CB19">
        <v>999.9</v>
      </c>
      <c r="CC19">
        <v>0</v>
      </c>
      <c r="CD19">
        <v>0</v>
      </c>
      <c r="CE19">
        <v>10002.490322580599</v>
      </c>
      <c r="CF19">
        <v>0</v>
      </c>
      <c r="CG19">
        <v>482.34777419354799</v>
      </c>
      <c r="CH19">
        <v>1400.0380645161299</v>
      </c>
      <c r="CI19">
        <v>0.89999951612903195</v>
      </c>
      <c r="CJ19">
        <v>0.100000348387097</v>
      </c>
      <c r="CK19">
        <v>0</v>
      </c>
      <c r="CL19">
        <v>663.89335483871002</v>
      </c>
      <c r="CM19">
        <v>4.9993800000000004</v>
      </c>
      <c r="CN19">
        <v>9403.7906451612907</v>
      </c>
      <c r="CO19">
        <v>11164.6419354839</v>
      </c>
      <c r="CP19">
        <v>48</v>
      </c>
      <c r="CQ19">
        <v>49.558</v>
      </c>
      <c r="CR19">
        <v>48.75</v>
      </c>
      <c r="CS19">
        <v>49.625</v>
      </c>
      <c r="CT19">
        <v>49.561999999999998</v>
      </c>
      <c r="CU19">
        <v>1255.5338709677401</v>
      </c>
      <c r="CV19">
        <v>139.50419354838701</v>
      </c>
      <c r="CW19">
        <v>0</v>
      </c>
      <c r="CX19">
        <v>119.700000047684</v>
      </c>
      <c r="CY19">
        <v>0</v>
      </c>
      <c r="CZ19">
        <v>663.818692307692</v>
      </c>
      <c r="DA19">
        <v>-11.4839658147233</v>
      </c>
      <c r="DB19">
        <v>-164.72786337489799</v>
      </c>
      <c r="DC19">
        <v>9402.7511538461495</v>
      </c>
      <c r="DD19">
        <v>15</v>
      </c>
      <c r="DE19">
        <v>0</v>
      </c>
      <c r="DF19" t="s">
        <v>291</v>
      </c>
      <c r="DG19">
        <v>1607992578</v>
      </c>
      <c r="DH19">
        <v>1607992562.5999999</v>
      </c>
      <c r="DI19">
        <v>0</v>
      </c>
      <c r="DJ19">
        <v>1.9490000000000001</v>
      </c>
      <c r="DK19">
        <v>8.9999999999999993E-3</v>
      </c>
      <c r="DL19">
        <v>4.7690000000000001</v>
      </c>
      <c r="DM19">
        <v>0.154</v>
      </c>
      <c r="DN19">
        <v>1213</v>
      </c>
      <c r="DO19">
        <v>20</v>
      </c>
      <c r="DP19">
        <v>0.1</v>
      </c>
      <c r="DQ19">
        <v>0.17</v>
      </c>
      <c r="DR19">
        <v>-1.96250917796439</v>
      </c>
      <c r="DS19">
        <v>-4.8323595281839202E-2</v>
      </c>
      <c r="DT19">
        <v>1.0867752760586999E-2</v>
      </c>
      <c r="DU19">
        <v>1</v>
      </c>
      <c r="DV19">
        <v>2.2554753333333299</v>
      </c>
      <c r="DW19">
        <v>4.3464293659625501E-2</v>
      </c>
      <c r="DX19">
        <v>1.25142478088865E-2</v>
      </c>
      <c r="DY19">
        <v>1</v>
      </c>
      <c r="DZ19">
        <v>1.2236656666666701</v>
      </c>
      <c r="EA19">
        <v>0.25084057842046398</v>
      </c>
      <c r="EB19">
        <v>1.8113225128495399E-2</v>
      </c>
      <c r="EC19">
        <v>0</v>
      </c>
      <c r="ED19">
        <v>2</v>
      </c>
      <c r="EE19">
        <v>3</v>
      </c>
      <c r="EF19" t="s">
        <v>302</v>
      </c>
      <c r="EG19">
        <v>100</v>
      </c>
      <c r="EH19">
        <v>100</v>
      </c>
      <c r="EI19">
        <v>4.7690000000000001</v>
      </c>
      <c r="EJ19">
        <v>0.154</v>
      </c>
      <c r="EK19">
        <v>4.7690000000000001</v>
      </c>
      <c r="EL19">
        <v>0</v>
      </c>
      <c r="EM19">
        <v>0</v>
      </c>
      <c r="EN19">
        <v>0</v>
      </c>
      <c r="EO19">
        <v>0.154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1061.2</v>
      </c>
      <c r="EX19">
        <v>1061.5</v>
      </c>
      <c r="EY19">
        <v>2</v>
      </c>
      <c r="EZ19">
        <v>406.30900000000003</v>
      </c>
      <c r="FA19">
        <v>528.90700000000004</v>
      </c>
      <c r="FB19">
        <v>24.687000000000001</v>
      </c>
      <c r="FC19">
        <v>32.320599999999999</v>
      </c>
      <c r="FD19">
        <v>30.0002</v>
      </c>
      <c r="FE19">
        <v>32.150700000000001</v>
      </c>
      <c r="FF19">
        <v>32.179299999999998</v>
      </c>
      <c r="FG19">
        <v>6.5731599999999997</v>
      </c>
      <c r="FH19">
        <v>0</v>
      </c>
      <c r="FI19">
        <v>100</v>
      </c>
      <c r="FJ19">
        <v>24.524899999999999</v>
      </c>
      <c r="FK19">
        <v>77.768299999999996</v>
      </c>
      <c r="FL19">
        <v>15.8758</v>
      </c>
      <c r="FM19">
        <v>101.166</v>
      </c>
      <c r="FN19">
        <v>100.556</v>
      </c>
    </row>
    <row r="20" spans="1:170" x14ac:dyDescent="0.25">
      <c r="A20">
        <v>4</v>
      </c>
      <c r="B20">
        <v>1608056322.0999999</v>
      </c>
      <c r="C20">
        <v>299</v>
      </c>
      <c r="D20" t="s">
        <v>303</v>
      </c>
      <c r="E20" t="s">
        <v>304</v>
      </c>
      <c r="F20" t="s">
        <v>285</v>
      </c>
      <c r="G20" t="s">
        <v>286</v>
      </c>
      <c r="H20">
        <v>1608056314.0999999</v>
      </c>
      <c r="I20">
        <f t="shared" si="0"/>
        <v>1.2625612998330808E-3</v>
      </c>
      <c r="J20">
        <f t="shared" si="1"/>
        <v>-1.4225719169869071</v>
      </c>
      <c r="K20">
        <f t="shared" si="2"/>
        <v>99.651632258064495</v>
      </c>
      <c r="L20">
        <f t="shared" si="3"/>
        <v>135.01736239718426</v>
      </c>
      <c r="M20">
        <f t="shared" si="4"/>
        <v>13.875715336615681</v>
      </c>
      <c r="N20">
        <f t="shared" si="5"/>
        <v>10.241184226176587</v>
      </c>
      <c r="O20">
        <f t="shared" si="6"/>
        <v>5.8193025075983527E-2</v>
      </c>
      <c r="P20">
        <f t="shared" si="7"/>
        <v>2.9763443874600046</v>
      </c>
      <c r="Q20">
        <f t="shared" si="8"/>
        <v>5.7568249601656143E-2</v>
      </c>
      <c r="R20">
        <f t="shared" si="9"/>
        <v>3.6035730536663542E-2</v>
      </c>
      <c r="S20">
        <f t="shared" si="10"/>
        <v>231.29320948362249</v>
      </c>
      <c r="T20">
        <f t="shared" si="11"/>
        <v>28.985952348381218</v>
      </c>
      <c r="U20">
        <f t="shared" si="12"/>
        <v>28.2990225806452</v>
      </c>
      <c r="V20">
        <f t="shared" si="13"/>
        <v>3.8614964748271912</v>
      </c>
      <c r="W20">
        <f t="shared" si="14"/>
        <v>44.04730461449487</v>
      </c>
      <c r="X20">
        <f t="shared" si="15"/>
        <v>1.668231300512073</v>
      </c>
      <c r="Y20">
        <f t="shared" si="16"/>
        <v>3.7873629615082045</v>
      </c>
      <c r="Z20">
        <f t="shared" si="17"/>
        <v>2.1932651743151181</v>
      </c>
      <c r="AA20">
        <f t="shared" si="18"/>
        <v>-55.678953322638861</v>
      </c>
      <c r="AB20">
        <f t="shared" si="19"/>
        <v>-53.409078070041048</v>
      </c>
      <c r="AC20">
        <f t="shared" si="20"/>
        <v>-3.9166661565381484</v>
      </c>
      <c r="AD20">
        <f t="shared" si="21"/>
        <v>118.28851193440444</v>
      </c>
      <c r="AE20">
        <v>58</v>
      </c>
      <c r="AF20">
        <v>12</v>
      </c>
      <c r="AG20">
        <f t="shared" si="22"/>
        <v>1</v>
      </c>
      <c r="AH20">
        <f t="shared" si="23"/>
        <v>0</v>
      </c>
      <c r="AI20">
        <f t="shared" si="24"/>
        <v>54125.935510986325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651.08600000000001</v>
      </c>
      <c r="AR20">
        <v>700.22</v>
      </c>
      <c r="AS20">
        <f t="shared" si="27"/>
        <v>7.0169375339179108E-2</v>
      </c>
      <c r="AT20">
        <v>0.5</v>
      </c>
      <c r="AU20">
        <f t="shared" si="28"/>
        <v>1180.1949599179522</v>
      </c>
      <c r="AV20">
        <f t="shared" si="29"/>
        <v>-1.4225719169869071</v>
      </c>
      <c r="AW20">
        <f t="shared" si="30"/>
        <v>41.40677155794512</v>
      </c>
      <c r="AX20">
        <f t="shared" si="31"/>
        <v>0.26184627688440776</v>
      </c>
      <c r="AY20">
        <f t="shared" si="32"/>
        <v>-7.1583464246400164E-4</v>
      </c>
      <c r="AZ20">
        <f t="shared" si="33"/>
        <v>3.6586501385278907</v>
      </c>
      <c r="BA20" t="s">
        <v>306</v>
      </c>
      <c r="BB20">
        <v>516.87</v>
      </c>
      <c r="BC20">
        <f t="shared" si="34"/>
        <v>183.35000000000002</v>
      </c>
      <c r="BD20">
        <f t="shared" si="35"/>
        <v>0.26797927461139903</v>
      </c>
      <c r="BE20">
        <f t="shared" si="36"/>
        <v>0.933210938325301</v>
      </c>
      <c r="BF20">
        <f t="shared" si="37"/>
        <v>-3.2204396490874574</v>
      </c>
      <c r="BG20">
        <f t="shared" si="38"/>
        <v>1.0059910879772269</v>
      </c>
      <c r="BH20">
        <f t="shared" si="39"/>
        <v>1400.0116129032299</v>
      </c>
      <c r="BI20">
        <f t="shared" si="40"/>
        <v>1180.1949599179522</v>
      </c>
      <c r="BJ20">
        <f t="shared" si="41"/>
        <v>0.8429894074025287</v>
      </c>
      <c r="BK20">
        <f t="shared" si="42"/>
        <v>0.19597881480505738</v>
      </c>
      <c r="BL20">
        <v>6</v>
      </c>
      <c r="BM20">
        <v>0.5</v>
      </c>
      <c r="BN20" t="s">
        <v>290</v>
      </c>
      <c r="BO20">
        <v>2</v>
      </c>
      <c r="BP20">
        <v>1608056314.0999999</v>
      </c>
      <c r="BQ20">
        <v>99.651632258064495</v>
      </c>
      <c r="BR20">
        <v>98.095551612903193</v>
      </c>
      <c r="BS20">
        <v>16.232690322580599</v>
      </c>
      <c r="BT20">
        <v>14.742235483870999</v>
      </c>
      <c r="BU20">
        <v>94.882632258064504</v>
      </c>
      <c r="BV20">
        <v>16.078690322580599</v>
      </c>
      <c r="BW20">
        <v>500.00838709677402</v>
      </c>
      <c r="BX20">
        <v>102.66983870967699</v>
      </c>
      <c r="BY20">
        <v>0.100020590322581</v>
      </c>
      <c r="BZ20">
        <v>27.966174193548401</v>
      </c>
      <c r="CA20">
        <v>28.2990225806452</v>
      </c>
      <c r="CB20">
        <v>999.9</v>
      </c>
      <c r="CC20">
        <v>0</v>
      </c>
      <c r="CD20">
        <v>0</v>
      </c>
      <c r="CE20">
        <v>10002.1790322581</v>
      </c>
      <c r="CF20">
        <v>0</v>
      </c>
      <c r="CG20">
        <v>478.62480645161298</v>
      </c>
      <c r="CH20">
        <v>1400.0116129032299</v>
      </c>
      <c r="CI20">
        <v>0.89999564516129005</v>
      </c>
      <c r="CJ20">
        <v>0.10000429677419399</v>
      </c>
      <c r="CK20">
        <v>0</v>
      </c>
      <c r="CL20">
        <v>651.139064516129</v>
      </c>
      <c r="CM20">
        <v>4.9993800000000004</v>
      </c>
      <c r="CN20">
        <v>9224.4896774193494</v>
      </c>
      <c r="CO20">
        <v>11164.396774193599</v>
      </c>
      <c r="CP20">
        <v>48.061999999999998</v>
      </c>
      <c r="CQ20">
        <v>49.5</v>
      </c>
      <c r="CR20">
        <v>48.75</v>
      </c>
      <c r="CS20">
        <v>49.5945161290323</v>
      </c>
      <c r="CT20">
        <v>49.620935483871001</v>
      </c>
      <c r="CU20">
        <v>1255.5048387096799</v>
      </c>
      <c r="CV20">
        <v>139.50677419354801</v>
      </c>
      <c r="CW20">
        <v>0</v>
      </c>
      <c r="CX20">
        <v>71.600000143051105</v>
      </c>
      <c r="CY20">
        <v>0</v>
      </c>
      <c r="CZ20">
        <v>651.08600000000001</v>
      </c>
      <c r="DA20">
        <v>-6.7297777920484103</v>
      </c>
      <c r="DB20">
        <v>-100.176068460498</v>
      </c>
      <c r="DC20">
        <v>9224.0080769230808</v>
      </c>
      <c r="DD20">
        <v>15</v>
      </c>
      <c r="DE20">
        <v>0</v>
      </c>
      <c r="DF20" t="s">
        <v>291</v>
      </c>
      <c r="DG20">
        <v>1607992578</v>
      </c>
      <c r="DH20">
        <v>1607992562.5999999</v>
      </c>
      <c r="DI20">
        <v>0</v>
      </c>
      <c r="DJ20">
        <v>1.9490000000000001</v>
      </c>
      <c r="DK20">
        <v>8.9999999999999993E-3</v>
      </c>
      <c r="DL20">
        <v>4.7690000000000001</v>
      </c>
      <c r="DM20">
        <v>0.154</v>
      </c>
      <c r="DN20">
        <v>1213</v>
      </c>
      <c r="DO20">
        <v>20</v>
      </c>
      <c r="DP20">
        <v>0.1</v>
      </c>
      <c r="DQ20">
        <v>0.17</v>
      </c>
      <c r="DR20">
        <v>-1.42291879485516</v>
      </c>
      <c r="DS20">
        <v>-0.21680395869215799</v>
      </c>
      <c r="DT20">
        <v>2.6697224064240001E-2</v>
      </c>
      <c r="DU20">
        <v>1</v>
      </c>
      <c r="DV20">
        <v>1.55801733333333</v>
      </c>
      <c r="DW20">
        <v>0.15633797552836601</v>
      </c>
      <c r="DX20">
        <v>3.0907034467181699E-2</v>
      </c>
      <c r="DY20">
        <v>1</v>
      </c>
      <c r="DZ20">
        <v>1.48973333333333</v>
      </c>
      <c r="EA20">
        <v>0.18042820912124499</v>
      </c>
      <c r="EB20">
        <v>1.3028108671467101E-2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4.7690000000000001</v>
      </c>
      <c r="EJ20">
        <v>0.154</v>
      </c>
      <c r="EK20">
        <v>4.7690000000000001</v>
      </c>
      <c r="EL20">
        <v>0</v>
      </c>
      <c r="EM20">
        <v>0</v>
      </c>
      <c r="EN20">
        <v>0</v>
      </c>
      <c r="EO20">
        <v>0.154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1062.4000000000001</v>
      </c>
      <c r="EX20">
        <v>1062.7</v>
      </c>
      <c r="EY20">
        <v>2</v>
      </c>
      <c r="EZ20">
        <v>411.512</v>
      </c>
      <c r="FA20">
        <v>528.83600000000001</v>
      </c>
      <c r="FB20">
        <v>24.571300000000001</v>
      </c>
      <c r="FC20">
        <v>32.239100000000001</v>
      </c>
      <c r="FD20">
        <v>29.999600000000001</v>
      </c>
      <c r="FE20">
        <v>32.082999999999998</v>
      </c>
      <c r="FF20">
        <v>32.113599999999998</v>
      </c>
      <c r="FG20">
        <v>7.50915</v>
      </c>
      <c r="FH20">
        <v>0</v>
      </c>
      <c r="FI20">
        <v>100</v>
      </c>
      <c r="FJ20">
        <v>24.597799999999999</v>
      </c>
      <c r="FK20">
        <v>98.291799999999995</v>
      </c>
      <c r="FL20">
        <v>16.048300000000001</v>
      </c>
      <c r="FM20">
        <v>101.176</v>
      </c>
      <c r="FN20">
        <v>100.56699999999999</v>
      </c>
    </row>
    <row r="21" spans="1:170" x14ac:dyDescent="0.25">
      <c r="A21">
        <v>5</v>
      </c>
      <c r="B21">
        <v>1608056399.0999999</v>
      </c>
      <c r="C21">
        <v>376</v>
      </c>
      <c r="D21" t="s">
        <v>307</v>
      </c>
      <c r="E21" t="s">
        <v>308</v>
      </c>
      <c r="F21" t="s">
        <v>285</v>
      </c>
      <c r="G21" t="s">
        <v>286</v>
      </c>
      <c r="H21">
        <v>1608056391.3499999</v>
      </c>
      <c r="I21">
        <f t="shared" si="0"/>
        <v>1.4246540490498293E-3</v>
      </c>
      <c r="J21">
        <f t="shared" si="1"/>
        <v>-0.2371567810836826</v>
      </c>
      <c r="K21">
        <f t="shared" si="2"/>
        <v>149.30779999999999</v>
      </c>
      <c r="L21">
        <f t="shared" si="3"/>
        <v>149.89427964050216</v>
      </c>
      <c r="M21">
        <f t="shared" si="4"/>
        <v>15.40448347211059</v>
      </c>
      <c r="N21">
        <f t="shared" si="5"/>
        <v>15.344211552791768</v>
      </c>
      <c r="O21">
        <f t="shared" si="6"/>
        <v>6.6242420221713227E-2</v>
      </c>
      <c r="P21">
        <f t="shared" si="7"/>
        <v>2.977226921621738</v>
      </c>
      <c r="Q21">
        <f t="shared" si="8"/>
        <v>6.5434381295531738E-2</v>
      </c>
      <c r="R21">
        <f t="shared" si="9"/>
        <v>4.096826607846777E-2</v>
      </c>
      <c r="S21">
        <f t="shared" si="10"/>
        <v>231.29297525671717</v>
      </c>
      <c r="T21">
        <f t="shared" si="11"/>
        <v>28.962638073921678</v>
      </c>
      <c r="U21">
        <f t="shared" si="12"/>
        <v>28.264800000000001</v>
      </c>
      <c r="V21">
        <f t="shared" si="13"/>
        <v>3.8538163332773459</v>
      </c>
      <c r="W21">
        <f t="shared" si="14"/>
        <v>44.218156824512263</v>
      </c>
      <c r="X21">
        <f t="shared" si="15"/>
        <v>1.6765075031368162</v>
      </c>
      <c r="Y21">
        <f t="shared" si="16"/>
        <v>3.7914459207115732</v>
      </c>
      <c r="Z21">
        <f t="shared" si="17"/>
        <v>2.1773088301405297</v>
      </c>
      <c r="AA21">
        <f t="shared" si="18"/>
        <v>-62.827243563097475</v>
      </c>
      <c r="AB21">
        <f t="shared" si="19"/>
        <v>-44.965853394721456</v>
      </c>
      <c r="AC21">
        <f t="shared" si="20"/>
        <v>-3.2962600042247199</v>
      </c>
      <c r="AD21">
        <f t="shared" si="21"/>
        <v>120.20361829467353</v>
      </c>
      <c r="AE21">
        <v>58</v>
      </c>
      <c r="AF21">
        <v>12</v>
      </c>
      <c r="AG21">
        <f t="shared" si="22"/>
        <v>1</v>
      </c>
      <c r="AH21">
        <f t="shared" si="23"/>
        <v>0</v>
      </c>
      <c r="AI21">
        <f t="shared" si="24"/>
        <v>54148.502165542304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645.38346153846203</v>
      </c>
      <c r="AR21">
        <v>701.68</v>
      </c>
      <c r="AS21">
        <f t="shared" si="27"/>
        <v>8.0231071801302511E-2</v>
      </c>
      <c r="AT21">
        <v>0.5</v>
      </c>
      <c r="AU21">
        <f t="shared" si="28"/>
        <v>1180.1941208569576</v>
      </c>
      <c r="AV21">
        <f t="shared" si="29"/>
        <v>-0.2371567810836826</v>
      </c>
      <c r="AW21">
        <f t="shared" si="30"/>
        <v>47.34411962497483</v>
      </c>
      <c r="AX21">
        <f t="shared" si="31"/>
        <v>0.28015619655683494</v>
      </c>
      <c r="AY21">
        <f t="shared" si="32"/>
        <v>2.8858870986853596E-4</v>
      </c>
      <c r="AZ21">
        <f t="shared" si="33"/>
        <v>3.648956789419679</v>
      </c>
      <c r="BA21" t="s">
        <v>310</v>
      </c>
      <c r="BB21">
        <v>505.1</v>
      </c>
      <c r="BC21">
        <f t="shared" si="34"/>
        <v>196.57999999999993</v>
      </c>
      <c r="BD21">
        <f t="shared" si="35"/>
        <v>0.28637978665956831</v>
      </c>
      <c r="BE21">
        <f t="shared" si="36"/>
        <v>0.92869734274459737</v>
      </c>
      <c r="BF21">
        <f t="shared" si="37"/>
        <v>-4.0803690900981078</v>
      </c>
      <c r="BG21">
        <f t="shared" si="38"/>
        <v>1.0054177752324061</v>
      </c>
      <c r="BH21">
        <f t="shared" si="39"/>
        <v>1400.01066666667</v>
      </c>
      <c r="BI21">
        <f t="shared" si="40"/>
        <v>1180.1941208569576</v>
      </c>
      <c r="BJ21">
        <f t="shared" si="41"/>
        <v>0.84298937783589856</v>
      </c>
      <c r="BK21">
        <f t="shared" si="42"/>
        <v>0.19597875567179718</v>
      </c>
      <c r="BL21">
        <v>6</v>
      </c>
      <c r="BM21">
        <v>0.5</v>
      </c>
      <c r="BN21" t="s">
        <v>290</v>
      </c>
      <c r="BO21">
        <v>2</v>
      </c>
      <c r="BP21">
        <v>1608056391.3499999</v>
      </c>
      <c r="BQ21">
        <v>149.30779999999999</v>
      </c>
      <c r="BR21">
        <v>149.27846666666699</v>
      </c>
      <c r="BS21">
        <v>16.313359999999999</v>
      </c>
      <c r="BT21">
        <v>14.631690000000001</v>
      </c>
      <c r="BU21">
        <v>144.53880000000001</v>
      </c>
      <c r="BV21">
        <v>16.15936</v>
      </c>
      <c r="BW21">
        <v>500.00766666666698</v>
      </c>
      <c r="BX21">
        <v>102.669033333333</v>
      </c>
      <c r="BY21">
        <v>9.9954976666666695E-2</v>
      </c>
      <c r="BZ21">
        <v>27.984653333333299</v>
      </c>
      <c r="CA21">
        <v>28.264800000000001</v>
      </c>
      <c r="CB21">
        <v>999.9</v>
      </c>
      <c r="CC21">
        <v>0</v>
      </c>
      <c r="CD21">
        <v>0</v>
      </c>
      <c r="CE21">
        <v>10007.25</v>
      </c>
      <c r="CF21">
        <v>0</v>
      </c>
      <c r="CG21">
        <v>468.29849999999999</v>
      </c>
      <c r="CH21">
        <v>1400.01066666667</v>
      </c>
      <c r="CI21">
        <v>0.89999629999999997</v>
      </c>
      <c r="CJ21">
        <v>0.100003656666667</v>
      </c>
      <c r="CK21">
        <v>0</v>
      </c>
      <c r="CL21">
        <v>645.39573333333306</v>
      </c>
      <c r="CM21">
        <v>4.9993800000000004</v>
      </c>
      <c r="CN21">
        <v>9147.9903333333295</v>
      </c>
      <c r="CO21">
        <v>11164.4066666667</v>
      </c>
      <c r="CP21">
        <v>48.061999999999998</v>
      </c>
      <c r="CQ21">
        <v>49.5</v>
      </c>
      <c r="CR21">
        <v>48.75</v>
      </c>
      <c r="CS21">
        <v>49.566200000000002</v>
      </c>
      <c r="CT21">
        <v>49.625</v>
      </c>
      <c r="CU21">
        <v>1255.5056666666701</v>
      </c>
      <c r="CV21">
        <v>139.505333333333</v>
      </c>
      <c r="CW21">
        <v>0</v>
      </c>
      <c r="CX21">
        <v>76.299999952316298</v>
      </c>
      <c r="CY21">
        <v>0</v>
      </c>
      <c r="CZ21">
        <v>645.38346153846203</v>
      </c>
      <c r="DA21">
        <v>-2.43705981890909</v>
      </c>
      <c r="DB21">
        <v>-25.791452927065698</v>
      </c>
      <c r="DC21">
        <v>9147.9623076923108</v>
      </c>
      <c r="DD21">
        <v>15</v>
      </c>
      <c r="DE21">
        <v>0</v>
      </c>
      <c r="DF21" t="s">
        <v>291</v>
      </c>
      <c r="DG21">
        <v>1607992578</v>
      </c>
      <c r="DH21">
        <v>1607992562.5999999</v>
      </c>
      <c r="DI21">
        <v>0</v>
      </c>
      <c r="DJ21">
        <v>1.9490000000000001</v>
      </c>
      <c r="DK21">
        <v>8.9999999999999993E-3</v>
      </c>
      <c r="DL21">
        <v>4.7690000000000001</v>
      </c>
      <c r="DM21">
        <v>0.154</v>
      </c>
      <c r="DN21">
        <v>1213</v>
      </c>
      <c r="DO21">
        <v>20</v>
      </c>
      <c r="DP21">
        <v>0.1</v>
      </c>
      <c r="DQ21">
        <v>0.17</v>
      </c>
      <c r="DR21">
        <v>-0.23360384455455399</v>
      </c>
      <c r="DS21">
        <v>-0.24047296441171701</v>
      </c>
      <c r="DT21">
        <v>2.5171631496418701E-2</v>
      </c>
      <c r="DU21">
        <v>1</v>
      </c>
      <c r="DV21">
        <v>2.7563477820000001E-2</v>
      </c>
      <c r="DW21">
        <v>0.18863492880266999</v>
      </c>
      <c r="DX21">
        <v>2.5237404105323501E-2</v>
      </c>
      <c r="DY21">
        <v>1</v>
      </c>
      <c r="DZ21">
        <v>1.6806143333333301</v>
      </c>
      <c r="EA21">
        <v>0.121253926585097</v>
      </c>
      <c r="EB21">
        <v>8.7551903399577004E-3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4.7690000000000001</v>
      </c>
      <c r="EJ21">
        <v>0.154</v>
      </c>
      <c r="EK21">
        <v>4.7690000000000001</v>
      </c>
      <c r="EL21">
        <v>0</v>
      </c>
      <c r="EM21">
        <v>0</v>
      </c>
      <c r="EN21">
        <v>0</v>
      </c>
      <c r="EO21">
        <v>0.154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1063.7</v>
      </c>
      <c r="EX21">
        <v>1063.9000000000001</v>
      </c>
      <c r="EY21">
        <v>2</v>
      </c>
      <c r="EZ21">
        <v>411.738</v>
      </c>
      <c r="FA21">
        <v>528.85199999999998</v>
      </c>
      <c r="FB21">
        <v>24.724699999999999</v>
      </c>
      <c r="FC21">
        <v>32.140900000000002</v>
      </c>
      <c r="FD21">
        <v>29.999600000000001</v>
      </c>
      <c r="FE21">
        <v>32.000100000000003</v>
      </c>
      <c r="FF21">
        <v>32.033499999999997</v>
      </c>
      <c r="FG21">
        <v>9.8429900000000004</v>
      </c>
      <c r="FH21">
        <v>0</v>
      </c>
      <c r="FI21">
        <v>100</v>
      </c>
      <c r="FJ21">
        <v>24.729099999999999</v>
      </c>
      <c r="FK21">
        <v>149.60599999999999</v>
      </c>
      <c r="FL21">
        <v>16.2011</v>
      </c>
      <c r="FM21">
        <v>101.191</v>
      </c>
      <c r="FN21">
        <v>100.58</v>
      </c>
    </row>
    <row r="22" spans="1:170" x14ac:dyDescent="0.25">
      <c r="A22">
        <v>6</v>
      </c>
      <c r="B22">
        <v>1608056472.0999999</v>
      </c>
      <c r="C22">
        <v>449</v>
      </c>
      <c r="D22" t="s">
        <v>311</v>
      </c>
      <c r="E22" t="s">
        <v>312</v>
      </c>
      <c r="F22" t="s">
        <v>285</v>
      </c>
      <c r="G22" t="s">
        <v>286</v>
      </c>
      <c r="H22">
        <v>1608056464.3499999</v>
      </c>
      <c r="I22">
        <f t="shared" si="0"/>
        <v>1.5207467184485961E-3</v>
      </c>
      <c r="J22">
        <f t="shared" si="1"/>
        <v>0.98756618963931331</v>
      </c>
      <c r="K22">
        <f t="shared" si="2"/>
        <v>199.160666666667</v>
      </c>
      <c r="L22">
        <f t="shared" si="3"/>
        <v>170.31735441647027</v>
      </c>
      <c r="M22">
        <f t="shared" si="4"/>
        <v>17.503476262941469</v>
      </c>
      <c r="N22">
        <f t="shared" si="5"/>
        <v>20.467696985166977</v>
      </c>
      <c r="O22">
        <f t="shared" si="6"/>
        <v>7.1165949026893965E-2</v>
      </c>
      <c r="P22">
        <f t="shared" si="7"/>
        <v>2.9782057699621283</v>
      </c>
      <c r="Q22">
        <f t="shared" si="8"/>
        <v>7.0234542721500731E-2</v>
      </c>
      <c r="R22">
        <f t="shared" si="9"/>
        <v>4.3979256705553735E-2</v>
      </c>
      <c r="S22">
        <f t="shared" si="10"/>
        <v>231.29355525121213</v>
      </c>
      <c r="T22">
        <f t="shared" si="11"/>
        <v>28.923801024775919</v>
      </c>
      <c r="U22">
        <f t="shared" si="12"/>
        <v>28.211480000000002</v>
      </c>
      <c r="V22">
        <f t="shared" si="13"/>
        <v>3.8418769516645743</v>
      </c>
      <c r="W22">
        <f t="shared" si="14"/>
        <v>44.251482233379633</v>
      </c>
      <c r="X22">
        <f t="shared" si="15"/>
        <v>1.6764062690405206</v>
      </c>
      <c r="Y22">
        <f t="shared" si="16"/>
        <v>3.7883618455970707</v>
      </c>
      <c r="Z22">
        <f t="shared" si="17"/>
        <v>2.1654706826240537</v>
      </c>
      <c r="AA22">
        <f t="shared" si="18"/>
        <v>-67.064930283583081</v>
      </c>
      <c r="AB22">
        <f t="shared" si="19"/>
        <v>-38.660419879260701</v>
      </c>
      <c r="AC22">
        <f t="shared" si="20"/>
        <v>-2.8321538879920731</v>
      </c>
      <c r="AD22">
        <f t="shared" si="21"/>
        <v>122.73605120037627</v>
      </c>
      <c r="AE22">
        <v>57</v>
      </c>
      <c r="AF22">
        <v>11</v>
      </c>
      <c r="AG22">
        <f t="shared" si="22"/>
        <v>1</v>
      </c>
      <c r="AH22">
        <f t="shared" si="23"/>
        <v>0</v>
      </c>
      <c r="AI22">
        <f t="shared" si="24"/>
        <v>54179.771972673465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646.03408000000002</v>
      </c>
      <c r="AR22">
        <v>711.15</v>
      </c>
      <c r="AS22">
        <f t="shared" si="27"/>
        <v>9.1564255079800261E-2</v>
      </c>
      <c r="AT22">
        <v>0.5</v>
      </c>
      <c r="AU22">
        <f t="shared" si="28"/>
        <v>1180.1974498604998</v>
      </c>
      <c r="AV22">
        <f t="shared" si="29"/>
        <v>0.98756618963931331</v>
      </c>
      <c r="AW22">
        <f t="shared" si="30"/>
        <v>54.031950171778291</v>
      </c>
      <c r="AX22">
        <f t="shared" si="31"/>
        <v>0.30153975954439993</v>
      </c>
      <c r="AY22">
        <f t="shared" si="32"/>
        <v>1.3263150751940344E-3</v>
      </c>
      <c r="AZ22">
        <f t="shared" si="33"/>
        <v>3.5870491457498419</v>
      </c>
      <c r="BA22" t="s">
        <v>314</v>
      </c>
      <c r="BB22">
        <v>496.71</v>
      </c>
      <c r="BC22">
        <f t="shared" si="34"/>
        <v>214.44</v>
      </c>
      <c r="BD22">
        <f t="shared" si="35"/>
        <v>0.30365566125722793</v>
      </c>
      <c r="BE22">
        <f t="shared" si="36"/>
        <v>0.92245522299005189</v>
      </c>
      <c r="BF22">
        <f t="shared" si="37"/>
        <v>-15.049012622222548</v>
      </c>
      <c r="BG22">
        <f t="shared" si="38"/>
        <v>1.0016990959903147</v>
      </c>
      <c r="BH22">
        <f t="shared" si="39"/>
        <v>1400.0146666666701</v>
      </c>
      <c r="BI22">
        <f t="shared" si="40"/>
        <v>1180.1974498604998</v>
      </c>
      <c r="BJ22">
        <f t="shared" si="41"/>
        <v>0.84298934715481333</v>
      </c>
      <c r="BK22">
        <f t="shared" si="42"/>
        <v>0.19597869430962692</v>
      </c>
      <c r="BL22">
        <v>6</v>
      </c>
      <c r="BM22">
        <v>0.5</v>
      </c>
      <c r="BN22" t="s">
        <v>290</v>
      </c>
      <c r="BO22">
        <v>2</v>
      </c>
      <c r="BP22">
        <v>1608056464.3499999</v>
      </c>
      <c r="BQ22">
        <v>199.160666666667</v>
      </c>
      <c r="BR22">
        <v>200.70916666666699</v>
      </c>
      <c r="BS22">
        <v>16.312249999999999</v>
      </c>
      <c r="BT22">
        <v>14.517153333333299</v>
      </c>
      <c r="BU22">
        <v>194.39166666666699</v>
      </c>
      <c r="BV22">
        <v>16.158249999999999</v>
      </c>
      <c r="BW22">
        <v>500.00869999999998</v>
      </c>
      <c r="BX22">
        <v>102.6698</v>
      </c>
      <c r="BY22">
        <v>9.9975416666666594E-2</v>
      </c>
      <c r="BZ22">
        <v>27.970696666666701</v>
      </c>
      <c r="CA22">
        <v>28.211480000000002</v>
      </c>
      <c r="CB22">
        <v>999.9</v>
      </c>
      <c r="CC22">
        <v>0</v>
      </c>
      <c r="CD22">
        <v>0</v>
      </c>
      <c r="CE22">
        <v>10012.714666666699</v>
      </c>
      <c r="CF22">
        <v>0</v>
      </c>
      <c r="CG22">
        <v>464.70316666666702</v>
      </c>
      <c r="CH22">
        <v>1400.0146666666701</v>
      </c>
      <c r="CI22">
        <v>0.89999693333333297</v>
      </c>
      <c r="CJ22">
        <v>0.10000306</v>
      </c>
      <c r="CK22">
        <v>0</v>
      </c>
      <c r="CL22">
        <v>646.02276666666705</v>
      </c>
      <c r="CM22">
        <v>4.9993800000000004</v>
      </c>
      <c r="CN22">
        <v>9160.5903333333299</v>
      </c>
      <c r="CO22">
        <v>11164.4433333333</v>
      </c>
      <c r="CP22">
        <v>48.061999999999998</v>
      </c>
      <c r="CQ22">
        <v>49.5</v>
      </c>
      <c r="CR22">
        <v>48.75</v>
      </c>
      <c r="CS22">
        <v>49.561999999999998</v>
      </c>
      <c r="CT22">
        <v>49.625</v>
      </c>
      <c r="CU22">
        <v>1255.511</v>
      </c>
      <c r="CV22">
        <v>139.50433333333299</v>
      </c>
      <c r="CW22">
        <v>0</v>
      </c>
      <c r="CX22">
        <v>72.600000143051105</v>
      </c>
      <c r="CY22">
        <v>0</v>
      </c>
      <c r="CZ22">
        <v>646.03408000000002</v>
      </c>
      <c r="DA22">
        <v>0.660230765312388</v>
      </c>
      <c r="DB22">
        <v>13.3900001021689</v>
      </c>
      <c r="DC22">
        <v>9160.5867999999991</v>
      </c>
      <c r="DD22">
        <v>15</v>
      </c>
      <c r="DE22">
        <v>0</v>
      </c>
      <c r="DF22" t="s">
        <v>291</v>
      </c>
      <c r="DG22">
        <v>1607992578</v>
      </c>
      <c r="DH22">
        <v>1607992562.5999999</v>
      </c>
      <c r="DI22">
        <v>0</v>
      </c>
      <c r="DJ22">
        <v>1.9490000000000001</v>
      </c>
      <c r="DK22">
        <v>8.9999999999999993E-3</v>
      </c>
      <c r="DL22">
        <v>4.7690000000000001</v>
      </c>
      <c r="DM22">
        <v>0.154</v>
      </c>
      <c r="DN22">
        <v>1213</v>
      </c>
      <c r="DO22">
        <v>20</v>
      </c>
      <c r="DP22">
        <v>0.1</v>
      </c>
      <c r="DQ22">
        <v>0.17</v>
      </c>
      <c r="DR22">
        <v>0.99182808755172802</v>
      </c>
      <c r="DS22">
        <v>-8.2808186560040895E-2</v>
      </c>
      <c r="DT22">
        <v>5.1521630905820098E-2</v>
      </c>
      <c r="DU22">
        <v>1</v>
      </c>
      <c r="DV22">
        <v>-1.5504943333333301</v>
      </c>
      <c r="DW22">
        <v>-8.3419888765300501E-2</v>
      </c>
      <c r="DX22">
        <v>5.7190774120967798E-2</v>
      </c>
      <c r="DY22">
        <v>1</v>
      </c>
      <c r="DZ22">
        <v>1.7943006666666701</v>
      </c>
      <c r="EA22">
        <v>9.3695038932152197E-2</v>
      </c>
      <c r="EB22">
        <v>6.8041526209285498E-3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4.7690000000000001</v>
      </c>
      <c r="EJ22">
        <v>0.154</v>
      </c>
      <c r="EK22">
        <v>4.7690000000000001</v>
      </c>
      <c r="EL22">
        <v>0</v>
      </c>
      <c r="EM22">
        <v>0</v>
      </c>
      <c r="EN22">
        <v>0</v>
      </c>
      <c r="EO22">
        <v>0.154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1064.9000000000001</v>
      </c>
      <c r="EX22">
        <v>1065.2</v>
      </c>
      <c r="EY22">
        <v>2</v>
      </c>
      <c r="EZ22">
        <v>412.50400000000002</v>
      </c>
      <c r="FA22">
        <v>528.85599999999999</v>
      </c>
      <c r="FB22">
        <v>24.637</v>
      </c>
      <c r="FC22">
        <v>32.0548</v>
      </c>
      <c r="FD22">
        <v>29.999600000000001</v>
      </c>
      <c r="FE22">
        <v>31.921199999999999</v>
      </c>
      <c r="FF22">
        <v>31.956299999999999</v>
      </c>
      <c r="FG22">
        <v>12.165699999999999</v>
      </c>
      <c r="FH22">
        <v>0</v>
      </c>
      <c r="FI22">
        <v>100</v>
      </c>
      <c r="FJ22">
        <v>24.660499999999999</v>
      </c>
      <c r="FK22">
        <v>201.124</v>
      </c>
      <c r="FL22">
        <v>16.285399999999999</v>
      </c>
      <c r="FM22">
        <v>101.202</v>
      </c>
      <c r="FN22">
        <v>100.592</v>
      </c>
    </row>
    <row r="23" spans="1:170" x14ac:dyDescent="0.25">
      <c r="A23">
        <v>7</v>
      </c>
      <c r="B23">
        <v>1608056545.0999999</v>
      </c>
      <c r="C23">
        <v>522</v>
      </c>
      <c r="D23" t="s">
        <v>315</v>
      </c>
      <c r="E23" t="s">
        <v>316</v>
      </c>
      <c r="F23" t="s">
        <v>285</v>
      </c>
      <c r="G23" t="s">
        <v>286</v>
      </c>
      <c r="H23">
        <v>1608056537.3499999</v>
      </c>
      <c r="I23">
        <f t="shared" si="0"/>
        <v>1.5877408320227838E-3</v>
      </c>
      <c r="J23">
        <f t="shared" si="1"/>
        <v>2.2593010950310219</v>
      </c>
      <c r="K23">
        <f t="shared" si="2"/>
        <v>249.11080000000001</v>
      </c>
      <c r="L23">
        <f t="shared" si="3"/>
        <v>192.17953282442843</v>
      </c>
      <c r="M23">
        <f t="shared" si="4"/>
        <v>19.750521230711033</v>
      </c>
      <c r="N23">
        <f t="shared" si="5"/>
        <v>25.601415883835514</v>
      </c>
      <c r="O23">
        <f t="shared" si="6"/>
        <v>7.4210159890561914E-2</v>
      </c>
      <c r="P23">
        <f t="shared" si="7"/>
        <v>2.9765554848184337</v>
      </c>
      <c r="Q23">
        <f t="shared" si="8"/>
        <v>7.3197423400998773E-2</v>
      </c>
      <c r="R23">
        <f t="shared" si="9"/>
        <v>4.5838228527116165E-2</v>
      </c>
      <c r="S23">
        <f t="shared" si="10"/>
        <v>231.28956757333404</v>
      </c>
      <c r="T23">
        <f t="shared" si="11"/>
        <v>28.925240352419571</v>
      </c>
      <c r="U23">
        <f t="shared" si="12"/>
        <v>28.2129233333333</v>
      </c>
      <c r="V23">
        <f t="shared" si="13"/>
        <v>3.8421997165722908</v>
      </c>
      <c r="W23">
        <f t="shared" si="14"/>
        <v>44.109122314459931</v>
      </c>
      <c r="X23">
        <f t="shared" si="15"/>
        <v>1.6727811318787451</v>
      </c>
      <c r="Y23">
        <f t="shared" si="16"/>
        <v>3.7923700225845822</v>
      </c>
      <c r="Z23">
        <f t="shared" si="17"/>
        <v>2.1694185846935454</v>
      </c>
      <c r="AA23">
        <f t="shared" si="18"/>
        <v>-70.01937069220476</v>
      </c>
      <c r="AB23">
        <f t="shared" si="19"/>
        <v>-35.960183767983864</v>
      </c>
      <c r="AC23">
        <f t="shared" si="20"/>
        <v>-2.6360597812033468</v>
      </c>
      <c r="AD23">
        <f t="shared" si="21"/>
        <v>122.67395333194204</v>
      </c>
      <c r="AE23">
        <v>58</v>
      </c>
      <c r="AF23">
        <v>12</v>
      </c>
      <c r="AG23">
        <f t="shared" si="22"/>
        <v>1</v>
      </c>
      <c r="AH23">
        <f t="shared" si="23"/>
        <v>0</v>
      </c>
      <c r="AI23">
        <f t="shared" si="24"/>
        <v>54128.08861042824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651.58219999999994</v>
      </c>
      <c r="AR23">
        <v>725.36</v>
      </c>
      <c r="AS23">
        <f t="shared" si="27"/>
        <v>0.10171197750082728</v>
      </c>
      <c r="AT23">
        <v>0.5</v>
      </c>
      <c r="AU23">
        <f t="shared" si="28"/>
        <v>1180.1764508569645</v>
      </c>
      <c r="AV23">
        <f t="shared" si="29"/>
        <v>2.2593010950310219</v>
      </c>
      <c r="AW23">
        <f t="shared" si="30"/>
        <v>60.019040308284879</v>
      </c>
      <c r="AX23">
        <f t="shared" si="31"/>
        <v>0.31286533583324144</v>
      </c>
      <c r="AY23">
        <f t="shared" si="32"/>
        <v>2.4039189841376443E-3</v>
      </c>
      <c r="AZ23">
        <f t="shared" si="33"/>
        <v>3.4971876033969336</v>
      </c>
      <c r="BA23" t="s">
        <v>318</v>
      </c>
      <c r="BB23">
        <v>498.42</v>
      </c>
      <c r="BC23">
        <f t="shared" si="34"/>
        <v>226.94</v>
      </c>
      <c r="BD23">
        <f t="shared" si="35"/>
        <v>0.32509826385828883</v>
      </c>
      <c r="BE23">
        <f t="shared" si="36"/>
        <v>0.91788425493729331</v>
      </c>
      <c r="BF23">
        <f t="shared" si="37"/>
        <v>7.4650638231630451</v>
      </c>
      <c r="BG23">
        <f t="shared" si="38"/>
        <v>0.99611911372736639</v>
      </c>
      <c r="BH23">
        <f t="shared" si="39"/>
        <v>1399.98966666667</v>
      </c>
      <c r="BI23">
        <f t="shared" si="40"/>
        <v>1180.1764508569645</v>
      </c>
      <c r="BJ23">
        <f t="shared" si="41"/>
        <v>0.84298940124817234</v>
      </c>
      <c r="BK23">
        <f t="shared" si="42"/>
        <v>0.19597880249634464</v>
      </c>
      <c r="BL23">
        <v>6</v>
      </c>
      <c r="BM23">
        <v>0.5</v>
      </c>
      <c r="BN23" t="s">
        <v>290</v>
      </c>
      <c r="BO23">
        <v>2</v>
      </c>
      <c r="BP23">
        <v>1608056537.3499999</v>
      </c>
      <c r="BQ23">
        <v>249.11080000000001</v>
      </c>
      <c r="BR23">
        <v>252.29660000000001</v>
      </c>
      <c r="BS23">
        <v>16.27675</v>
      </c>
      <c r="BT23">
        <v>14.402466666666699</v>
      </c>
      <c r="BU23">
        <v>244.34180000000001</v>
      </c>
      <c r="BV23">
        <v>16.12275</v>
      </c>
      <c r="BW23">
        <v>499.99833333333299</v>
      </c>
      <c r="BX23">
        <v>102.6713</v>
      </c>
      <c r="BY23">
        <v>9.9900139999999998E-2</v>
      </c>
      <c r="BZ23">
        <v>27.9888333333333</v>
      </c>
      <c r="CA23">
        <v>28.2129233333333</v>
      </c>
      <c r="CB23">
        <v>999.9</v>
      </c>
      <c r="CC23">
        <v>0</v>
      </c>
      <c r="CD23">
        <v>0</v>
      </c>
      <c r="CE23">
        <v>10003.230666666699</v>
      </c>
      <c r="CF23">
        <v>0</v>
      </c>
      <c r="CG23">
        <v>457.84236666666698</v>
      </c>
      <c r="CH23">
        <v>1399.98966666667</v>
      </c>
      <c r="CI23">
        <v>0.89999486666666695</v>
      </c>
      <c r="CJ23">
        <v>0.10000508333333299</v>
      </c>
      <c r="CK23">
        <v>0</v>
      </c>
      <c r="CL23">
        <v>651.58103333333304</v>
      </c>
      <c r="CM23">
        <v>4.9993800000000004</v>
      </c>
      <c r="CN23">
        <v>9243.9466666666704</v>
      </c>
      <c r="CO23">
        <v>11164.23</v>
      </c>
      <c r="CP23">
        <v>48.110300000000002</v>
      </c>
      <c r="CQ23">
        <v>49.5</v>
      </c>
      <c r="CR23">
        <v>48.803733333333298</v>
      </c>
      <c r="CS23">
        <v>49.561999999999998</v>
      </c>
      <c r="CT23">
        <v>49.6291333333333</v>
      </c>
      <c r="CU23">
        <v>1255.4856666666701</v>
      </c>
      <c r="CV23">
        <v>139.50433333333299</v>
      </c>
      <c r="CW23">
        <v>0</v>
      </c>
      <c r="CX23">
        <v>72.300000190734906</v>
      </c>
      <c r="CY23">
        <v>0</v>
      </c>
      <c r="CZ23">
        <v>651.58219999999994</v>
      </c>
      <c r="DA23">
        <v>1.4796923019353301</v>
      </c>
      <c r="DB23">
        <v>21.649230616031801</v>
      </c>
      <c r="DC23">
        <v>9244.2795999999998</v>
      </c>
      <c r="DD23">
        <v>15</v>
      </c>
      <c r="DE23">
        <v>0</v>
      </c>
      <c r="DF23" t="s">
        <v>291</v>
      </c>
      <c r="DG23">
        <v>1607992578</v>
      </c>
      <c r="DH23">
        <v>1607992562.5999999</v>
      </c>
      <c r="DI23">
        <v>0</v>
      </c>
      <c r="DJ23">
        <v>1.9490000000000001</v>
      </c>
      <c r="DK23">
        <v>8.9999999999999993E-3</v>
      </c>
      <c r="DL23">
        <v>4.7690000000000001</v>
      </c>
      <c r="DM23">
        <v>0.154</v>
      </c>
      <c r="DN23">
        <v>1213</v>
      </c>
      <c r="DO23">
        <v>20</v>
      </c>
      <c r="DP23">
        <v>0.1</v>
      </c>
      <c r="DQ23">
        <v>0.17</v>
      </c>
      <c r="DR23">
        <v>2.2670091020105101</v>
      </c>
      <c r="DS23">
        <v>-0.10401609291618499</v>
      </c>
      <c r="DT23">
        <v>4.0253354160950799E-2</v>
      </c>
      <c r="DU23">
        <v>1</v>
      </c>
      <c r="DV23">
        <v>-3.1901660000000001</v>
      </c>
      <c r="DW23">
        <v>-7.5224916573945902E-3</v>
      </c>
      <c r="DX23">
        <v>4.0193270464925698E-2</v>
      </c>
      <c r="DY23">
        <v>1</v>
      </c>
      <c r="DZ23">
        <v>1.8740686666666699</v>
      </c>
      <c r="EA23">
        <v>3.2622914349279802E-2</v>
      </c>
      <c r="EB23">
        <v>2.3971826982708199E-3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4.7690000000000001</v>
      </c>
      <c r="EJ23">
        <v>0.154</v>
      </c>
      <c r="EK23">
        <v>4.7690000000000001</v>
      </c>
      <c r="EL23">
        <v>0</v>
      </c>
      <c r="EM23">
        <v>0</v>
      </c>
      <c r="EN23">
        <v>0</v>
      </c>
      <c r="EO23">
        <v>0.154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1066.0999999999999</v>
      </c>
      <c r="EX23">
        <v>1066.4000000000001</v>
      </c>
      <c r="EY23">
        <v>2</v>
      </c>
      <c r="EZ23">
        <v>412.19799999999998</v>
      </c>
      <c r="FA23">
        <v>529.10400000000004</v>
      </c>
      <c r="FB23">
        <v>24.6554</v>
      </c>
      <c r="FC23">
        <v>31.9757</v>
      </c>
      <c r="FD23">
        <v>29.999700000000001</v>
      </c>
      <c r="FE23">
        <v>31.847000000000001</v>
      </c>
      <c r="FF23">
        <v>31.883099999999999</v>
      </c>
      <c r="FG23">
        <v>14.4466</v>
      </c>
      <c r="FH23">
        <v>0</v>
      </c>
      <c r="FI23">
        <v>100</v>
      </c>
      <c r="FJ23">
        <v>24.659400000000002</v>
      </c>
      <c r="FK23">
        <v>252.71700000000001</v>
      </c>
      <c r="FL23">
        <v>16.2713</v>
      </c>
      <c r="FM23">
        <v>101.212</v>
      </c>
      <c r="FN23">
        <v>100.602</v>
      </c>
    </row>
    <row r="24" spans="1:170" x14ac:dyDescent="0.25">
      <c r="A24">
        <v>8</v>
      </c>
      <c r="B24">
        <v>1608056619.0999999</v>
      </c>
      <c r="C24">
        <v>596</v>
      </c>
      <c r="D24" t="s">
        <v>319</v>
      </c>
      <c r="E24" t="s">
        <v>320</v>
      </c>
      <c r="F24" t="s">
        <v>285</v>
      </c>
      <c r="G24" t="s">
        <v>286</v>
      </c>
      <c r="H24">
        <v>1608056611.3499999</v>
      </c>
      <c r="I24">
        <f t="shared" si="0"/>
        <v>1.5757897818281614E-3</v>
      </c>
      <c r="J24">
        <f t="shared" si="1"/>
        <v>6.1762390551188</v>
      </c>
      <c r="K24">
        <f t="shared" si="2"/>
        <v>397.45159999999998</v>
      </c>
      <c r="L24">
        <f t="shared" si="3"/>
        <v>249.95699310717134</v>
      </c>
      <c r="M24">
        <f t="shared" si="4"/>
        <v>25.687290614974685</v>
      </c>
      <c r="N24">
        <f t="shared" si="5"/>
        <v>40.844845457911532</v>
      </c>
      <c r="O24">
        <f t="shared" si="6"/>
        <v>7.3382101536129146E-2</v>
      </c>
      <c r="P24">
        <f t="shared" si="7"/>
        <v>2.9767328598105434</v>
      </c>
      <c r="Q24">
        <f t="shared" si="8"/>
        <v>7.2391735275085023E-2</v>
      </c>
      <c r="R24">
        <f t="shared" si="9"/>
        <v>4.5332701437823954E-2</v>
      </c>
      <c r="S24">
        <f t="shared" si="10"/>
        <v>231.28668717627033</v>
      </c>
      <c r="T24">
        <f t="shared" si="11"/>
        <v>28.917951609601953</v>
      </c>
      <c r="U24">
        <f t="shared" si="12"/>
        <v>28.188083333333299</v>
      </c>
      <c r="V24">
        <f t="shared" si="13"/>
        <v>3.8366481786593307</v>
      </c>
      <c r="W24">
        <f t="shared" si="14"/>
        <v>43.784793361968106</v>
      </c>
      <c r="X24">
        <f t="shared" si="15"/>
        <v>1.659485802658875</v>
      </c>
      <c r="Y24">
        <f t="shared" si="16"/>
        <v>3.7900962303052008</v>
      </c>
      <c r="Z24">
        <f t="shared" si="17"/>
        <v>2.1771623760004557</v>
      </c>
      <c r="AA24">
        <f t="shared" si="18"/>
        <v>-69.492329378621918</v>
      </c>
      <c r="AB24">
        <f t="shared" si="19"/>
        <v>-33.626784122160402</v>
      </c>
      <c r="AC24">
        <f t="shared" si="20"/>
        <v>-2.4644317869345822</v>
      </c>
      <c r="AD24">
        <f t="shared" si="21"/>
        <v>125.70314188855345</v>
      </c>
      <c r="AE24">
        <v>57</v>
      </c>
      <c r="AF24">
        <v>11</v>
      </c>
      <c r="AG24">
        <f t="shared" si="22"/>
        <v>1</v>
      </c>
      <c r="AH24">
        <f t="shared" si="23"/>
        <v>0</v>
      </c>
      <c r="AI24">
        <f t="shared" si="24"/>
        <v>54135.049648071377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674.47627999999997</v>
      </c>
      <c r="AR24">
        <v>768.37</v>
      </c>
      <c r="AS24">
        <f t="shared" si="27"/>
        <v>0.12219857620677543</v>
      </c>
      <c r="AT24">
        <v>0.5</v>
      </c>
      <c r="AU24">
        <f t="shared" si="28"/>
        <v>1180.1620818534145</v>
      </c>
      <c r="AV24">
        <f t="shared" si="29"/>
        <v>6.1762390551188</v>
      </c>
      <c r="AW24">
        <f t="shared" si="30"/>
        <v>72.107063047855604</v>
      </c>
      <c r="AX24">
        <f t="shared" si="31"/>
        <v>0.36073766544763591</v>
      </c>
      <c r="AY24">
        <f t="shared" si="32"/>
        <v>5.722931314932656E-3</v>
      </c>
      <c r="AZ24">
        <f t="shared" si="33"/>
        <v>3.2454546637687574</v>
      </c>
      <c r="BA24" t="s">
        <v>322</v>
      </c>
      <c r="BB24">
        <v>491.19</v>
      </c>
      <c r="BC24">
        <f t="shared" si="34"/>
        <v>277.18</v>
      </c>
      <c r="BD24">
        <f t="shared" si="35"/>
        <v>0.3387463741972726</v>
      </c>
      <c r="BE24">
        <f t="shared" si="36"/>
        <v>0.89996715856638121</v>
      </c>
      <c r="BF24">
        <f t="shared" si="37"/>
        <v>1.7751608615348782</v>
      </c>
      <c r="BG24">
        <f t="shared" si="38"/>
        <v>0.9792299485528837</v>
      </c>
      <c r="BH24">
        <f t="shared" si="39"/>
        <v>1399.97266666667</v>
      </c>
      <c r="BI24">
        <f t="shared" si="40"/>
        <v>1180.1620818534145</v>
      </c>
      <c r="BJ24">
        <f t="shared" si="41"/>
        <v>0.8429893739735479</v>
      </c>
      <c r="BK24">
        <f t="shared" si="42"/>
        <v>0.19597874794709594</v>
      </c>
      <c r="BL24">
        <v>6</v>
      </c>
      <c r="BM24">
        <v>0.5</v>
      </c>
      <c r="BN24" t="s">
        <v>290</v>
      </c>
      <c r="BO24">
        <v>2</v>
      </c>
      <c r="BP24">
        <v>1608056611.3499999</v>
      </c>
      <c r="BQ24">
        <v>397.45159999999998</v>
      </c>
      <c r="BR24">
        <v>405.61453333333299</v>
      </c>
      <c r="BS24">
        <v>16.148066666666701</v>
      </c>
      <c r="BT24">
        <v>14.28768</v>
      </c>
      <c r="BU24">
        <v>392.68259999999998</v>
      </c>
      <c r="BV24">
        <v>15.994066666666701</v>
      </c>
      <c r="BW24">
        <v>500.00696666666698</v>
      </c>
      <c r="BX24">
        <v>102.666866666667</v>
      </c>
      <c r="BY24">
        <v>9.9974523333333301E-2</v>
      </c>
      <c r="BZ24">
        <v>27.978546666666698</v>
      </c>
      <c r="CA24">
        <v>28.188083333333299</v>
      </c>
      <c r="CB24">
        <v>999.9</v>
      </c>
      <c r="CC24">
        <v>0</v>
      </c>
      <c r="CD24">
        <v>0</v>
      </c>
      <c r="CE24">
        <v>10004.665999999999</v>
      </c>
      <c r="CF24">
        <v>0</v>
      </c>
      <c r="CG24">
        <v>454.375766666667</v>
      </c>
      <c r="CH24">
        <v>1399.97266666667</v>
      </c>
      <c r="CI24">
        <v>0.89999770000000001</v>
      </c>
      <c r="CJ24">
        <v>0.100002243333333</v>
      </c>
      <c r="CK24">
        <v>0</v>
      </c>
      <c r="CL24">
        <v>674.42579999999998</v>
      </c>
      <c r="CM24">
        <v>4.9993800000000004</v>
      </c>
      <c r="CN24">
        <v>9562.8303333333297</v>
      </c>
      <c r="CO24">
        <v>11164.106666666699</v>
      </c>
      <c r="CP24">
        <v>48.116599999999998</v>
      </c>
      <c r="CQ24">
        <v>49.561999999999998</v>
      </c>
      <c r="CR24">
        <v>48.811999999999998</v>
      </c>
      <c r="CS24">
        <v>49.566200000000002</v>
      </c>
      <c r="CT24">
        <v>49.682866666666598</v>
      </c>
      <c r="CU24">
        <v>1255.47133333333</v>
      </c>
      <c r="CV24">
        <v>139.50133333333301</v>
      </c>
      <c r="CW24">
        <v>0</v>
      </c>
      <c r="CX24">
        <v>73.400000095367403</v>
      </c>
      <c r="CY24">
        <v>0</v>
      </c>
      <c r="CZ24">
        <v>674.47627999999997</v>
      </c>
      <c r="DA24">
        <v>6.0772307759911097</v>
      </c>
      <c r="DB24">
        <v>90.887692150170906</v>
      </c>
      <c r="DC24">
        <v>9563.7972000000009</v>
      </c>
      <c r="DD24">
        <v>15</v>
      </c>
      <c r="DE24">
        <v>0</v>
      </c>
      <c r="DF24" t="s">
        <v>291</v>
      </c>
      <c r="DG24">
        <v>1607992578</v>
      </c>
      <c r="DH24">
        <v>1607992562.5999999</v>
      </c>
      <c r="DI24">
        <v>0</v>
      </c>
      <c r="DJ24">
        <v>1.9490000000000001</v>
      </c>
      <c r="DK24">
        <v>8.9999999999999993E-3</v>
      </c>
      <c r="DL24">
        <v>4.7690000000000001</v>
      </c>
      <c r="DM24">
        <v>0.154</v>
      </c>
      <c r="DN24">
        <v>1213</v>
      </c>
      <c r="DO24">
        <v>20</v>
      </c>
      <c r="DP24">
        <v>0.1</v>
      </c>
      <c r="DQ24">
        <v>0.17</v>
      </c>
      <c r="DR24">
        <v>6.1849952083322099</v>
      </c>
      <c r="DS24">
        <v>-0.195143152473294</v>
      </c>
      <c r="DT24">
        <v>2.8017410166359499E-2</v>
      </c>
      <c r="DU24">
        <v>1</v>
      </c>
      <c r="DV24">
        <v>-8.1679083333333296</v>
      </c>
      <c r="DW24">
        <v>0.196812013348172</v>
      </c>
      <c r="DX24">
        <v>2.87283914253635E-2</v>
      </c>
      <c r="DY24">
        <v>1</v>
      </c>
      <c r="DZ24">
        <v>1.8607659999999999</v>
      </c>
      <c r="EA24">
        <v>-4.62722135706332E-2</v>
      </c>
      <c r="EB24">
        <v>3.3811266366898102E-3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4.7690000000000001</v>
      </c>
      <c r="EJ24">
        <v>0.154</v>
      </c>
      <c r="EK24">
        <v>4.7690000000000001</v>
      </c>
      <c r="EL24">
        <v>0</v>
      </c>
      <c r="EM24">
        <v>0</v>
      </c>
      <c r="EN24">
        <v>0</v>
      </c>
      <c r="EO24">
        <v>0.154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1067.4000000000001</v>
      </c>
      <c r="EX24">
        <v>1067.5999999999999</v>
      </c>
      <c r="EY24">
        <v>2</v>
      </c>
      <c r="EZ24">
        <v>412.858</v>
      </c>
      <c r="FA24">
        <v>529.28599999999994</v>
      </c>
      <c r="FB24">
        <v>24.6343</v>
      </c>
      <c r="FC24">
        <v>31.908200000000001</v>
      </c>
      <c r="FD24">
        <v>29.9998</v>
      </c>
      <c r="FE24">
        <v>31.777999999999999</v>
      </c>
      <c r="FF24">
        <v>31.814599999999999</v>
      </c>
      <c r="FG24">
        <v>20.968699999999998</v>
      </c>
      <c r="FH24">
        <v>0</v>
      </c>
      <c r="FI24">
        <v>100</v>
      </c>
      <c r="FJ24">
        <v>24.645700000000001</v>
      </c>
      <c r="FK24">
        <v>406.59199999999998</v>
      </c>
      <c r="FL24">
        <v>16.239599999999999</v>
      </c>
      <c r="FM24">
        <v>101.223</v>
      </c>
      <c r="FN24">
        <v>100.61</v>
      </c>
    </row>
    <row r="25" spans="1:170" x14ac:dyDescent="0.25">
      <c r="A25">
        <v>9</v>
      </c>
      <c r="B25">
        <v>1608056739.5999999</v>
      </c>
      <c r="C25">
        <v>716.5</v>
      </c>
      <c r="D25" t="s">
        <v>323</v>
      </c>
      <c r="E25" t="s">
        <v>324</v>
      </c>
      <c r="F25" t="s">
        <v>285</v>
      </c>
      <c r="G25" t="s">
        <v>286</v>
      </c>
      <c r="H25">
        <v>1608056731.5999999</v>
      </c>
      <c r="I25">
        <f t="shared" si="0"/>
        <v>1.3865957889814186E-3</v>
      </c>
      <c r="J25">
        <f t="shared" si="1"/>
        <v>7.012477690263542</v>
      </c>
      <c r="K25">
        <f t="shared" si="2"/>
        <v>499.95503225806402</v>
      </c>
      <c r="L25">
        <f t="shared" si="3"/>
        <v>305.38096358315164</v>
      </c>
      <c r="M25">
        <f t="shared" si="4"/>
        <v>31.382597379379085</v>
      </c>
      <c r="N25">
        <f t="shared" si="5"/>
        <v>51.378079697744923</v>
      </c>
      <c r="O25">
        <f t="shared" si="6"/>
        <v>6.2880406871802172E-2</v>
      </c>
      <c r="P25">
        <f t="shared" si="7"/>
        <v>2.9775223755697429</v>
      </c>
      <c r="Q25">
        <f t="shared" si="8"/>
        <v>6.2151892476685393E-2</v>
      </c>
      <c r="R25">
        <f t="shared" si="9"/>
        <v>3.8909683556994881E-2</v>
      </c>
      <c r="S25">
        <f t="shared" si="10"/>
        <v>231.29287608370103</v>
      </c>
      <c r="T25">
        <f t="shared" si="11"/>
        <v>28.991188001422625</v>
      </c>
      <c r="U25">
        <f t="shared" si="12"/>
        <v>28.237745161290299</v>
      </c>
      <c r="V25">
        <f t="shared" si="13"/>
        <v>3.8477541917222835</v>
      </c>
      <c r="W25">
        <f t="shared" si="14"/>
        <v>42.576017578110438</v>
      </c>
      <c r="X25">
        <f t="shared" si="15"/>
        <v>1.6160273786335706</v>
      </c>
      <c r="Y25">
        <f t="shared" si="16"/>
        <v>3.7956283150926193</v>
      </c>
      <c r="Z25">
        <f t="shared" si="17"/>
        <v>2.2317268130887129</v>
      </c>
      <c r="AA25">
        <f t="shared" si="18"/>
        <v>-61.148874294080564</v>
      </c>
      <c r="AB25">
        <f t="shared" si="19"/>
        <v>-37.591657514470192</v>
      </c>
      <c r="AC25">
        <f t="shared" si="20"/>
        <v>-2.7553029269952125</v>
      </c>
      <c r="AD25">
        <f t="shared" si="21"/>
        <v>129.79704134815506</v>
      </c>
      <c r="AE25">
        <v>57</v>
      </c>
      <c r="AF25">
        <v>11</v>
      </c>
      <c r="AG25">
        <f t="shared" si="22"/>
        <v>1</v>
      </c>
      <c r="AH25">
        <f t="shared" si="23"/>
        <v>0</v>
      </c>
      <c r="AI25">
        <f t="shared" si="24"/>
        <v>54153.696373122664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704.47365384615398</v>
      </c>
      <c r="AR25">
        <v>815.27</v>
      </c>
      <c r="AS25">
        <f t="shared" si="27"/>
        <v>0.13590141444410564</v>
      </c>
      <c r="AT25">
        <v>0.5</v>
      </c>
      <c r="AU25">
        <f t="shared" si="28"/>
        <v>1180.1938083050211</v>
      </c>
      <c r="AV25">
        <f t="shared" si="29"/>
        <v>7.012477690263542</v>
      </c>
      <c r="AW25">
        <f t="shared" si="30"/>
        <v>80.195003933414014</v>
      </c>
      <c r="AX25">
        <f t="shared" si="31"/>
        <v>0.37766629460178835</v>
      </c>
      <c r="AY25">
        <f t="shared" si="32"/>
        <v>6.4313379011712891E-3</v>
      </c>
      <c r="AZ25">
        <f t="shared" si="33"/>
        <v>3.0012265875108861</v>
      </c>
      <c r="BA25" t="s">
        <v>326</v>
      </c>
      <c r="BB25">
        <v>507.37</v>
      </c>
      <c r="BC25">
        <f t="shared" si="34"/>
        <v>307.89999999999998</v>
      </c>
      <c r="BD25">
        <f t="shared" si="35"/>
        <v>0.35984522947010722</v>
      </c>
      <c r="BE25">
        <f t="shared" si="36"/>
        <v>0.88822779893346304</v>
      </c>
      <c r="BF25">
        <f t="shared" si="37"/>
        <v>1.1102608474458662</v>
      </c>
      <c r="BG25">
        <f t="shared" si="38"/>
        <v>0.96081325832541931</v>
      </c>
      <c r="BH25">
        <f t="shared" si="39"/>
        <v>1400.0103225806499</v>
      </c>
      <c r="BI25">
        <f t="shared" si="40"/>
        <v>1180.1938083050211</v>
      </c>
      <c r="BJ25">
        <f t="shared" si="41"/>
        <v>0.84298936177096229</v>
      </c>
      <c r="BK25">
        <f t="shared" si="42"/>
        <v>0.19597872354192472</v>
      </c>
      <c r="BL25">
        <v>6</v>
      </c>
      <c r="BM25">
        <v>0.5</v>
      </c>
      <c r="BN25" t="s">
        <v>290</v>
      </c>
      <c r="BO25">
        <v>2</v>
      </c>
      <c r="BP25">
        <v>1608056731.5999999</v>
      </c>
      <c r="BQ25">
        <v>499.95503225806402</v>
      </c>
      <c r="BR25">
        <v>509.20177419354798</v>
      </c>
      <c r="BS25">
        <v>15.725403225806501</v>
      </c>
      <c r="BT25">
        <v>14.0876741935484</v>
      </c>
      <c r="BU25">
        <v>495.18599999999998</v>
      </c>
      <c r="BV25">
        <v>15.571403225806501</v>
      </c>
      <c r="BW25">
        <v>500.00616129032301</v>
      </c>
      <c r="BX25">
        <v>102.665451612903</v>
      </c>
      <c r="BY25">
        <v>9.9950038709677405E-2</v>
      </c>
      <c r="BZ25">
        <v>28.003564516129</v>
      </c>
      <c r="CA25">
        <v>28.237745161290299</v>
      </c>
      <c r="CB25">
        <v>999.9</v>
      </c>
      <c r="CC25">
        <v>0</v>
      </c>
      <c r="CD25">
        <v>0</v>
      </c>
      <c r="CE25">
        <v>10009.270967741901</v>
      </c>
      <c r="CF25">
        <v>0</v>
      </c>
      <c r="CG25">
        <v>450.226870967742</v>
      </c>
      <c r="CH25">
        <v>1400.0103225806499</v>
      </c>
      <c r="CI25">
        <v>0.89999722580645103</v>
      </c>
      <c r="CJ25">
        <v>0.100002777419355</v>
      </c>
      <c r="CK25">
        <v>0</v>
      </c>
      <c r="CL25">
        <v>704.43254838709697</v>
      </c>
      <c r="CM25">
        <v>4.9993800000000004</v>
      </c>
      <c r="CN25">
        <v>9977.4058064516103</v>
      </c>
      <c r="CO25">
        <v>11164.4</v>
      </c>
      <c r="CP25">
        <v>48.061999999999998</v>
      </c>
      <c r="CQ25">
        <v>49.561999999999998</v>
      </c>
      <c r="CR25">
        <v>48.811999999999998</v>
      </c>
      <c r="CS25">
        <v>49.600612903225802</v>
      </c>
      <c r="CT25">
        <v>49.628999999999998</v>
      </c>
      <c r="CU25">
        <v>1255.5058064516099</v>
      </c>
      <c r="CV25">
        <v>139.504516129032</v>
      </c>
      <c r="CW25">
        <v>0</v>
      </c>
      <c r="CX25">
        <v>120.10000014305101</v>
      </c>
      <c r="CY25">
        <v>0</v>
      </c>
      <c r="CZ25">
        <v>704.47365384615398</v>
      </c>
      <c r="DA25">
        <v>0.84543589645091499</v>
      </c>
      <c r="DB25">
        <v>2.0413676008291799</v>
      </c>
      <c r="DC25">
        <v>9977.4650000000001</v>
      </c>
      <c r="DD25">
        <v>15</v>
      </c>
      <c r="DE25">
        <v>0</v>
      </c>
      <c r="DF25" t="s">
        <v>291</v>
      </c>
      <c r="DG25">
        <v>1607992578</v>
      </c>
      <c r="DH25">
        <v>1607992562.5999999</v>
      </c>
      <c r="DI25">
        <v>0</v>
      </c>
      <c r="DJ25">
        <v>1.9490000000000001</v>
      </c>
      <c r="DK25">
        <v>8.9999999999999993E-3</v>
      </c>
      <c r="DL25">
        <v>4.7690000000000001</v>
      </c>
      <c r="DM25">
        <v>0.154</v>
      </c>
      <c r="DN25">
        <v>1213</v>
      </c>
      <c r="DO25">
        <v>20</v>
      </c>
      <c r="DP25">
        <v>0.1</v>
      </c>
      <c r="DQ25">
        <v>0.17</v>
      </c>
      <c r="DR25">
        <v>7.0154081568959104</v>
      </c>
      <c r="DS25">
        <v>-1.10395994257434</v>
      </c>
      <c r="DT25">
        <v>8.3320176290923295E-2</v>
      </c>
      <c r="DU25">
        <v>0</v>
      </c>
      <c r="DV25">
        <v>-9.2415583333333409</v>
      </c>
      <c r="DW25">
        <v>1.3624431590656001</v>
      </c>
      <c r="DX25">
        <v>0.10312140369756199</v>
      </c>
      <c r="DY25">
        <v>0</v>
      </c>
      <c r="DZ25">
        <v>1.63711566666667</v>
      </c>
      <c r="EA25">
        <v>-0.14033272525028101</v>
      </c>
      <c r="EB25">
        <v>1.0130300319119601E-2</v>
      </c>
      <c r="EC25">
        <v>1</v>
      </c>
      <c r="ED25">
        <v>1</v>
      </c>
      <c r="EE25">
        <v>3</v>
      </c>
      <c r="EF25" t="s">
        <v>292</v>
      </c>
      <c r="EG25">
        <v>100</v>
      </c>
      <c r="EH25">
        <v>100</v>
      </c>
      <c r="EI25">
        <v>4.7690000000000001</v>
      </c>
      <c r="EJ25">
        <v>0.154</v>
      </c>
      <c r="EK25">
        <v>4.7690000000000001</v>
      </c>
      <c r="EL25">
        <v>0</v>
      </c>
      <c r="EM25">
        <v>0</v>
      </c>
      <c r="EN25">
        <v>0</v>
      </c>
      <c r="EO25">
        <v>0.154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1069.4000000000001</v>
      </c>
      <c r="EX25">
        <v>1069.5999999999999</v>
      </c>
      <c r="EY25">
        <v>2</v>
      </c>
      <c r="EZ25">
        <v>412.86700000000002</v>
      </c>
      <c r="FA25">
        <v>529.19799999999998</v>
      </c>
      <c r="FB25">
        <v>24.607399999999998</v>
      </c>
      <c r="FC25">
        <v>31.807500000000001</v>
      </c>
      <c r="FD25">
        <v>29.9998</v>
      </c>
      <c r="FE25">
        <v>31.6751</v>
      </c>
      <c r="FF25">
        <v>31.712900000000001</v>
      </c>
      <c r="FG25">
        <v>25.103899999999999</v>
      </c>
      <c r="FH25">
        <v>0</v>
      </c>
      <c r="FI25">
        <v>100</v>
      </c>
      <c r="FJ25">
        <v>24.601600000000001</v>
      </c>
      <c r="FK25">
        <v>509.18200000000002</v>
      </c>
      <c r="FL25">
        <v>16.104500000000002</v>
      </c>
      <c r="FM25">
        <v>101.238</v>
      </c>
      <c r="FN25">
        <v>100.622</v>
      </c>
    </row>
    <row r="26" spans="1:170" x14ac:dyDescent="0.25">
      <c r="A26">
        <v>10</v>
      </c>
      <c r="B26">
        <v>1608056860.0999999</v>
      </c>
      <c r="C26">
        <v>837</v>
      </c>
      <c r="D26" t="s">
        <v>327</v>
      </c>
      <c r="E26" t="s">
        <v>328</v>
      </c>
      <c r="F26" t="s">
        <v>285</v>
      </c>
      <c r="G26" t="s">
        <v>286</v>
      </c>
      <c r="H26">
        <v>1608056852.0999999</v>
      </c>
      <c r="I26">
        <f t="shared" si="0"/>
        <v>1.1313400407951093E-3</v>
      </c>
      <c r="J26">
        <f t="shared" si="1"/>
        <v>7.4547642990278247</v>
      </c>
      <c r="K26">
        <f t="shared" si="2"/>
        <v>600.03932258064503</v>
      </c>
      <c r="L26">
        <f t="shared" si="3"/>
        <v>341.77909426298106</v>
      </c>
      <c r="M26">
        <f t="shared" si="4"/>
        <v>35.123984884713479</v>
      </c>
      <c r="N26">
        <f t="shared" si="5"/>
        <v>61.664895396848323</v>
      </c>
      <c r="O26">
        <f t="shared" si="6"/>
        <v>4.9879148286114762E-2</v>
      </c>
      <c r="P26">
        <f t="shared" si="7"/>
        <v>2.977903097732546</v>
      </c>
      <c r="Q26">
        <f t="shared" si="8"/>
        <v>4.9419617817644944E-2</v>
      </c>
      <c r="R26">
        <f t="shared" si="9"/>
        <v>3.0928195154655336E-2</v>
      </c>
      <c r="S26">
        <f t="shared" si="10"/>
        <v>231.29359993656141</v>
      </c>
      <c r="T26">
        <f t="shared" si="11"/>
        <v>29.049787167730223</v>
      </c>
      <c r="U26">
        <f t="shared" si="12"/>
        <v>28.283087096774199</v>
      </c>
      <c r="V26">
        <f t="shared" si="13"/>
        <v>3.8579186160465988</v>
      </c>
      <c r="W26">
        <f t="shared" si="14"/>
        <v>41.310742674081872</v>
      </c>
      <c r="X26">
        <f t="shared" si="15"/>
        <v>1.5673967048920512</v>
      </c>
      <c r="Y26">
        <f t="shared" si="16"/>
        <v>3.794162494869469</v>
      </c>
      <c r="Z26">
        <f t="shared" si="17"/>
        <v>2.2905219111545474</v>
      </c>
      <c r="AA26">
        <f t="shared" si="18"/>
        <v>-49.892095799064315</v>
      </c>
      <c r="AB26">
        <f t="shared" si="19"/>
        <v>-45.939610339908718</v>
      </c>
      <c r="AC26">
        <f t="shared" si="20"/>
        <v>-3.3673902146398014</v>
      </c>
      <c r="AD26">
        <f t="shared" si="21"/>
        <v>132.09450358294856</v>
      </c>
      <c r="AE26">
        <v>57</v>
      </c>
      <c r="AF26">
        <v>11</v>
      </c>
      <c r="AG26">
        <f t="shared" si="22"/>
        <v>1</v>
      </c>
      <c r="AH26">
        <f t="shared" si="23"/>
        <v>0</v>
      </c>
      <c r="AI26">
        <f t="shared" si="24"/>
        <v>54166.124710912627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712.98019230769205</v>
      </c>
      <c r="AR26">
        <v>830.82</v>
      </c>
      <c r="AS26">
        <f t="shared" si="27"/>
        <v>0.14183554523519892</v>
      </c>
      <c r="AT26">
        <v>0.5</v>
      </c>
      <c r="AU26">
        <f t="shared" si="28"/>
        <v>1180.1973599179257</v>
      </c>
      <c r="AV26">
        <f t="shared" si="29"/>
        <v>7.4547642990278247</v>
      </c>
      <c r="AW26">
        <f t="shared" si="30"/>
        <v>83.696968014550649</v>
      </c>
      <c r="AX26">
        <f t="shared" si="31"/>
        <v>0.37586962278231151</v>
      </c>
      <c r="AY26">
        <f t="shared" si="32"/>
        <v>6.8060750274874801E-3</v>
      </c>
      <c r="AZ26">
        <f t="shared" si="33"/>
        <v>2.9263378349100884</v>
      </c>
      <c r="BA26" t="s">
        <v>330</v>
      </c>
      <c r="BB26">
        <v>518.54</v>
      </c>
      <c r="BC26">
        <f t="shared" si="34"/>
        <v>312.28000000000009</v>
      </c>
      <c r="BD26">
        <f t="shared" si="35"/>
        <v>0.37735304115635959</v>
      </c>
      <c r="BE26">
        <f t="shared" si="36"/>
        <v>0.88617625403675537</v>
      </c>
      <c r="BF26">
        <f t="shared" si="37"/>
        <v>1.0216461259386724</v>
      </c>
      <c r="BG26">
        <f t="shared" si="38"/>
        <v>0.95470708491311496</v>
      </c>
      <c r="BH26">
        <f t="shared" si="39"/>
        <v>1400.01451612903</v>
      </c>
      <c r="BI26">
        <f t="shared" si="40"/>
        <v>1180.1973599179257</v>
      </c>
      <c r="BJ26">
        <f t="shared" si="41"/>
        <v>0.84298937355386316</v>
      </c>
      <c r="BK26">
        <f t="shared" si="42"/>
        <v>0.19597874710772631</v>
      </c>
      <c r="BL26">
        <v>6</v>
      </c>
      <c r="BM26">
        <v>0.5</v>
      </c>
      <c r="BN26" t="s">
        <v>290</v>
      </c>
      <c r="BO26">
        <v>2</v>
      </c>
      <c r="BP26">
        <v>1608056852.0999999</v>
      </c>
      <c r="BQ26">
        <v>600.03932258064503</v>
      </c>
      <c r="BR26">
        <v>609.79954838709705</v>
      </c>
      <c r="BS26">
        <v>15.251783870967699</v>
      </c>
      <c r="BT26">
        <v>13.914896774193499</v>
      </c>
      <c r="BU26">
        <v>595.27035483870998</v>
      </c>
      <c r="BV26">
        <v>15.097783870967699</v>
      </c>
      <c r="BW26">
        <v>500.00561290322599</v>
      </c>
      <c r="BX26">
        <v>102.66812903225799</v>
      </c>
      <c r="BY26">
        <v>9.9961451612903193E-2</v>
      </c>
      <c r="BZ26">
        <v>27.996938709677401</v>
      </c>
      <c r="CA26">
        <v>28.283087096774199</v>
      </c>
      <c r="CB26">
        <v>999.9</v>
      </c>
      <c r="CC26">
        <v>0</v>
      </c>
      <c r="CD26">
        <v>0</v>
      </c>
      <c r="CE26">
        <v>10011.164516129</v>
      </c>
      <c r="CF26">
        <v>0</v>
      </c>
      <c r="CG26">
        <v>446.80616129032302</v>
      </c>
      <c r="CH26">
        <v>1400.01451612903</v>
      </c>
      <c r="CI26">
        <v>0.89999651612903198</v>
      </c>
      <c r="CJ26">
        <v>0.10000347419354801</v>
      </c>
      <c r="CK26">
        <v>0</v>
      </c>
      <c r="CL26">
        <v>713.02938709677403</v>
      </c>
      <c r="CM26">
        <v>4.9993800000000004</v>
      </c>
      <c r="CN26">
        <v>10096.6129032258</v>
      </c>
      <c r="CO26">
        <v>11164.4290322581</v>
      </c>
      <c r="CP26">
        <v>48.090451612903202</v>
      </c>
      <c r="CQ26">
        <v>49.578258064516099</v>
      </c>
      <c r="CR26">
        <v>48.811999999999998</v>
      </c>
      <c r="CS26">
        <v>49.625</v>
      </c>
      <c r="CT26">
        <v>49.649000000000001</v>
      </c>
      <c r="CU26">
        <v>1255.50903225806</v>
      </c>
      <c r="CV26">
        <v>139.50548387096799</v>
      </c>
      <c r="CW26">
        <v>0</v>
      </c>
      <c r="CX26">
        <v>120.10000014305101</v>
      </c>
      <c r="CY26">
        <v>0</v>
      </c>
      <c r="CZ26">
        <v>712.98019230769205</v>
      </c>
      <c r="DA26">
        <v>-5.20864958155921</v>
      </c>
      <c r="DB26">
        <v>-90.625641090910705</v>
      </c>
      <c r="DC26">
        <v>10095.4538461538</v>
      </c>
      <c r="DD26">
        <v>15</v>
      </c>
      <c r="DE26">
        <v>0</v>
      </c>
      <c r="DF26" t="s">
        <v>291</v>
      </c>
      <c r="DG26">
        <v>1607992578</v>
      </c>
      <c r="DH26">
        <v>1607992562.5999999</v>
      </c>
      <c r="DI26">
        <v>0</v>
      </c>
      <c r="DJ26">
        <v>1.9490000000000001</v>
      </c>
      <c r="DK26">
        <v>8.9999999999999993E-3</v>
      </c>
      <c r="DL26">
        <v>4.7690000000000001</v>
      </c>
      <c r="DM26">
        <v>0.154</v>
      </c>
      <c r="DN26">
        <v>1213</v>
      </c>
      <c r="DO26">
        <v>20</v>
      </c>
      <c r="DP26">
        <v>0.1</v>
      </c>
      <c r="DQ26">
        <v>0.17</v>
      </c>
      <c r="DR26">
        <v>7.4647170069887396</v>
      </c>
      <c r="DS26">
        <v>-0.58687530596705395</v>
      </c>
      <c r="DT26">
        <v>4.7482865302522902E-2</v>
      </c>
      <c r="DU26">
        <v>0</v>
      </c>
      <c r="DV26">
        <v>-9.7633003333333299</v>
      </c>
      <c r="DW26">
        <v>0.78575652947720598</v>
      </c>
      <c r="DX26">
        <v>6.0864041353568502E-2</v>
      </c>
      <c r="DY26">
        <v>0</v>
      </c>
      <c r="DZ26">
        <v>1.3374216666666701</v>
      </c>
      <c r="EA26">
        <v>-0.13024311457174001</v>
      </c>
      <c r="EB26">
        <v>9.4066583097057194E-3</v>
      </c>
      <c r="EC26">
        <v>1</v>
      </c>
      <c r="ED26">
        <v>1</v>
      </c>
      <c r="EE26">
        <v>3</v>
      </c>
      <c r="EF26" t="s">
        <v>292</v>
      </c>
      <c r="EG26">
        <v>100</v>
      </c>
      <c r="EH26">
        <v>100</v>
      </c>
      <c r="EI26">
        <v>4.7690000000000001</v>
      </c>
      <c r="EJ26">
        <v>0.154</v>
      </c>
      <c r="EK26">
        <v>4.7690000000000001</v>
      </c>
      <c r="EL26">
        <v>0</v>
      </c>
      <c r="EM26">
        <v>0</v>
      </c>
      <c r="EN26">
        <v>0</v>
      </c>
      <c r="EO26">
        <v>0.154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1071.4000000000001</v>
      </c>
      <c r="EX26">
        <v>1071.5999999999999</v>
      </c>
      <c r="EY26">
        <v>2</v>
      </c>
      <c r="EZ26">
        <v>412.916</v>
      </c>
      <c r="FA26">
        <v>529.10900000000004</v>
      </c>
      <c r="FB26">
        <v>24.658799999999999</v>
      </c>
      <c r="FC26">
        <v>31.749099999999999</v>
      </c>
      <c r="FD26">
        <v>30</v>
      </c>
      <c r="FE26">
        <v>31.602399999999999</v>
      </c>
      <c r="FF26">
        <v>31.639800000000001</v>
      </c>
      <c r="FG26">
        <v>29.0349</v>
      </c>
      <c r="FH26">
        <v>0</v>
      </c>
      <c r="FI26">
        <v>100</v>
      </c>
      <c r="FJ26">
        <v>24.6584</v>
      </c>
      <c r="FK26">
        <v>609.70299999999997</v>
      </c>
      <c r="FL26">
        <v>15.674300000000001</v>
      </c>
      <c r="FM26">
        <v>101.244</v>
      </c>
      <c r="FN26">
        <v>100.628</v>
      </c>
    </row>
    <row r="27" spans="1:170" x14ac:dyDescent="0.25">
      <c r="A27">
        <v>11</v>
      </c>
      <c r="B27">
        <v>1608056980.5999999</v>
      </c>
      <c r="C27">
        <v>957.5</v>
      </c>
      <c r="D27" t="s">
        <v>331</v>
      </c>
      <c r="E27" t="s">
        <v>332</v>
      </c>
      <c r="F27" t="s">
        <v>285</v>
      </c>
      <c r="G27" t="s">
        <v>286</v>
      </c>
      <c r="H27">
        <v>1608056972.5999999</v>
      </c>
      <c r="I27">
        <f t="shared" si="0"/>
        <v>9.2967353515068332E-4</v>
      </c>
      <c r="J27">
        <f t="shared" si="1"/>
        <v>7.5225922764259607</v>
      </c>
      <c r="K27">
        <f t="shared" si="2"/>
        <v>700.02793548387103</v>
      </c>
      <c r="L27">
        <f t="shared" si="3"/>
        <v>376.48568517335781</v>
      </c>
      <c r="M27">
        <f t="shared" si="4"/>
        <v>38.690218465029865</v>
      </c>
      <c r="N27">
        <f t="shared" si="5"/>
        <v>71.939611045300452</v>
      </c>
      <c r="O27">
        <f t="shared" si="6"/>
        <v>3.992897588519214E-2</v>
      </c>
      <c r="P27">
        <f t="shared" si="7"/>
        <v>2.9748988441188819</v>
      </c>
      <c r="Q27">
        <f t="shared" si="8"/>
        <v>3.9633617323389957E-2</v>
      </c>
      <c r="R27">
        <f t="shared" si="9"/>
        <v>2.4797365353066522E-2</v>
      </c>
      <c r="S27">
        <f t="shared" si="10"/>
        <v>231.28772195443301</v>
      </c>
      <c r="T27">
        <f t="shared" si="11"/>
        <v>29.110439225278185</v>
      </c>
      <c r="U27">
        <f t="shared" si="12"/>
        <v>28.3591870967742</v>
      </c>
      <c r="V27">
        <f t="shared" si="13"/>
        <v>3.8750308089581673</v>
      </c>
      <c r="W27">
        <f t="shared" si="14"/>
        <v>40.24902546952184</v>
      </c>
      <c r="X27">
        <f t="shared" si="15"/>
        <v>1.5278289541195971</v>
      </c>
      <c r="Y27">
        <f t="shared" si="16"/>
        <v>3.795940240283656</v>
      </c>
      <c r="Z27">
        <f t="shared" si="17"/>
        <v>2.3472018548385702</v>
      </c>
      <c r="AA27">
        <f t="shared" si="18"/>
        <v>-40.998602900145137</v>
      </c>
      <c r="AB27">
        <f t="shared" si="19"/>
        <v>-56.809638259473743</v>
      </c>
      <c r="AC27">
        <f t="shared" si="20"/>
        <v>-4.1701201344567291</v>
      </c>
      <c r="AD27">
        <f t="shared" si="21"/>
        <v>129.30936066035741</v>
      </c>
      <c r="AE27">
        <v>57</v>
      </c>
      <c r="AF27">
        <v>11</v>
      </c>
      <c r="AG27">
        <f t="shared" si="22"/>
        <v>1</v>
      </c>
      <c r="AH27">
        <f t="shared" si="23"/>
        <v>0</v>
      </c>
      <c r="AI27">
        <f t="shared" si="24"/>
        <v>54076.47357371488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333</v>
      </c>
      <c r="AQ27">
        <v>712.83342307692305</v>
      </c>
      <c r="AR27">
        <v>834.38</v>
      </c>
      <c r="AS27">
        <f t="shared" si="27"/>
        <v>0.14567292711124058</v>
      </c>
      <c r="AT27">
        <v>0.5</v>
      </c>
      <c r="AU27">
        <f t="shared" si="28"/>
        <v>1180.1671954018082</v>
      </c>
      <c r="AV27">
        <f t="shared" si="29"/>
        <v>7.5225922764259607</v>
      </c>
      <c r="AW27">
        <f t="shared" si="30"/>
        <v>85.959204917422412</v>
      </c>
      <c r="AX27">
        <f t="shared" si="31"/>
        <v>0.37539250701119398</v>
      </c>
      <c r="AY27">
        <f t="shared" si="32"/>
        <v>6.8637221808934314E-3</v>
      </c>
      <c r="AZ27">
        <f t="shared" si="33"/>
        <v>2.9095855605359668</v>
      </c>
      <c r="BA27" t="s">
        <v>334</v>
      </c>
      <c r="BB27">
        <v>521.16</v>
      </c>
      <c r="BC27">
        <f t="shared" si="34"/>
        <v>313.22000000000003</v>
      </c>
      <c r="BD27">
        <f t="shared" si="35"/>
        <v>0.38805496750870611</v>
      </c>
      <c r="BE27">
        <f t="shared" si="36"/>
        <v>0.88572450126234981</v>
      </c>
      <c r="BF27">
        <f t="shared" si="37"/>
        <v>1.0222323935461324</v>
      </c>
      <c r="BG27">
        <f t="shared" si="38"/>
        <v>0.95330914424766133</v>
      </c>
      <c r="BH27">
        <f t="shared" si="39"/>
        <v>1399.9787096774201</v>
      </c>
      <c r="BI27">
        <f t="shared" si="40"/>
        <v>1180.1671954018082</v>
      </c>
      <c r="BJ27">
        <f t="shared" si="41"/>
        <v>0.84298938779843269</v>
      </c>
      <c r="BK27">
        <f t="shared" si="42"/>
        <v>0.19597877559686544</v>
      </c>
      <c r="BL27">
        <v>6</v>
      </c>
      <c r="BM27">
        <v>0.5</v>
      </c>
      <c r="BN27" t="s">
        <v>290</v>
      </c>
      <c r="BO27">
        <v>2</v>
      </c>
      <c r="BP27">
        <v>1608056972.5999999</v>
      </c>
      <c r="BQ27">
        <v>700.02793548387103</v>
      </c>
      <c r="BR27">
        <v>709.83603225806496</v>
      </c>
      <c r="BS27">
        <v>14.866954838709701</v>
      </c>
      <c r="BT27">
        <v>13.767929032258101</v>
      </c>
      <c r="BU27">
        <v>695.25893548387103</v>
      </c>
      <c r="BV27">
        <v>14.712954838709701</v>
      </c>
      <c r="BW27">
        <v>499.998516129032</v>
      </c>
      <c r="BX27">
        <v>102.666806451613</v>
      </c>
      <c r="BY27">
        <v>9.9965270967741895E-2</v>
      </c>
      <c r="BZ27">
        <v>28.004974193548399</v>
      </c>
      <c r="CA27">
        <v>28.3591870967742</v>
      </c>
      <c r="CB27">
        <v>999.9</v>
      </c>
      <c r="CC27">
        <v>0</v>
      </c>
      <c r="CD27">
        <v>0</v>
      </c>
      <c r="CE27">
        <v>9994.3006451612891</v>
      </c>
      <c r="CF27">
        <v>0</v>
      </c>
      <c r="CG27">
        <v>443.72119354838702</v>
      </c>
      <c r="CH27">
        <v>1399.9787096774201</v>
      </c>
      <c r="CI27">
        <v>0.89999722580645103</v>
      </c>
      <c r="CJ27">
        <v>0.100002748387097</v>
      </c>
      <c r="CK27">
        <v>0</v>
      </c>
      <c r="CL27">
        <v>712.93819354838695</v>
      </c>
      <c r="CM27">
        <v>4.9993800000000004</v>
      </c>
      <c r="CN27">
        <v>10092.512903225799</v>
      </c>
      <c r="CO27">
        <v>11164.154838709699</v>
      </c>
      <c r="CP27">
        <v>48.125</v>
      </c>
      <c r="CQ27">
        <v>49.625</v>
      </c>
      <c r="CR27">
        <v>48.816064516129003</v>
      </c>
      <c r="CS27">
        <v>49.674999999999997</v>
      </c>
      <c r="CT27">
        <v>49.686999999999998</v>
      </c>
      <c r="CU27">
        <v>1255.4761290322599</v>
      </c>
      <c r="CV27">
        <v>139.502580645161</v>
      </c>
      <c r="CW27">
        <v>0</v>
      </c>
      <c r="CX27">
        <v>120</v>
      </c>
      <c r="CY27">
        <v>0</v>
      </c>
      <c r="CZ27">
        <v>712.83342307692305</v>
      </c>
      <c r="DA27">
        <v>-9.4864615427941104</v>
      </c>
      <c r="DB27">
        <v>-107.914529866262</v>
      </c>
      <c r="DC27">
        <v>10091.242307692301</v>
      </c>
      <c r="DD27">
        <v>15</v>
      </c>
      <c r="DE27">
        <v>0</v>
      </c>
      <c r="DF27" t="s">
        <v>291</v>
      </c>
      <c r="DG27">
        <v>1607992578</v>
      </c>
      <c r="DH27">
        <v>1607992562.5999999</v>
      </c>
      <c r="DI27">
        <v>0</v>
      </c>
      <c r="DJ27">
        <v>1.9490000000000001</v>
      </c>
      <c r="DK27">
        <v>8.9999999999999993E-3</v>
      </c>
      <c r="DL27">
        <v>4.7690000000000001</v>
      </c>
      <c r="DM27">
        <v>0.154</v>
      </c>
      <c r="DN27">
        <v>1213</v>
      </c>
      <c r="DO27">
        <v>20</v>
      </c>
      <c r="DP27">
        <v>0.1</v>
      </c>
      <c r="DQ27">
        <v>0.17</v>
      </c>
      <c r="DR27">
        <v>7.5267509251637703</v>
      </c>
      <c r="DS27">
        <v>-1.1764511222662899</v>
      </c>
      <c r="DT27">
        <v>9.0894976458501794E-2</v>
      </c>
      <c r="DU27">
        <v>0</v>
      </c>
      <c r="DV27">
        <v>-9.8044693333333406</v>
      </c>
      <c r="DW27">
        <v>1.54719377085655</v>
      </c>
      <c r="DX27">
        <v>0.117610450497489</v>
      </c>
      <c r="DY27">
        <v>0</v>
      </c>
      <c r="DZ27">
        <v>1.0985246666666699</v>
      </c>
      <c r="EA27">
        <v>-0.13622282536150901</v>
      </c>
      <c r="EB27">
        <v>9.9107725004439207E-3</v>
      </c>
      <c r="EC27">
        <v>1</v>
      </c>
      <c r="ED27">
        <v>1</v>
      </c>
      <c r="EE27">
        <v>3</v>
      </c>
      <c r="EF27" t="s">
        <v>292</v>
      </c>
      <c r="EG27">
        <v>100</v>
      </c>
      <c r="EH27">
        <v>100</v>
      </c>
      <c r="EI27">
        <v>4.7690000000000001</v>
      </c>
      <c r="EJ27">
        <v>0.154</v>
      </c>
      <c r="EK27">
        <v>4.7690000000000001</v>
      </c>
      <c r="EL27">
        <v>0</v>
      </c>
      <c r="EM27">
        <v>0</v>
      </c>
      <c r="EN27">
        <v>0</v>
      </c>
      <c r="EO27">
        <v>0.154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1073.4000000000001</v>
      </c>
      <c r="EX27">
        <v>1073.5999999999999</v>
      </c>
      <c r="EY27">
        <v>2</v>
      </c>
      <c r="EZ27">
        <v>412.89800000000002</v>
      </c>
      <c r="FA27">
        <v>528.83399999999995</v>
      </c>
      <c r="FB27">
        <v>24.499099999999999</v>
      </c>
      <c r="FC27">
        <v>31.7407</v>
      </c>
      <c r="FD27">
        <v>30.0001</v>
      </c>
      <c r="FE27">
        <v>31.575800000000001</v>
      </c>
      <c r="FF27">
        <v>31.614000000000001</v>
      </c>
      <c r="FG27">
        <v>32.8339</v>
      </c>
      <c r="FH27">
        <v>0</v>
      </c>
      <c r="FI27">
        <v>100</v>
      </c>
      <c r="FJ27">
        <v>24.504999999999999</v>
      </c>
      <c r="FK27">
        <v>709.65800000000002</v>
      </c>
      <c r="FL27">
        <v>15.2072</v>
      </c>
      <c r="FM27">
        <v>101.24</v>
      </c>
      <c r="FN27">
        <v>100.625</v>
      </c>
    </row>
    <row r="28" spans="1:170" x14ac:dyDescent="0.25">
      <c r="A28">
        <v>12</v>
      </c>
      <c r="B28">
        <v>1608057101.0999999</v>
      </c>
      <c r="C28">
        <v>1078</v>
      </c>
      <c r="D28" t="s">
        <v>335</v>
      </c>
      <c r="E28" t="s">
        <v>336</v>
      </c>
      <c r="F28" t="s">
        <v>285</v>
      </c>
      <c r="G28" t="s">
        <v>286</v>
      </c>
      <c r="H28">
        <v>1608057093.0999999</v>
      </c>
      <c r="I28">
        <f t="shared" si="0"/>
        <v>8.1838632538509847E-4</v>
      </c>
      <c r="J28">
        <f t="shared" si="1"/>
        <v>7.7548583496156276</v>
      </c>
      <c r="K28">
        <f t="shared" si="2"/>
        <v>799.95583870967801</v>
      </c>
      <c r="L28">
        <f t="shared" si="3"/>
        <v>417.42230740833332</v>
      </c>
      <c r="M28">
        <f t="shared" si="4"/>
        <v>42.895771428632301</v>
      </c>
      <c r="N28">
        <f t="shared" si="5"/>
        <v>82.206250603474928</v>
      </c>
      <c r="O28">
        <f t="shared" si="6"/>
        <v>3.471098269514538E-2</v>
      </c>
      <c r="P28">
        <f t="shared" si="7"/>
        <v>2.9727211099280368</v>
      </c>
      <c r="Q28">
        <f t="shared" si="8"/>
        <v>3.4487380444356341E-2</v>
      </c>
      <c r="R28">
        <f t="shared" si="9"/>
        <v>2.1574582325744052E-2</v>
      </c>
      <c r="S28">
        <f t="shared" si="10"/>
        <v>231.28621645182102</v>
      </c>
      <c r="T28">
        <f t="shared" si="11"/>
        <v>29.11576637527542</v>
      </c>
      <c r="U28">
        <f t="shared" si="12"/>
        <v>28.364725806451599</v>
      </c>
      <c r="V28">
        <f t="shared" si="13"/>
        <v>3.8762788491579205</v>
      </c>
      <c r="W28">
        <f t="shared" si="14"/>
        <v>39.610897594330766</v>
      </c>
      <c r="X28">
        <f t="shared" si="15"/>
        <v>1.5015064649977536</v>
      </c>
      <c r="Y28">
        <f t="shared" si="16"/>
        <v>3.7906398395088479</v>
      </c>
      <c r="Z28">
        <f t="shared" si="17"/>
        <v>2.3747723841601669</v>
      </c>
      <c r="AA28">
        <f t="shared" si="18"/>
        <v>-36.090836949482842</v>
      </c>
      <c r="AB28">
        <f t="shared" si="19"/>
        <v>-61.496913051391694</v>
      </c>
      <c r="AC28">
        <f t="shared" si="20"/>
        <v>-4.5170828777108731</v>
      </c>
      <c r="AD28">
        <f t="shared" si="21"/>
        <v>129.18138357323562</v>
      </c>
      <c r="AE28">
        <v>57</v>
      </c>
      <c r="AF28">
        <v>11</v>
      </c>
      <c r="AG28">
        <f t="shared" si="22"/>
        <v>1</v>
      </c>
      <c r="AH28">
        <f t="shared" si="23"/>
        <v>0</v>
      </c>
      <c r="AI28">
        <f t="shared" si="24"/>
        <v>54016.825663102492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337</v>
      </c>
      <c r="AQ28">
        <v>715.192461538462</v>
      </c>
      <c r="AR28">
        <v>841.41</v>
      </c>
      <c r="AS28">
        <f t="shared" si="27"/>
        <v>0.15000717659825524</v>
      </c>
      <c r="AT28">
        <v>0.5</v>
      </c>
      <c r="AU28">
        <f t="shared" si="28"/>
        <v>1180.1603050791859</v>
      </c>
      <c r="AV28">
        <f t="shared" si="29"/>
        <v>7.7548583496156276</v>
      </c>
      <c r="AW28">
        <f t="shared" si="30"/>
        <v>88.516257649132115</v>
      </c>
      <c r="AX28">
        <f t="shared" si="31"/>
        <v>0.38155001723297793</v>
      </c>
      <c r="AY28">
        <f t="shared" si="32"/>
        <v>7.0605711728905785E-3</v>
      </c>
      <c r="AZ28">
        <f t="shared" si="33"/>
        <v>2.8769208828038653</v>
      </c>
      <c r="BA28" t="s">
        <v>338</v>
      </c>
      <c r="BB28">
        <v>520.37</v>
      </c>
      <c r="BC28">
        <f t="shared" si="34"/>
        <v>321.03999999999996</v>
      </c>
      <c r="BD28">
        <f t="shared" si="35"/>
        <v>0.39315206348597675</v>
      </c>
      <c r="BE28">
        <f t="shared" si="36"/>
        <v>0.88290519420361746</v>
      </c>
      <c r="BF28">
        <f t="shared" si="37"/>
        <v>1.0022588310030311</v>
      </c>
      <c r="BG28">
        <f t="shared" si="38"/>
        <v>0.95054860411335285</v>
      </c>
      <c r="BH28">
        <f t="shared" si="39"/>
        <v>1399.9706451612899</v>
      </c>
      <c r="BI28">
        <f t="shared" si="40"/>
        <v>1180.1603050791859</v>
      </c>
      <c r="BJ28">
        <f t="shared" si="41"/>
        <v>0.8429893220676925</v>
      </c>
      <c r="BK28">
        <f t="shared" si="42"/>
        <v>0.19597864413538488</v>
      </c>
      <c r="BL28">
        <v>6</v>
      </c>
      <c r="BM28">
        <v>0.5</v>
      </c>
      <c r="BN28" t="s">
        <v>290</v>
      </c>
      <c r="BO28">
        <v>2</v>
      </c>
      <c r="BP28">
        <v>1608057093.0999999</v>
      </c>
      <c r="BQ28">
        <v>799.95583870967801</v>
      </c>
      <c r="BR28">
        <v>810.04719354838699</v>
      </c>
      <c r="BS28">
        <v>14.6112838709677</v>
      </c>
      <c r="BT28">
        <v>13.6435774193548</v>
      </c>
      <c r="BU28">
        <v>795.18687096774204</v>
      </c>
      <c r="BV28">
        <v>14.4572838709677</v>
      </c>
      <c r="BW28">
        <v>500.00409677419299</v>
      </c>
      <c r="BX28">
        <v>102.66348387096799</v>
      </c>
      <c r="BY28">
        <v>0.100002093548387</v>
      </c>
      <c r="BZ28">
        <v>27.981006451612899</v>
      </c>
      <c r="CA28">
        <v>28.364725806451599</v>
      </c>
      <c r="CB28">
        <v>999.9</v>
      </c>
      <c r="CC28">
        <v>0</v>
      </c>
      <c r="CD28">
        <v>0</v>
      </c>
      <c r="CE28">
        <v>9982.31870967742</v>
      </c>
      <c r="CF28">
        <v>0</v>
      </c>
      <c r="CG28">
        <v>437.55945161290299</v>
      </c>
      <c r="CH28">
        <v>1399.9706451612899</v>
      </c>
      <c r="CI28">
        <v>0.89999932258064497</v>
      </c>
      <c r="CJ28">
        <v>0.1000007</v>
      </c>
      <c r="CK28">
        <v>0</v>
      </c>
      <c r="CL28">
        <v>715.26322580645206</v>
      </c>
      <c r="CM28">
        <v>4.9993800000000004</v>
      </c>
      <c r="CN28">
        <v>10119.822580645199</v>
      </c>
      <c r="CO28">
        <v>11164.109677419399</v>
      </c>
      <c r="CP28">
        <v>48.125</v>
      </c>
      <c r="CQ28">
        <v>49.625</v>
      </c>
      <c r="CR28">
        <v>48.868903225806399</v>
      </c>
      <c r="CS28">
        <v>49.686999999999998</v>
      </c>
      <c r="CT28">
        <v>49.686999999999998</v>
      </c>
      <c r="CU28">
        <v>1255.4719354838701</v>
      </c>
      <c r="CV28">
        <v>139.49870967741899</v>
      </c>
      <c r="CW28">
        <v>0</v>
      </c>
      <c r="CX28">
        <v>120</v>
      </c>
      <c r="CY28">
        <v>0</v>
      </c>
      <c r="CZ28">
        <v>715.192461538462</v>
      </c>
      <c r="DA28">
        <v>-7.9513846242424</v>
      </c>
      <c r="DB28">
        <v>-109.962393202661</v>
      </c>
      <c r="DC28">
        <v>10118.746153846199</v>
      </c>
      <c r="DD28">
        <v>15</v>
      </c>
      <c r="DE28">
        <v>0</v>
      </c>
      <c r="DF28" t="s">
        <v>291</v>
      </c>
      <c r="DG28">
        <v>1607992578</v>
      </c>
      <c r="DH28">
        <v>1607992562.5999999</v>
      </c>
      <c r="DI28">
        <v>0</v>
      </c>
      <c r="DJ28">
        <v>1.9490000000000001</v>
      </c>
      <c r="DK28">
        <v>8.9999999999999993E-3</v>
      </c>
      <c r="DL28">
        <v>4.7690000000000001</v>
      </c>
      <c r="DM28">
        <v>0.154</v>
      </c>
      <c r="DN28">
        <v>1213</v>
      </c>
      <c r="DO28">
        <v>20</v>
      </c>
      <c r="DP28">
        <v>0.1</v>
      </c>
      <c r="DQ28">
        <v>0.17</v>
      </c>
      <c r="DR28">
        <v>7.76249458143357</v>
      </c>
      <c r="DS28">
        <v>-0.66374212686231704</v>
      </c>
      <c r="DT28">
        <v>5.6625037743828398E-2</v>
      </c>
      <c r="DU28">
        <v>0</v>
      </c>
      <c r="DV28">
        <v>-10.094136666666699</v>
      </c>
      <c r="DW28">
        <v>0.87142424916572703</v>
      </c>
      <c r="DX28">
        <v>7.0521857053130799E-2</v>
      </c>
      <c r="DY28">
        <v>0</v>
      </c>
      <c r="DZ28">
        <v>0.96783730000000001</v>
      </c>
      <c r="EA28">
        <v>-2.89125250278108E-2</v>
      </c>
      <c r="EB28">
        <v>2.2755828725845202E-3</v>
      </c>
      <c r="EC28">
        <v>1</v>
      </c>
      <c r="ED28">
        <v>1</v>
      </c>
      <c r="EE28">
        <v>3</v>
      </c>
      <c r="EF28" t="s">
        <v>292</v>
      </c>
      <c r="EG28">
        <v>100</v>
      </c>
      <c r="EH28">
        <v>100</v>
      </c>
      <c r="EI28">
        <v>4.7690000000000001</v>
      </c>
      <c r="EJ28">
        <v>0.154</v>
      </c>
      <c r="EK28">
        <v>4.7690000000000001</v>
      </c>
      <c r="EL28">
        <v>0</v>
      </c>
      <c r="EM28">
        <v>0</v>
      </c>
      <c r="EN28">
        <v>0</v>
      </c>
      <c r="EO28">
        <v>0.154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1075.4000000000001</v>
      </c>
      <c r="EX28">
        <v>1075.5999999999999</v>
      </c>
      <c r="EY28">
        <v>2</v>
      </c>
      <c r="EZ28">
        <v>412.94600000000003</v>
      </c>
      <c r="FA28">
        <v>528.47</v>
      </c>
      <c r="FB28">
        <v>24.6983</v>
      </c>
      <c r="FC28">
        <v>31.760200000000001</v>
      </c>
      <c r="FD28">
        <v>30.0002</v>
      </c>
      <c r="FE28">
        <v>31.5746</v>
      </c>
      <c r="FF28">
        <v>31.606400000000001</v>
      </c>
      <c r="FG28">
        <v>36.5503</v>
      </c>
      <c r="FH28">
        <v>0</v>
      </c>
      <c r="FI28">
        <v>100</v>
      </c>
      <c r="FJ28">
        <v>24.698599999999999</v>
      </c>
      <c r="FK28">
        <v>809.95100000000002</v>
      </c>
      <c r="FL28">
        <v>14.8308</v>
      </c>
      <c r="FM28">
        <v>101.235</v>
      </c>
      <c r="FN28">
        <v>100.622</v>
      </c>
    </row>
    <row r="29" spans="1:170" x14ac:dyDescent="0.25">
      <c r="A29">
        <v>13</v>
      </c>
      <c r="B29">
        <v>1608057222</v>
      </c>
      <c r="C29">
        <v>1198.9000000953699</v>
      </c>
      <c r="D29" t="s">
        <v>339</v>
      </c>
      <c r="E29" t="s">
        <v>340</v>
      </c>
      <c r="F29" t="s">
        <v>285</v>
      </c>
      <c r="G29" t="s">
        <v>286</v>
      </c>
      <c r="H29">
        <v>1608057214</v>
      </c>
      <c r="I29">
        <f t="shared" si="0"/>
        <v>7.2811058714790735E-4</v>
      </c>
      <c r="J29">
        <f t="shared" si="1"/>
        <v>7.9965856652235345</v>
      </c>
      <c r="K29">
        <f t="shared" si="2"/>
        <v>899.98477419354799</v>
      </c>
      <c r="L29">
        <f t="shared" si="3"/>
        <v>452.0698396816054</v>
      </c>
      <c r="M29">
        <f t="shared" si="4"/>
        <v>46.457262710549124</v>
      </c>
      <c r="N29">
        <f t="shared" si="5"/>
        <v>92.487543782286878</v>
      </c>
      <c r="O29">
        <f t="shared" si="6"/>
        <v>3.0470545191696983E-2</v>
      </c>
      <c r="P29">
        <f t="shared" si="7"/>
        <v>2.9763251803770645</v>
      </c>
      <c r="Q29">
        <f t="shared" si="8"/>
        <v>3.0298299314111318E-2</v>
      </c>
      <c r="R29">
        <f t="shared" si="9"/>
        <v>1.8951831364710927E-2</v>
      </c>
      <c r="S29">
        <f t="shared" si="10"/>
        <v>231.28787322935187</v>
      </c>
      <c r="T29">
        <f t="shared" si="11"/>
        <v>29.149288520900221</v>
      </c>
      <c r="U29">
        <f t="shared" si="12"/>
        <v>28.389641935483901</v>
      </c>
      <c r="V29">
        <f t="shared" si="13"/>
        <v>3.881897550258258</v>
      </c>
      <c r="W29">
        <f t="shared" si="14"/>
        <v>38.929466598054866</v>
      </c>
      <c r="X29">
        <f t="shared" si="15"/>
        <v>1.4766814373754007</v>
      </c>
      <c r="Y29">
        <f t="shared" si="16"/>
        <v>3.7932228885180357</v>
      </c>
      <c r="Z29">
        <f t="shared" si="17"/>
        <v>2.4052161128828571</v>
      </c>
      <c r="AA29">
        <f t="shared" si="18"/>
        <v>-32.109676893222712</v>
      </c>
      <c r="AB29">
        <f t="shared" si="19"/>
        <v>-63.694714144153714</v>
      </c>
      <c r="AC29">
        <f t="shared" si="20"/>
        <v>-4.6737028895697037</v>
      </c>
      <c r="AD29">
        <f t="shared" si="21"/>
        <v>130.80977930240573</v>
      </c>
      <c r="AE29">
        <v>57</v>
      </c>
      <c r="AF29">
        <v>11</v>
      </c>
      <c r="AG29">
        <f t="shared" si="22"/>
        <v>1</v>
      </c>
      <c r="AH29">
        <f t="shared" si="23"/>
        <v>0</v>
      </c>
      <c r="AI29">
        <f t="shared" si="24"/>
        <v>54120.513719512426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341</v>
      </c>
      <c r="AQ29">
        <v>717.11055999999996</v>
      </c>
      <c r="AR29">
        <v>844.9</v>
      </c>
      <c r="AS29">
        <f t="shared" si="27"/>
        <v>0.15124800568114571</v>
      </c>
      <c r="AT29">
        <v>0.5</v>
      </c>
      <c r="AU29">
        <f t="shared" si="28"/>
        <v>1180.1682502405026</v>
      </c>
      <c r="AV29">
        <f t="shared" si="29"/>
        <v>7.9965856652235345</v>
      </c>
      <c r="AW29">
        <f t="shared" si="30"/>
        <v>89.249047108541674</v>
      </c>
      <c r="AX29">
        <f t="shared" si="31"/>
        <v>0.38190318380873473</v>
      </c>
      <c r="AY29">
        <f t="shared" si="32"/>
        <v>7.2653480919287758E-3</v>
      </c>
      <c r="AZ29">
        <f t="shared" si="33"/>
        <v>2.8609066161675938</v>
      </c>
      <c r="BA29" t="s">
        <v>342</v>
      </c>
      <c r="BB29">
        <v>522.23</v>
      </c>
      <c r="BC29">
        <f t="shared" si="34"/>
        <v>322.66999999999996</v>
      </c>
      <c r="BD29">
        <f t="shared" si="35"/>
        <v>0.39603756159543818</v>
      </c>
      <c r="BE29">
        <f t="shared" si="36"/>
        <v>0.88223077905724767</v>
      </c>
      <c r="BF29">
        <f t="shared" si="37"/>
        <v>0.98737754531946442</v>
      </c>
      <c r="BG29">
        <f t="shared" si="38"/>
        <v>0.9491781510452536</v>
      </c>
      <c r="BH29">
        <f t="shared" si="39"/>
        <v>1399.98</v>
      </c>
      <c r="BI29">
        <f t="shared" si="40"/>
        <v>1180.1682502405026</v>
      </c>
      <c r="BJ29">
        <f t="shared" si="41"/>
        <v>0.84298936430556337</v>
      </c>
      <c r="BK29">
        <f t="shared" si="42"/>
        <v>0.19597872861112683</v>
      </c>
      <c r="BL29">
        <v>6</v>
      </c>
      <c r="BM29">
        <v>0.5</v>
      </c>
      <c r="BN29" t="s">
        <v>290</v>
      </c>
      <c r="BO29">
        <v>2</v>
      </c>
      <c r="BP29">
        <v>1608057214</v>
      </c>
      <c r="BQ29">
        <v>899.98477419354799</v>
      </c>
      <c r="BR29">
        <v>910.36690322580603</v>
      </c>
      <c r="BS29">
        <v>14.3694032258064</v>
      </c>
      <c r="BT29">
        <v>13.508235483870999</v>
      </c>
      <c r="BU29">
        <v>895.21580645161305</v>
      </c>
      <c r="BV29">
        <v>14.215403225806501</v>
      </c>
      <c r="BW29">
        <v>500.00577419354897</v>
      </c>
      <c r="BX29">
        <v>102.66567741935501</v>
      </c>
      <c r="BY29">
        <v>9.9998661290322602E-2</v>
      </c>
      <c r="BZ29">
        <v>27.9926903225806</v>
      </c>
      <c r="CA29">
        <v>28.389641935483901</v>
      </c>
      <c r="CB29">
        <v>999.9</v>
      </c>
      <c r="CC29">
        <v>0</v>
      </c>
      <c r="CD29">
        <v>0</v>
      </c>
      <c r="CE29">
        <v>10002.475806451601</v>
      </c>
      <c r="CF29">
        <v>0</v>
      </c>
      <c r="CG29">
        <v>428.59838709677399</v>
      </c>
      <c r="CH29">
        <v>1399.98</v>
      </c>
      <c r="CI29">
        <v>0.89999729032258002</v>
      </c>
      <c r="CJ29">
        <v>0.10000272258064501</v>
      </c>
      <c r="CK29">
        <v>0</v>
      </c>
      <c r="CL29">
        <v>717.23390322580599</v>
      </c>
      <c r="CM29">
        <v>4.9993800000000004</v>
      </c>
      <c r="CN29">
        <v>10140.035483871001</v>
      </c>
      <c r="CO29">
        <v>11164.1483870968</v>
      </c>
      <c r="CP29">
        <v>48.125</v>
      </c>
      <c r="CQ29">
        <v>49.625</v>
      </c>
      <c r="CR29">
        <v>48.875</v>
      </c>
      <c r="CS29">
        <v>49.683</v>
      </c>
      <c r="CT29">
        <v>49.686999999999998</v>
      </c>
      <c r="CU29">
        <v>1255.4783870967699</v>
      </c>
      <c r="CV29">
        <v>139.501612903226</v>
      </c>
      <c r="CW29">
        <v>0</v>
      </c>
      <c r="CX29">
        <v>120.60000014305101</v>
      </c>
      <c r="CY29">
        <v>0</v>
      </c>
      <c r="CZ29">
        <v>717.11055999999996</v>
      </c>
      <c r="DA29">
        <v>-9.5241538393197001</v>
      </c>
      <c r="DB29">
        <v>-132.95384608478199</v>
      </c>
      <c r="DC29">
        <v>10137.879999999999</v>
      </c>
      <c r="DD29">
        <v>15</v>
      </c>
      <c r="DE29">
        <v>0</v>
      </c>
      <c r="DF29" t="s">
        <v>291</v>
      </c>
      <c r="DG29">
        <v>1607992578</v>
      </c>
      <c r="DH29">
        <v>1607992562.5999999</v>
      </c>
      <c r="DI29">
        <v>0</v>
      </c>
      <c r="DJ29">
        <v>1.9490000000000001</v>
      </c>
      <c r="DK29">
        <v>8.9999999999999993E-3</v>
      </c>
      <c r="DL29">
        <v>4.7690000000000001</v>
      </c>
      <c r="DM29">
        <v>0.154</v>
      </c>
      <c r="DN29">
        <v>1213</v>
      </c>
      <c r="DO29">
        <v>20</v>
      </c>
      <c r="DP29">
        <v>0.1</v>
      </c>
      <c r="DQ29">
        <v>0.17</v>
      </c>
      <c r="DR29">
        <v>7.9979981234721604</v>
      </c>
      <c r="DS29">
        <v>-0.346805182280508</v>
      </c>
      <c r="DT29">
        <v>3.0925123504686802E-2</v>
      </c>
      <c r="DU29">
        <v>1</v>
      </c>
      <c r="DV29">
        <v>-10.382199999999999</v>
      </c>
      <c r="DW29">
        <v>0.46424516129033799</v>
      </c>
      <c r="DX29">
        <v>4.0700756908234902E-2</v>
      </c>
      <c r="DY29">
        <v>0</v>
      </c>
      <c r="DZ29">
        <v>0.86115941935483897</v>
      </c>
      <c r="EA29">
        <v>-5.1268064516131799E-2</v>
      </c>
      <c r="EB29">
        <v>3.8482636199535002E-3</v>
      </c>
      <c r="EC29">
        <v>1</v>
      </c>
      <c r="ED29">
        <v>2</v>
      </c>
      <c r="EE29">
        <v>3</v>
      </c>
      <c r="EF29" t="s">
        <v>302</v>
      </c>
      <c r="EG29">
        <v>100</v>
      </c>
      <c r="EH29">
        <v>100</v>
      </c>
      <c r="EI29">
        <v>4.7690000000000001</v>
      </c>
      <c r="EJ29">
        <v>0.154</v>
      </c>
      <c r="EK29">
        <v>4.7690000000000001</v>
      </c>
      <c r="EL29">
        <v>0</v>
      </c>
      <c r="EM29">
        <v>0</v>
      </c>
      <c r="EN29">
        <v>0</v>
      </c>
      <c r="EO29">
        <v>0.154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1077.4000000000001</v>
      </c>
      <c r="EX29">
        <v>1077.7</v>
      </c>
      <c r="EY29">
        <v>2</v>
      </c>
      <c r="EZ29">
        <v>413.02499999999998</v>
      </c>
      <c r="FA29">
        <v>528.44000000000005</v>
      </c>
      <c r="FB29">
        <v>24.5274</v>
      </c>
      <c r="FC29">
        <v>31.7575</v>
      </c>
      <c r="FD29">
        <v>30</v>
      </c>
      <c r="FE29">
        <v>31.567499999999999</v>
      </c>
      <c r="FF29">
        <v>31.6008</v>
      </c>
      <c r="FG29">
        <v>40.196899999999999</v>
      </c>
      <c r="FH29">
        <v>0</v>
      </c>
      <c r="FI29">
        <v>100</v>
      </c>
      <c r="FJ29">
        <v>24.536100000000001</v>
      </c>
      <c r="FK29">
        <v>910.16200000000003</v>
      </c>
      <c r="FL29">
        <v>14.5936</v>
      </c>
      <c r="FM29">
        <v>101.23399999999999</v>
      </c>
      <c r="FN29">
        <v>100.622</v>
      </c>
    </row>
    <row r="30" spans="1:170" x14ac:dyDescent="0.25">
      <c r="A30">
        <v>14</v>
      </c>
      <c r="B30">
        <v>1608057342.5</v>
      </c>
      <c r="C30">
        <v>1319.4000000953699</v>
      </c>
      <c r="D30" t="s">
        <v>343</v>
      </c>
      <c r="E30" t="s">
        <v>344</v>
      </c>
      <c r="F30" t="s">
        <v>285</v>
      </c>
      <c r="G30" t="s">
        <v>286</v>
      </c>
      <c r="H30">
        <v>1608057334.5</v>
      </c>
      <c r="I30">
        <f t="shared" si="0"/>
        <v>6.4731551299456011E-4</v>
      </c>
      <c r="J30">
        <f t="shared" si="1"/>
        <v>9.7724111909307005</v>
      </c>
      <c r="K30">
        <f t="shared" si="2"/>
        <v>1199.75451612903</v>
      </c>
      <c r="L30">
        <f t="shared" si="3"/>
        <v>579.24238186026219</v>
      </c>
      <c r="M30">
        <f t="shared" si="4"/>
        <v>59.523612612294023</v>
      </c>
      <c r="N30">
        <f t="shared" si="5"/>
        <v>123.28815239410893</v>
      </c>
      <c r="O30">
        <f t="shared" si="6"/>
        <v>2.6797296551846667E-2</v>
      </c>
      <c r="P30">
        <f t="shared" si="7"/>
        <v>2.9744967862556098</v>
      </c>
      <c r="Q30">
        <f t="shared" si="8"/>
        <v>2.6663896696574697E-2</v>
      </c>
      <c r="R30">
        <f t="shared" si="9"/>
        <v>1.6676865389496687E-2</v>
      </c>
      <c r="S30">
        <f t="shared" si="10"/>
        <v>231.2908407469375</v>
      </c>
      <c r="T30">
        <f t="shared" si="11"/>
        <v>29.172845872993186</v>
      </c>
      <c r="U30">
        <f t="shared" si="12"/>
        <v>28.3964161290323</v>
      </c>
      <c r="V30">
        <f t="shared" si="13"/>
        <v>3.8834263896360852</v>
      </c>
      <c r="W30">
        <f t="shared" si="14"/>
        <v>38.313232867333156</v>
      </c>
      <c r="X30">
        <f t="shared" si="15"/>
        <v>1.4534908156920694</v>
      </c>
      <c r="Y30">
        <f t="shared" si="16"/>
        <v>3.7937044381638514</v>
      </c>
      <c r="Z30">
        <f t="shared" si="17"/>
        <v>2.4299355739440158</v>
      </c>
      <c r="AA30">
        <f t="shared" si="18"/>
        <v>-28.546614123060102</v>
      </c>
      <c r="AB30">
        <f t="shared" si="19"/>
        <v>-64.392729309008615</v>
      </c>
      <c r="AC30">
        <f t="shared" si="20"/>
        <v>-4.7280360687056193</v>
      </c>
      <c r="AD30">
        <f t="shared" si="21"/>
        <v>133.62346124616317</v>
      </c>
      <c r="AE30">
        <v>57</v>
      </c>
      <c r="AF30">
        <v>11</v>
      </c>
      <c r="AG30">
        <f t="shared" si="22"/>
        <v>1</v>
      </c>
      <c r="AH30">
        <f t="shared" si="23"/>
        <v>0</v>
      </c>
      <c r="AI30">
        <f t="shared" si="24"/>
        <v>54066.371404467798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345</v>
      </c>
      <c r="AQ30">
        <v>746.60165384615402</v>
      </c>
      <c r="AR30">
        <v>887.26</v>
      </c>
      <c r="AS30">
        <f t="shared" si="27"/>
        <v>0.15853114775133104</v>
      </c>
      <c r="AT30">
        <v>0.5</v>
      </c>
      <c r="AU30">
        <f t="shared" si="28"/>
        <v>1180.1839566920871</v>
      </c>
      <c r="AV30">
        <f t="shared" si="29"/>
        <v>9.7724111909307005</v>
      </c>
      <c r="AW30">
        <f t="shared" si="30"/>
        <v>93.547958606051864</v>
      </c>
      <c r="AX30">
        <f t="shared" si="31"/>
        <v>0.40727633388183848</v>
      </c>
      <c r="AY30">
        <f t="shared" si="32"/>
        <v>8.7699537110783703E-3</v>
      </c>
      <c r="AZ30">
        <f t="shared" si="33"/>
        <v>2.6765773279534746</v>
      </c>
      <c r="BA30" t="s">
        <v>346</v>
      </c>
      <c r="BB30">
        <v>525.9</v>
      </c>
      <c r="BC30">
        <f t="shared" si="34"/>
        <v>361.36</v>
      </c>
      <c r="BD30">
        <f t="shared" si="35"/>
        <v>0.38924713901329966</v>
      </c>
      <c r="BE30">
        <f t="shared" si="36"/>
        <v>0.86793266524863122</v>
      </c>
      <c r="BF30">
        <f t="shared" si="37"/>
        <v>0.81881375437716464</v>
      </c>
      <c r="BG30">
        <f t="shared" si="38"/>
        <v>0.93254422784620461</v>
      </c>
      <c r="BH30">
        <f t="shared" si="39"/>
        <v>1399.99870967742</v>
      </c>
      <c r="BI30">
        <f t="shared" si="40"/>
        <v>1180.1839566920871</v>
      </c>
      <c r="BJ30">
        <f t="shared" si="41"/>
        <v>0.84298931744302719</v>
      </c>
      <c r="BK30">
        <f t="shared" si="42"/>
        <v>0.19597863488605433</v>
      </c>
      <c r="BL30">
        <v>6</v>
      </c>
      <c r="BM30">
        <v>0.5</v>
      </c>
      <c r="BN30" t="s">
        <v>290</v>
      </c>
      <c r="BO30">
        <v>2</v>
      </c>
      <c r="BP30">
        <v>1608057334.5</v>
      </c>
      <c r="BQ30">
        <v>1199.75451612903</v>
      </c>
      <c r="BR30">
        <v>1212.4132258064501</v>
      </c>
      <c r="BS30">
        <v>14.1443612903226</v>
      </c>
      <c r="BT30">
        <v>13.3785774193548</v>
      </c>
      <c r="BU30">
        <v>1194.98677419355</v>
      </c>
      <c r="BV30">
        <v>13.9903612903226</v>
      </c>
      <c r="BW30">
        <v>500.005032258065</v>
      </c>
      <c r="BX30">
        <v>102.661129032258</v>
      </c>
      <c r="BY30">
        <v>0.10001980000000001</v>
      </c>
      <c r="BZ30">
        <v>27.994867741935501</v>
      </c>
      <c r="CA30">
        <v>28.3964161290323</v>
      </c>
      <c r="CB30">
        <v>999.9</v>
      </c>
      <c r="CC30">
        <v>0</v>
      </c>
      <c r="CD30">
        <v>0</v>
      </c>
      <c r="CE30">
        <v>9992.5806451612898</v>
      </c>
      <c r="CF30">
        <v>0</v>
      </c>
      <c r="CG30">
        <v>440.01780645161301</v>
      </c>
      <c r="CH30">
        <v>1399.99870967742</v>
      </c>
      <c r="CI30">
        <v>0.89999803225806396</v>
      </c>
      <c r="CJ30">
        <v>0.10000201612903201</v>
      </c>
      <c r="CK30">
        <v>0</v>
      </c>
      <c r="CL30">
        <v>746.707290322581</v>
      </c>
      <c r="CM30">
        <v>4.9993800000000004</v>
      </c>
      <c r="CN30">
        <v>10538.538709677399</v>
      </c>
      <c r="CO30">
        <v>11164.3322580645</v>
      </c>
      <c r="CP30">
        <v>48.116870967741903</v>
      </c>
      <c r="CQ30">
        <v>49.588419354838699</v>
      </c>
      <c r="CR30">
        <v>48.811999999999998</v>
      </c>
      <c r="CS30">
        <v>49.655000000000001</v>
      </c>
      <c r="CT30">
        <v>49.686999999999998</v>
      </c>
      <c r="CU30">
        <v>1255.4974193548401</v>
      </c>
      <c r="CV30">
        <v>139.50129032258101</v>
      </c>
      <c r="CW30">
        <v>0</v>
      </c>
      <c r="CX30">
        <v>119.700000047684</v>
      </c>
      <c r="CY30">
        <v>0</v>
      </c>
      <c r="CZ30">
        <v>746.60165384615402</v>
      </c>
      <c r="DA30">
        <v>-14.2416068570334</v>
      </c>
      <c r="DB30">
        <v>-199.62393166898701</v>
      </c>
      <c r="DC30">
        <v>10537.3153846154</v>
      </c>
      <c r="DD30">
        <v>15</v>
      </c>
      <c r="DE30">
        <v>0</v>
      </c>
      <c r="DF30" t="s">
        <v>291</v>
      </c>
      <c r="DG30">
        <v>1607992578</v>
      </c>
      <c r="DH30">
        <v>1607992562.5999999</v>
      </c>
      <c r="DI30">
        <v>0</v>
      </c>
      <c r="DJ30">
        <v>1.9490000000000001</v>
      </c>
      <c r="DK30">
        <v>8.9999999999999993E-3</v>
      </c>
      <c r="DL30">
        <v>4.7690000000000001</v>
      </c>
      <c r="DM30">
        <v>0.154</v>
      </c>
      <c r="DN30">
        <v>1213</v>
      </c>
      <c r="DO30">
        <v>20</v>
      </c>
      <c r="DP30">
        <v>0.1</v>
      </c>
      <c r="DQ30">
        <v>0.17</v>
      </c>
      <c r="DR30">
        <v>9.7957883659819593</v>
      </c>
      <c r="DS30">
        <v>-1.8440914730122699</v>
      </c>
      <c r="DT30">
        <v>0.14034526752822099</v>
      </c>
      <c r="DU30">
        <v>0</v>
      </c>
      <c r="DV30">
        <v>-12.675464516129001</v>
      </c>
      <c r="DW30">
        <v>2.3231999999999999</v>
      </c>
      <c r="DX30">
        <v>0.18096639243933599</v>
      </c>
      <c r="DY30">
        <v>0</v>
      </c>
      <c r="DZ30">
        <v>0.76626003225806505</v>
      </c>
      <c r="EA30">
        <v>-5.2557532258066399E-2</v>
      </c>
      <c r="EB30">
        <v>3.9478376971236297E-3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4.7699999999999996</v>
      </c>
      <c r="EJ30">
        <v>0.154</v>
      </c>
      <c r="EK30">
        <v>4.7690000000000001</v>
      </c>
      <c r="EL30">
        <v>0</v>
      </c>
      <c r="EM30">
        <v>0</v>
      </c>
      <c r="EN30">
        <v>0</v>
      </c>
      <c r="EO30">
        <v>0.154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1079.4000000000001</v>
      </c>
      <c r="EX30">
        <v>1079.7</v>
      </c>
      <c r="EY30">
        <v>2</v>
      </c>
      <c r="EZ30">
        <v>412.83100000000002</v>
      </c>
      <c r="FA30">
        <v>529.17600000000004</v>
      </c>
      <c r="FB30">
        <v>24.603899999999999</v>
      </c>
      <c r="FC30">
        <v>31.7379</v>
      </c>
      <c r="FD30">
        <v>30</v>
      </c>
      <c r="FE30">
        <v>31.548100000000002</v>
      </c>
      <c r="FF30">
        <v>31.578700000000001</v>
      </c>
      <c r="FG30">
        <v>50.779600000000002</v>
      </c>
      <c r="FH30">
        <v>0</v>
      </c>
      <c r="FI30">
        <v>100</v>
      </c>
      <c r="FJ30">
        <v>24.605599999999999</v>
      </c>
      <c r="FK30">
        <v>1212.4000000000001</v>
      </c>
      <c r="FL30">
        <v>14.3474</v>
      </c>
      <c r="FM30">
        <v>101.236</v>
      </c>
      <c r="FN30">
        <v>100.624</v>
      </c>
    </row>
    <row r="31" spans="1:170" x14ac:dyDescent="0.25">
      <c r="A31">
        <v>15</v>
      </c>
      <c r="B31">
        <v>1608057463</v>
      </c>
      <c r="C31">
        <v>1439.9000000953699</v>
      </c>
      <c r="D31" t="s">
        <v>347</v>
      </c>
      <c r="E31" t="s">
        <v>348</v>
      </c>
      <c r="F31" t="s">
        <v>285</v>
      </c>
      <c r="G31" t="s">
        <v>286</v>
      </c>
      <c r="H31">
        <v>1608057455</v>
      </c>
      <c r="I31">
        <f t="shared" si="0"/>
        <v>5.4722703500136504E-4</v>
      </c>
      <c r="J31">
        <f t="shared" si="1"/>
        <v>8.7996122866540727</v>
      </c>
      <c r="K31">
        <f t="shared" si="2"/>
        <v>1399.9054838709701</v>
      </c>
      <c r="L31">
        <f t="shared" si="3"/>
        <v>727.17942069240576</v>
      </c>
      <c r="M31">
        <f t="shared" si="4"/>
        <v>74.726366002202582</v>
      </c>
      <c r="N31">
        <f t="shared" si="5"/>
        <v>143.85699949625254</v>
      </c>
      <c r="O31">
        <f t="shared" si="6"/>
        <v>2.2392901697535314E-2</v>
      </c>
      <c r="P31">
        <f t="shared" si="7"/>
        <v>2.9761490676124218</v>
      </c>
      <c r="Q31">
        <f t="shared" si="8"/>
        <v>2.2299718459462117E-2</v>
      </c>
      <c r="R31">
        <f t="shared" si="9"/>
        <v>1.3945663744744881E-2</v>
      </c>
      <c r="S31">
        <f t="shared" si="10"/>
        <v>231.28724285453541</v>
      </c>
      <c r="T31">
        <f t="shared" si="11"/>
        <v>29.196291082064956</v>
      </c>
      <c r="U31">
        <f t="shared" si="12"/>
        <v>28.414080645161299</v>
      </c>
      <c r="V31">
        <f t="shared" si="13"/>
        <v>3.8874154909418852</v>
      </c>
      <c r="W31">
        <f t="shared" si="14"/>
        <v>37.721963234048232</v>
      </c>
      <c r="X31">
        <f t="shared" si="15"/>
        <v>1.4309298106726855</v>
      </c>
      <c r="Y31">
        <f t="shared" si="16"/>
        <v>3.7933598572120806</v>
      </c>
      <c r="Z31">
        <f t="shared" si="17"/>
        <v>2.4564856802691999</v>
      </c>
      <c r="AA31">
        <f t="shared" si="18"/>
        <v>-24.132712243560199</v>
      </c>
      <c r="AB31">
        <f t="shared" si="19"/>
        <v>-67.512764272612586</v>
      </c>
      <c r="AC31">
        <f t="shared" si="20"/>
        <v>-4.9547701932932879</v>
      </c>
      <c r="AD31">
        <f t="shared" si="21"/>
        <v>134.68699614506932</v>
      </c>
      <c r="AE31">
        <v>57</v>
      </c>
      <c r="AF31">
        <v>11</v>
      </c>
      <c r="AG31">
        <f t="shared" si="22"/>
        <v>1</v>
      </c>
      <c r="AH31">
        <f t="shared" si="23"/>
        <v>0</v>
      </c>
      <c r="AI31">
        <f t="shared" si="24"/>
        <v>54115.154761185433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349</v>
      </c>
      <c r="AQ31">
        <v>735.87565384615402</v>
      </c>
      <c r="AR31">
        <v>870.03</v>
      </c>
      <c r="AS31">
        <f t="shared" si="27"/>
        <v>0.1541950808062319</v>
      </c>
      <c r="AT31">
        <v>0.5</v>
      </c>
      <c r="AU31">
        <f t="shared" si="28"/>
        <v>1180.1659663694882</v>
      </c>
      <c r="AV31">
        <f t="shared" si="29"/>
        <v>8.7996122866540727</v>
      </c>
      <c r="AW31">
        <f t="shared" si="30"/>
        <v>90.987893274553997</v>
      </c>
      <c r="AX31">
        <f t="shared" si="31"/>
        <v>0.38974518120064816</v>
      </c>
      <c r="AY31">
        <f t="shared" si="32"/>
        <v>7.9457974841603066E-3</v>
      </c>
      <c r="AZ31">
        <f t="shared" si="33"/>
        <v>2.7493879521395819</v>
      </c>
      <c r="BA31" t="s">
        <v>350</v>
      </c>
      <c r="BB31">
        <v>530.94000000000005</v>
      </c>
      <c r="BC31">
        <f t="shared" si="34"/>
        <v>339.08999999999992</v>
      </c>
      <c r="BD31">
        <f t="shared" si="35"/>
        <v>0.39563049973118047</v>
      </c>
      <c r="BE31">
        <f t="shared" si="36"/>
        <v>0.87584305454865008</v>
      </c>
      <c r="BF31">
        <f t="shared" si="37"/>
        <v>0.86801472235079624</v>
      </c>
      <c r="BG31">
        <f t="shared" si="38"/>
        <v>0.93931010359501532</v>
      </c>
      <c r="BH31">
        <f t="shared" si="39"/>
        <v>1399.9774193548401</v>
      </c>
      <c r="BI31">
        <f t="shared" si="40"/>
        <v>1180.1659663694882</v>
      </c>
      <c r="BJ31">
        <f t="shared" si="41"/>
        <v>0.84298928686532038</v>
      </c>
      <c r="BK31">
        <f t="shared" si="42"/>
        <v>0.19597857373064057</v>
      </c>
      <c r="BL31">
        <v>6</v>
      </c>
      <c r="BM31">
        <v>0.5</v>
      </c>
      <c r="BN31" t="s">
        <v>290</v>
      </c>
      <c r="BO31">
        <v>2</v>
      </c>
      <c r="BP31">
        <v>1608057455</v>
      </c>
      <c r="BQ31">
        <v>1399.9054838709701</v>
      </c>
      <c r="BR31">
        <v>1411.3841935483899</v>
      </c>
      <c r="BS31">
        <v>13.9247064516129</v>
      </c>
      <c r="BT31">
        <v>13.277183870967701</v>
      </c>
      <c r="BU31">
        <v>1395.1358064516101</v>
      </c>
      <c r="BV31">
        <v>13.770706451612901</v>
      </c>
      <c r="BW31">
        <v>500.00454838709697</v>
      </c>
      <c r="BX31">
        <v>102.662032258064</v>
      </c>
      <c r="BY31">
        <v>9.9904996774193497E-2</v>
      </c>
      <c r="BZ31">
        <v>27.993309677419401</v>
      </c>
      <c r="CA31">
        <v>28.414080645161299</v>
      </c>
      <c r="CB31">
        <v>999.9</v>
      </c>
      <c r="CC31">
        <v>0</v>
      </c>
      <c r="CD31">
        <v>0</v>
      </c>
      <c r="CE31">
        <v>10001.834838709699</v>
      </c>
      <c r="CF31">
        <v>0</v>
      </c>
      <c r="CG31">
        <v>461.73283870967703</v>
      </c>
      <c r="CH31">
        <v>1399.9774193548401</v>
      </c>
      <c r="CI31">
        <v>0.89999864516129002</v>
      </c>
      <c r="CJ31">
        <v>0.10000135161290299</v>
      </c>
      <c r="CK31">
        <v>0</v>
      </c>
      <c r="CL31">
        <v>736.00735483870903</v>
      </c>
      <c r="CM31">
        <v>4.9993800000000004</v>
      </c>
      <c r="CN31">
        <v>10391.6225806452</v>
      </c>
      <c r="CO31">
        <v>11164.135483870999</v>
      </c>
      <c r="CP31">
        <v>48.108741935483899</v>
      </c>
      <c r="CQ31">
        <v>49.608741935483899</v>
      </c>
      <c r="CR31">
        <v>48.811999999999998</v>
      </c>
      <c r="CS31">
        <v>49.628999999999998</v>
      </c>
      <c r="CT31">
        <v>49.670999999999999</v>
      </c>
      <c r="CU31">
        <v>1255.4796774193501</v>
      </c>
      <c r="CV31">
        <v>139.49774193548399</v>
      </c>
      <c r="CW31">
        <v>0</v>
      </c>
      <c r="CX31">
        <v>119.5</v>
      </c>
      <c r="CY31">
        <v>0</v>
      </c>
      <c r="CZ31">
        <v>735.87565384615402</v>
      </c>
      <c r="DA31">
        <v>-20.442017113391099</v>
      </c>
      <c r="DB31">
        <v>-276.04786343280603</v>
      </c>
      <c r="DC31">
        <v>10390.123076923101</v>
      </c>
      <c r="DD31">
        <v>15</v>
      </c>
      <c r="DE31">
        <v>0</v>
      </c>
      <c r="DF31" t="s">
        <v>291</v>
      </c>
      <c r="DG31">
        <v>1607992578</v>
      </c>
      <c r="DH31">
        <v>1607992562.5999999</v>
      </c>
      <c r="DI31">
        <v>0</v>
      </c>
      <c r="DJ31">
        <v>1.9490000000000001</v>
      </c>
      <c r="DK31">
        <v>8.9999999999999993E-3</v>
      </c>
      <c r="DL31">
        <v>4.7690000000000001</v>
      </c>
      <c r="DM31">
        <v>0.154</v>
      </c>
      <c r="DN31">
        <v>1213</v>
      </c>
      <c r="DO31">
        <v>20</v>
      </c>
      <c r="DP31">
        <v>0.1</v>
      </c>
      <c r="DQ31">
        <v>0.17</v>
      </c>
      <c r="DR31">
        <v>8.8062679586402304</v>
      </c>
      <c r="DS31">
        <v>-1.13917751932171</v>
      </c>
      <c r="DT31">
        <v>9.3594775881948505E-2</v>
      </c>
      <c r="DU31">
        <v>0</v>
      </c>
      <c r="DV31">
        <v>-11.4793419354839</v>
      </c>
      <c r="DW31">
        <v>1.5036822580645499</v>
      </c>
      <c r="DX31">
        <v>0.124492727535214</v>
      </c>
      <c r="DY31">
        <v>0</v>
      </c>
      <c r="DZ31">
        <v>0.64752722580645194</v>
      </c>
      <c r="EA31">
        <v>-5.8646129032258902E-2</v>
      </c>
      <c r="EB31">
        <v>4.3879872431201996E-3</v>
      </c>
      <c r="EC31">
        <v>1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4.7699999999999996</v>
      </c>
      <c r="EJ31">
        <v>0.154</v>
      </c>
      <c r="EK31">
        <v>4.7690000000000001</v>
      </c>
      <c r="EL31">
        <v>0</v>
      </c>
      <c r="EM31">
        <v>0</v>
      </c>
      <c r="EN31">
        <v>0</v>
      </c>
      <c r="EO31">
        <v>0.154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1081.4000000000001</v>
      </c>
      <c r="EX31">
        <v>1081.7</v>
      </c>
      <c r="EY31">
        <v>2</v>
      </c>
      <c r="EZ31">
        <v>412.57499999999999</v>
      </c>
      <c r="FA31">
        <v>529.74599999999998</v>
      </c>
      <c r="FB31">
        <v>24.545300000000001</v>
      </c>
      <c r="FC31">
        <v>31.724</v>
      </c>
      <c r="FD31">
        <v>30</v>
      </c>
      <c r="FE31">
        <v>31.534199999999998</v>
      </c>
      <c r="FF31">
        <v>31.567499999999999</v>
      </c>
      <c r="FG31">
        <v>57.481999999999999</v>
      </c>
      <c r="FH31">
        <v>0</v>
      </c>
      <c r="FI31">
        <v>100</v>
      </c>
      <c r="FJ31">
        <v>24.548100000000002</v>
      </c>
      <c r="FK31">
        <v>1411.28</v>
      </c>
      <c r="FL31">
        <v>14.122</v>
      </c>
      <c r="FM31">
        <v>101.235</v>
      </c>
      <c r="FN31">
        <v>100.625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2020-12-15T10:37:47Z</dcterms:created>
  <dcterms:modified xsi:type="dcterms:W3CDTF">2021-05-04T23:21:44Z</dcterms:modified>
</cp:coreProperties>
</file>