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29F98246-F537-4BFC-B554-ED14510FC182}" xr6:coauthVersionLast="46" xr6:coauthVersionMax="46" xr10:uidLastSave="{00000000-0000-0000-0000-000000000000}"/>
  <bookViews>
    <workbookView xWindow="5085" yWindow="234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Z31" i="1"/>
  <c r="AX31" i="1"/>
  <c r="AS31" i="1"/>
  <c r="AN31" i="1"/>
  <c r="AM31" i="1"/>
  <c r="AI31" i="1"/>
  <c r="AG31" i="1"/>
  <c r="K31" i="1" s="1"/>
  <c r="Y31" i="1"/>
  <c r="X31" i="1"/>
  <c r="W31" i="1"/>
  <c r="P31" i="1"/>
  <c r="N31" i="1"/>
  <c r="BK30" i="1"/>
  <c r="BJ30" i="1"/>
  <c r="BI30" i="1"/>
  <c r="BH30" i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 s="1"/>
  <c r="Y30" i="1"/>
  <c r="W30" i="1" s="1"/>
  <c r="X30" i="1"/>
  <c r="P30" i="1"/>
  <c r="BK29" i="1"/>
  <c r="BJ29" i="1"/>
  <c r="BH29" i="1"/>
  <c r="BI29" i="1" s="1"/>
  <c r="S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N28" i="1"/>
  <c r="AM28" i="1"/>
  <c r="AI28" i="1"/>
  <c r="AG28" i="1"/>
  <c r="Y28" i="1"/>
  <c r="X28" i="1"/>
  <c r="W28" i="1"/>
  <c r="P28" i="1"/>
  <c r="BK27" i="1"/>
  <c r="BJ27" i="1"/>
  <c r="BH27" i="1"/>
  <c r="BI27" i="1" s="1"/>
  <c r="AU27" i="1" s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 s="1"/>
  <c r="Y27" i="1"/>
  <c r="X27" i="1"/>
  <c r="W27" i="1" s="1"/>
  <c r="P27" i="1"/>
  <c r="J27" i="1"/>
  <c r="AV27" i="1" s="1"/>
  <c r="AY27" i="1" s="1"/>
  <c r="BK26" i="1"/>
  <c r="BJ26" i="1"/>
  <c r="BI26" i="1"/>
  <c r="BH26" i="1"/>
  <c r="BG26" i="1"/>
  <c r="BF26" i="1"/>
  <c r="BE26" i="1"/>
  <c r="BD26" i="1"/>
  <c r="BC26" i="1"/>
  <c r="AX26" i="1" s="1"/>
  <c r="AZ26" i="1"/>
  <c r="AV26" i="1"/>
  <c r="AY26" i="1" s="1"/>
  <c r="AU26" i="1"/>
  <c r="AW26" i="1" s="1"/>
  <c r="AS26" i="1"/>
  <c r="AN26" i="1"/>
  <c r="AM26" i="1"/>
  <c r="AI26" i="1"/>
  <c r="AG26" i="1"/>
  <c r="J26" i="1" s="1"/>
  <c r="Y26" i="1"/>
  <c r="X26" i="1"/>
  <c r="W26" i="1"/>
  <c r="S26" i="1"/>
  <c r="P26" i="1"/>
  <c r="N26" i="1"/>
  <c r="K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M25" i="1"/>
  <c r="AN25" i="1" s="1"/>
  <c r="AI25" i="1"/>
  <c r="AG25" i="1" s="1"/>
  <c r="AH25" i="1" s="1"/>
  <c r="Y25" i="1"/>
  <c r="X25" i="1"/>
  <c r="W25" i="1" s="1"/>
  <c r="P25" i="1"/>
  <c r="I25" i="1"/>
  <c r="AA25" i="1" s="1"/>
  <c r="BK24" i="1"/>
  <c r="S24" i="1" s="1"/>
  <c r="BJ24" i="1"/>
  <c r="BI24" i="1"/>
  <c r="AU24" i="1" s="1"/>
  <c r="BH24" i="1"/>
  <c r="BG24" i="1"/>
  <c r="BF24" i="1"/>
  <c r="BE24" i="1"/>
  <c r="BD24" i="1"/>
  <c r="BC24" i="1"/>
  <c r="AX24" i="1" s="1"/>
  <c r="AZ24" i="1"/>
  <c r="AS24" i="1"/>
  <c r="AW24" i="1" s="1"/>
  <c r="AN24" i="1"/>
  <c r="AM24" i="1"/>
  <c r="AI24" i="1"/>
  <c r="AG24" i="1" s="1"/>
  <c r="Y24" i="1"/>
  <c r="W24" i="1" s="1"/>
  <c r="X24" i="1"/>
  <c r="P24" i="1"/>
  <c r="K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/>
  <c r="Y23" i="1"/>
  <c r="X23" i="1"/>
  <c r="W23" i="1"/>
  <c r="P23" i="1"/>
  <c r="N23" i="1"/>
  <c r="BK22" i="1"/>
  <c r="BJ22" i="1"/>
  <c r="BI22" i="1" s="1"/>
  <c r="BH22" i="1"/>
  <c r="BG22" i="1"/>
  <c r="BF22" i="1"/>
  <c r="BE22" i="1"/>
  <c r="BD22" i="1"/>
  <c r="BC22" i="1"/>
  <c r="AX22" i="1" s="1"/>
  <c r="AZ22" i="1"/>
  <c r="AS22" i="1"/>
  <c r="AM22" i="1"/>
  <c r="AN22" i="1" s="1"/>
  <c r="AI22" i="1"/>
  <c r="AG22" i="1" s="1"/>
  <c r="Y22" i="1"/>
  <c r="W22" i="1" s="1"/>
  <c r="X22" i="1"/>
  <c r="P22" i="1"/>
  <c r="BK21" i="1"/>
  <c r="BJ21" i="1"/>
  <c r="BH21" i="1"/>
  <c r="BI21" i="1" s="1"/>
  <c r="S21" i="1" s="1"/>
  <c r="BG21" i="1"/>
  <c r="BF21" i="1"/>
  <c r="BE21" i="1"/>
  <c r="BD21" i="1"/>
  <c r="BC21" i="1"/>
  <c r="AZ21" i="1"/>
  <c r="AX21" i="1"/>
  <c r="AS21" i="1"/>
  <c r="AM21" i="1"/>
  <c r="AN21" i="1" s="1"/>
  <c r="AI21" i="1"/>
  <c r="AH21" i="1"/>
  <c r="AG21" i="1"/>
  <c r="I21" i="1" s="1"/>
  <c r="Y21" i="1"/>
  <c r="X21" i="1"/>
  <c r="W21" i="1" s="1"/>
  <c r="P21" i="1"/>
  <c r="N21" i="1"/>
  <c r="K21" i="1"/>
  <c r="J21" i="1"/>
  <c r="AV21" i="1" s="1"/>
  <c r="BK20" i="1"/>
  <c r="BJ20" i="1"/>
  <c r="BH20" i="1"/>
  <c r="BI20" i="1" s="1"/>
  <c r="S20" i="1" s="1"/>
  <c r="BG20" i="1"/>
  <c r="BF20" i="1"/>
  <c r="BE20" i="1"/>
  <c r="BD20" i="1"/>
  <c r="BC20" i="1"/>
  <c r="AZ20" i="1"/>
  <c r="AX20" i="1"/>
  <c r="AU20" i="1"/>
  <c r="AW20" i="1" s="1"/>
  <c r="AS20" i="1"/>
  <c r="AN20" i="1"/>
  <c r="AM20" i="1"/>
  <c r="AI20" i="1"/>
  <c r="AG20" i="1"/>
  <c r="Y20" i="1"/>
  <c r="X20" i="1"/>
  <c r="W20" i="1"/>
  <c r="P20" i="1"/>
  <c r="BK19" i="1"/>
  <c r="BJ19" i="1"/>
  <c r="BH19" i="1"/>
  <c r="BI19" i="1" s="1"/>
  <c r="AU19" i="1" s="1"/>
  <c r="BG19" i="1"/>
  <c r="BF19" i="1"/>
  <c r="BE19" i="1"/>
  <c r="BD19" i="1"/>
  <c r="BC19" i="1"/>
  <c r="AZ19" i="1"/>
  <c r="AX19" i="1"/>
  <c r="AS19" i="1"/>
  <c r="AM19" i="1"/>
  <c r="AN19" i="1" s="1"/>
  <c r="AI19" i="1"/>
  <c r="AG19" i="1" s="1"/>
  <c r="Y19" i="1"/>
  <c r="X19" i="1"/>
  <c r="W19" i="1" s="1"/>
  <c r="S19" i="1"/>
  <c r="P19" i="1"/>
  <c r="BK18" i="1"/>
  <c r="BJ18" i="1"/>
  <c r="BI18" i="1"/>
  <c r="BH18" i="1"/>
  <c r="BG18" i="1"/>
  <c r="BF18" i="1"/>
  <c r="BE18" i="1"/>
  <c r="BD18" i="1"/>
  <c r="BC18" i="1"/>
  <c r="AX18" i="1" s="1"/>
  <c r="AZ18" i="1"/>
  <c r="AV18" i="1"/>
  <c r="AU18" i="1"/>
  <c r="AW18" i="1" s="1"/>
  <c r="AS18" i="1"/>
  <c r="AN18" i="1"/>
  <c r="AM18" i="1"/>
  <c r="AI18" i="1"/>
  <c r="AG18" i="1"/>
  <c r="J18" i="1" s="1"/>
  <c r="Y18" i="1"/>
  <c r="X18" i="1"/>
  <c r="W18" i="1"/>
  <c r="S18" i="1"/>
  <c r="P18" i="1"/>
  <c r="N18" i="1"/>
  <c r="K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M17" i="1"/>
  <c r="AN17" i="1" s="1"/>
  <c r="AI17" i="1"/>
  <c r="AG17" i="1" s="1"/>
  <c r="Y17" i="1"/>
  <c r="X17" i="1"/>
  <c r="W17" i="1" s="1"/>
  <c r="P17" i="1"/>
  <c r="AU17" i="1" l="1"/>
  <c r="S17" i="1"/>
  <c r="AU22" i="1"/>
  <c r="AW22" i="1" s="1"/>
  <c r="S22" i="1"/>
  <c r="AU25" i="1"/>
  <c r="S25" i="1"/>
  <c r="K17" i="1"/>
  <c r="J17" i="1"/>
  <c r="AV17" i="1" s="1"/>
  <c r="AY17" i="1" s="1"/>
  <c r="N19" i="1"/>
  <c r="I19" i="1"/>
  <c r="AU21" i="1"/>
  <c r="AY21" i="1" s="1"/>
  <c r="T19" i="1"/>
  <c r="U19" i="1" s="1"/>
  <c r="K23" i="1"/>
  <c r="J23" i="1"/>
  <c r="AV23" i="1" s="1"/>
  <c r="I23" i="1"/>
  <c r="AH23" i="1"/>
  <c r="AH24" i="1"/>
  <c r="N24" i="1"/>
  <c r="J24" i="1"/>
  <c r="AV24" i="1" s="1"/>
  <c r="AY24" i="1" s="1"/>
  <c r="I24" i="1"/>
  <c r="T24" i="1" s="1"/>
  <c r="U24" i="1" s="1"/>
  <c r="AU29" i="1"/>
  <c r="N17" i="1"/>
  <c r="AW25" i="1"/>
  <c r="AW17" i="1"/>
  <c r="N22" i="1"/>
  <c r="K22" i="1"/>
  <c r="AH22" i="1"/>
  <c r="N27" i="1"/>
  <c r="I27" i="1"/>
  <c r="AH27" i="1"/>
  <c r="S28" i="1"/>
  <c r="AU28" i="1"/>
  <c r="AW28" i="1" s="1"/>
  <c r="J22" i="1"/>
  <c r="AV22" i="1" s="1"/>
  <c r="N30" i="1"/>
  <c r="K30" i="1"/>
  <c r="AH30" i="1"/>
  <c r="J19" i="1"/>
  <c r="AV19" i="1" s="1"/>
  <c r="AY19" i="1" s="1"/>
  <c r="K20" i="1"/>
  <c r="I20" i="1"/>
  <c r="J20" i="1"/>
  <c r="AV20" i="1" s="1"/>
  <c r="AY20" i="1" s="1"/>
  <c r="N20" i="1"/>
  <c r="T21" i="1"/>
  <c r="U21" i="1" s="1"/>
  <c r="K28" i="1"/>
  <c r="J28" i="1"/>
  <c r="AV28" i="1" s="1"/>
  <c r="AY28" i="1" s="1"/>
  <c r="I28" i="1"/>
  <c r="N28" i="1"/>
  <c r="J30" i="1"/>
  <c r="AV30" i="1" s="1"/>
  <c r="S31" i="1"/>
  <c r="AU31" i="1"/>
  <c r="AW31" i="1" s="1"/>
  <c r="T26" i="1"/>
  <c r="U26" i="1" s="1"/>
  <c r="AW29" i="1"/>
  <c r="AY18" i="1"/>
  <c r="AW19" i="1"/>
  <c r="Q21" i="1"/>
  <c r="O21" i="1" s="1"/>
  <c r="R21" i="1" s="1"/>
  <c r="L21" i="1" s="1"/>
  <c r="M21" i="1" s="1"/>
  <c r="AA21" i="1"/>
  <c r="I22" i="1"/>
  <c r="K27" i="1"/>
  <c r="T20" i="1"/>
  <c r="U20" i="1" s="1"/>
  <c r="AB20" i="1" s="1"/>
  <c r="I30" i="1"/>
  <c r="I17" i="1"/>
  <c r="AH17" i="1"/>
  <c r="K19" i="1"/>
  <c r="AH19" i="1"/>
  <c r="AH20" i="1"/>
  <c r="S23" i="1"/>
  <c r="AU23" i="1"/>
  <c r="AW23" i="1" s="1"/>
  <c r="K25" i="1"/>
  <c r="J25" i="1"/>
  <c r="AV25" i="1" s="1"/>
  <c r="N25" i="1"/>
  <c r="S27" i="1"/>
  <c r="AW27" i="1"/>
  <c r="AH28" i="1"/>
  <c r="I29" i="1"/>
  <c r="AH29" i="1"/>
  <c r="N29" i="1"/>
  <c r="K29" i="1"/>
  <c r="J29" i="1"/>
  <c r="AV29" i="1" s="1"/>
  <c r="AY29" i="1" s="1"/>
  <c r="AU30" i="1"/>
  <c r="AW30" i="1" s="1"/>
  <c r="S30" i="1"/>
  <c r="AH31" i="1"/>
  <c r="AH18" i="1"/>
  <c r="AH26" i="1"/>
  <c r="I31" i="1"/>
  <c r="I18" i="1"/>
  <c r="T18" i="1" s="1"/>
  <c r="U18" i="1" s="1"/>
  <c r="I26" i="1"/>
  <c r="J31" i="1"/>
  <c r="AV31" i="1" s="1"/>
  <c r="AY31" i="1" s="1"/>
  <c r="V24" i="1" l="1"/>
  <c r="Z24" i="1" s="1"/>
  <c r="AC24" i="1"/>
  <c r="AB24" i="1"/>
  <c r="AB18" i="1"/>
  <c r="AC18" i="1"/>
  <c r="V18" i="1"/>
  <c r="Z18" i="1" s="1"/>
  <c r="V21" i="1"/>
  <c r="Z21" i="1" s="1"/>
  <c r="AC21" i="1"/>
  <c r="AD21" i="1" s="1"/>
  <c r="AB21" i="1"/>
  <c r="Q19" i="1"/>
  <c r="O19" i="1" s="1"/>
  <c r="R19" i="1" s="1"/>
  <c r="L19" i="1" s="1"/>
  <c r="M19" i="1" s="1"/>
  <c r="AA19" i="1"/>
  <c r="AA28" i="1"/>
  <c r="Q24" i="1"/>
  <c r="O24" i="1" s="1"/>
  <c r="R24" i="1" s="1"/>
  <c r="L24" i="1" s="1"/>
  <c r="M24" i="1" s="1"/>
  <c r="AA24" i="1"/>
  <c r="AA31" i="1"/>
  <c r="T27" i="1"/>
  <c r="U27" i="1" s="1"/>
  <c r="V19" i="1"/>
  <c r="Z19" i="1" s="1"/>
  <c r="AC19" i="1"/>
  <c r="AA22" i="1"/>
  <c r="Q22" i="1"/>
  <c r="O22" i="1" s="1"/>
  <c r="R22" i="1" s="1"/>
  <c r="L22" i="1" s="1"/>
  <c r="M22" i="1" s="1"/>
  <c r="T22" i="1"/>
  <c r="U22" i="1" s="1"/>
  <c r="AY25" i="1"/>
  <c r="AA30" i="1"/>
  <c r="T30" i="1"/>
  <c r="U30" i="1" s="1"/>
  <c r="T31" i="1"/>
  <c r="U31" i="1" s="1"/>
  <c r="AY22" i="1"/>
  <c r="AA23" i="1"/>
  <c r="Q23" i="1"/>
  <c r="O23" i="1" s="1"/>
  <c r="R23" i="1" s="1"/>
  <c r="L23" i="1" s="1"/>
  <c r="M23" i="1" s="1"/>
  <c r="T23" i="1"/>
  <c r="U23" i="1" s="1"/>
  <c r="AY30" i="1"/>
  <c r="AY23" i="1"/>
  <c r="T17" i="1"/>
  <c r="U17" i="1" s="1"/>
  <c r="Q17" i="1" s="1"/>
  <c r="O17" i="1" s="1"/>
  <c r="R17" i="1" s="1"/>
  <c r="L17" i="1" s="1"/>
  <c r="M17" i="1" s="1"/>
  <c r="Q18" i="1"/>
  <c r="O18" i="1" s="1"/>
  <c r="R18" i="1" s="1"/>
  <c r="L18" i="1" s="1"/>
  <c r="M18" i="1" s="1"/>
  <c r="AA18" i="1"/>
  <c r="T25" i="1"/>
  <c r="U25" i="1" s="1"/>
  <c r="Q27" i="1"/>
  <c r="O27" i="1" s="1"/>
  <c r="R27" i="1" s="1"/>
  <c r="L27" i="1" s="1"/>
  <c r="M27" i="1" s="1"/>
  <c r="AA27" i="1"/>
  <c r="AB26" i="1"/>
  <c r="V26" i="1"/>
  <c r="Z26" i="1" s="1"/>
  <c r="AC26" i="1"/>
  <c r="Q29" i="1"/>
  <c r="O29" i="1" s="1"/>
  <c r="R29" i="1" s="1"/>
  <c r="L29" i="1" s="1"/>
  <c r="M29" i="1" s="1"/>
  <c r="AA29" i="1"/>
  <c r="T29" i="1"/>
  <c r="U29" i="1" s="1"/>
  <c r="AA17" i="1"/>
  <c r="AW21" i="1"/>
  <c r="AB19" i="1"/>
  <c r="Q26" i="1"/>
  <c r="O26" i="1" s="1"/>
  <c r="R26" i="1" s="1"/>
  <c r="L26" i="1" s="1"/>
  <c r="M26" i="1" s="1"/>
  <c r="AA26" i="1"/>
  <c r="V20" i="1"/>
  <c r="Z20" i="1" s="1"/>
  <c r="AC20" i="1"/>
  <c r="AA20" i="1"/>
  <c r="Q20" i="1"/>
  <c r="O20" i="1" s="1"/>
  <c r="R20" i="1" s="1"/>
  <c r="L20" i="1" s="1"/>
  <c r="M20" i="1" s="1"/>
  <c r="T28" i="1"/>
  <c r="U28" i="1" s="1"/>
  <c r="Q28" i="1" s="1"/>
  <c r="O28" i="1" s="1"/>
  <c r="R28" i="1" s="1"/>
  <c r="L28" i="1" s="1"/>
  <c r="M28" i="1" s="1"/>
  <c r="AD20" i="1" l="1"/>
  <c r="V29" i="1"/>
  <c r="Z29" i="1" s="1"/>
  <c r="AC29" i="1"/>
  <c r="AB29" i="1"/>
  <c r="AD19" i="1"/>
  <c r="AD18" i="1"/>
  <c r="AC31" i="1"/>
  <c r="AD31" i="1" s="1"/>
  <c r="V31" i="1"/>
  <c r="Z31" i="1" s="1"/>
  <c r="AB31" i="1"/>
  <c r="V30" i="1"/>
  <c r="Z30" i="1" s="1"/>
  <c r="AC30" i="1"/>
  <c r="AB30" i="1"/>
  <c r="AC25" i="1"/>
  <c r="V25" i="1"/>
  <c r="Z25" i="1" s="1"/>
  <c r="Q25" i="1"/>
  <c r="O25" i="1" s="1"/>
  <c r="R25" i="1" s="1"/>
  <c r="L25" i="1" s="1"/>
  <c r="M25" i="1" s="1"/>
  <c r="AB25" i="1"/>
  <c r="AC23" i="1"/>
  <c r="AB23" i="1"/>
  <c r="V23" i="1"/>
  <c r="Z23" i="1" s="1"/>
  <c r="Q30" i="1"/>
  <c r="O30" i="1" s="1"/>
  <c r="R30" i="1" s="1"/>
  <c r="L30" i="1" s="1"/>
  <c r="M30" i="1" s="1"/>
  <c r="V28" i="1"/>
  <c r="Z28" i="1" s="1"/>
  <c r="AC28" i="1"/>
  <c r="AB28" i="1"/>
  <c r="AD26" i="1"/>
  <c r="AD24" i="1"/>
  <c r="AC17" i="1"/>
  <c r="V17" i="1"/>
  <c r="Z17" i="1" s="1"/>
  <c r="AB17" i="1"/>
  <c r="V27" i="1"/>
  <c r="Z27" i="1" s="1"/>
  <c r="AC27" i="1"/>
  <c r="AB27" i="1"/>
  <c r="V22" i="1"/>
  <c r="Z22" i="1" s="1"/>
  <c r="AC22" i="1"/>
  <c r="AD22" i="1" s="1"/>
  <c r="AB22" i="1"/>
  <c r="Q31" i="1"/>
  <c r="O31" i="1" s="1"/>
  <c r="R31" i="1" s="1"/>
  <c r="L31" i="1" s="1"/>
  <c r="M31" i="1" s="1"/>
  <c r="AD28" i="1" l="1"/>
  <c r="AD25" i="1"/>
  <c r="AD27" i="1"/>
  <c r="AD30" i="1"/>
  <c r="AD29" i="1"/>
  <c r="AD17" i="1"/>
  <c r="AD23" i="1"/>
</calcChain>
</file>

<file path=xl/sharedStrings.xml><?xml version="1.0" encoding="utf-8"?>
<sst xmlns="http://schemas.openxmlformats.org/spreadsheetml/2006/main" count="693" uniqueCount="351">
  <si>
    <t>File opened</t>
  </si>
  <si>
    <t>2020-12-15 10:41:01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</si>
  <si>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</si>
  <si>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</si>
  <si>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</si>
  <si>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</si>
  <si>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</si>
  <si>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</si>
  <si>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</si>
  <si>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</si>
  <si>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</si>
  <si>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</si>
  <si>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</si>
  <si>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{"co2aspanconc2": "0", "h2oazero": "1.06897", "co2aspan2": "0", "h2obspan2b": "0.0756432", "tazero": "-0.045269", "co2aspanconc1": "995.1", "co2bspan2b": "0.180987", "co2bspanconc2": "0", "h2obspan2a": "0.0741299", "h2obspanconc1": "13.5", "flowbzero": "0.21903", "h2oaspanconc1": "13.51", "ssa_ref": "31243.3", "h2obspan1": "1.02041", "co2aspan2a": "0.183186", "h2obspanconc2": "0", "ssb_ref": "34304.3", "co2bspan1": "0.994117", "co2bspan2a": "0.182058", "co2bspan2": "0", "h2oaspan2a": "0.0744543", "flowmeterzero": "0.990522", "co2bzero": "0.945393", "h2obzero": "1.0713", "flowazero": "0.42501", "co2bspanconc1": "995.1", "co2aspan2b": "0.182023", "h2oaspan2": "0", "co2aspan1": "0.993652", "oxygen": "21", "h2obspan2": "0", "co2azero": "0.968485", "tbzero": "-0.0452194", "h2oaspan2b": "0.0752776", "chamberpressurezero": "2.56567", "h2oaspan1": "1.01106", "h2oaspanconc2": "0"}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</si>
  <si>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</si>
  <si>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</si>
  <si>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</si>
  <si>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</si>
  <si>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</si>
  <si>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</si>
  <si>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</si>
  <si>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</si>
  <si>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</si>
  <si>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10:41:01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</si>
  <si>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</si>
  <si>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</si>
  <si>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</si>
  <si>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</si>
  <si>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</si>
  <si>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</si>
  <si>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</si>
  <si>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</si>
  <si>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</si>
  <si>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</si>
  <si>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</si>
  <si>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</si>
  <si>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</si>
  <si>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</si>
  <si>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</si>
  <si>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</si>
  <si>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</si>
  <si>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</si>
  <si>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</si>
  <si>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</si>
  <si>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</si>
  <si>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</si>
  <si>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</si>
  <si>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</si>
  <si>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</si>
  <si>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</si>
  <si>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</si>
  <si>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</si>
  <si>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</si>
  <si>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</si>
  <si>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</si>
  <si>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</si>
  <si>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</si>
  <si>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</si>
  <si>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</si>
  <si>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</si>
  <si>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</si>
  <si>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</si>
  <si>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</si>
  <si>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</si>
  <si>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</si>
  <si>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</si>
  <si>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</si>
  <si>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</si>
  <si>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</si>
  <si>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</si>
  <si>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</si>
  <si>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</si>
  <si>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</si>
  <si>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</si>
  <si>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</si>
  <si>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</si>
  <si>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</si>
  <si>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3.80807 72.5497 367.427 601.499 840.27 1012.88 1170.07 1266.68</t>
  </si>
  <si>
    <t>Fs_true</t>
  </si>
  <si>
    <t>0.265035 100.619 404.565 601.755 801.938 1000.71 1202.21 1400.73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</si>
  <si>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</si>
  <si>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</si>
  <si>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</si>
  <si>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</si>
  <si>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</si>
  <si>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</si>
  <si>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</si>
  <si>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</si>
  <si>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</si>
  <si>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</si>
  <si>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</si>
  <si>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</si>
  <si>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</si>
  <si>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</si>
  <si>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</si>
  <si>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</si>
  <si>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</si>
  <si>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</si>
  <si>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</si>
  <si>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</si>
  <si>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</si>
  <si>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</si>
  <si>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</si>
  <si>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</si>
  <si>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</si>
  <si>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</si>
  <si>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</si>
  <si>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</si>
  <si>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</si>
  <si>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</si>
  <si>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</si>
  <si>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</si>
  <si>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</si>
  <si>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</si>
  <si>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</si>
  <si>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</si>
  <si>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</si>
  <si>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</si>
  <si>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</si>
  <si>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</si>
  <si>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</si>
  <si>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</si>
  <si>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</si>
  <si>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</si>
  <si>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</si>
  <si>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</si>
  <si>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</si>
  <si>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</si>
  <si>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</si>
  <si>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</si>
  <si>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</si>
  <si>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</si>
  <si>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</si>
  <si>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</si>
  <si>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</si>
  <si>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</si>
  <si>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</si>
  <si>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</si>
  <si>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</si>
  <si>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</si>
  <si>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</si>
  <si>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</si>
  <si>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</si>
  <si>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</si>
  <si>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</si>
  <si>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</si>
  <si>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</si>
  <si>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</si>
  <si>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</si>
  <si>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</si>
  <si>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</si>
  <si>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</si>
  <si>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</si>
  <si>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</si>
  <si>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</si>
  <si>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</si>
  <si>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</si>
  <si>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</si>
  <si>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</si>
  <si>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</si>
  <si>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</si>
  <si>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</si>
  <si>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</si>
  <si>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</si>
  <si>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</si>
  <si>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</si>
  <si>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</si>
  <si>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</si>
  <si>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</si>
  <si>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</si>
  <si>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</si>
  <si>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</si>
  <si>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</si>
  <si>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</si>
  <si>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</si>
  <si>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</si>
  <si>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</si>
  <si>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</si>
  <si>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</si>
  <si>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</si>
  <si>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</si>
  <si>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</si>
  <si>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</si>
  <si>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</si>
  <si>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</si>
  <si>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</si>
  <si>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</si>
  <si>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</si>
  <si>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</si>
  <si>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</si>
  <si>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</si>
  <si>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</si>
  <si>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</si>
  <si>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</si>
  <si>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</si>
  <si>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</si>
  <si>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</si>
  <si>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</si>
  <si>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</si>
  <si>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</si>
  <si>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</si>
  <si>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</si>
  <si>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</si>
  <si>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</si>
  <si>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</si>
  <si>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</si>
  <si>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</si>
  <si>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</si>
  <si>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</si>
  <si>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</si>
  <si>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</si>
  <si>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</si>
  <si>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</si>
  <si>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</si>
  <si>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</si>
  <si>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</si>
  <si>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</si>
  <si>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</si>
  <si>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</si>
  <si>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</si>
  <si>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</si>
  <si>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</si>
  <si>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</si>
  <si>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</si>
  <si>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</si>
  <si>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</si>
  <si>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</si>
  <si>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</si>
  <si>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</si>
  <si>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</si>
  <si>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</si>
  <si>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</si>
  <si>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</si>
  <si>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</si>
  <si>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</si>
  <si>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</si>
  <si>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</si>
  <si>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</si>
  <si>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</si>
  <si>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</si>
  <si>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</si>
  <si>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</si>
  <si>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</si>
  <si>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</si>
  <si>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</si>
  <si>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</si>
  <si>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</si>
  <si>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</si>
  <si>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</si>
  <si>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</si>
  <si>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</si>
  <si>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</si>
  <si>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</si>
  <si>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</si>
  <si>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</si>
  <si>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</si>
  <si>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</si>
  <si>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</si>
  <si>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</si>
  <si>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</si>
  <si>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</si>
  <si>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</si>
  <si>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</si>
  <si>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</si>
  <si>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</si>
  <si>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</si>
  <si>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</si>
  <si>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</si>
  <si>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</si>
  <si>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</si>
  <si>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</si>
  <si>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</si>
  <si>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</si>
  <si>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</si>
  <si>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</si>
  <si>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</si>
  <si>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</si>
  <si>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</si>
  <si>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</si>
  <si>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</si>
  <si>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</si>
  <si>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</si>
  <si>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</si>
  <si>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10:43:19</t>
  </si>
  <si>
    <t>10:43:19</t>
  </si>
  <si>
    <t>1149</t>
  </si>
  <si>
    <t>_1</t>
  </si>
  <si>
    <t>RECT-4143-20200907-06_33_50</t>
  </si>
  <si>
    <t>RECT-393-20201215-10_43_22</t>
  </si>
  <si>
    <t>DARK-394-20201215-10_43_24</t>
  </si>
  <si>
    <t>0: Broadleaf</t>
  </si>
  <si>
    <t>--:--:--</t>
  </si>
  <si>
    <t>1/3</t>
  </si>
  <si>
    <t>20201215 10:45:09</t>
  </si>
  <si>
    <t>10:45:09</t>
  </si>
  <si>
    <t>RECT-395-20201215-10_45_12</t>
  </si>
  <si>
    <t>DARK-396-20201215-10_45_14</t>
  </si>
  <si>
    <t>3/3</t>
  </si>
  <si>
    <t>20201215 10:46:20</t>
  </si>
  <si>
    <t>10:46:20</t>
  </si>
  <si>
    <t>RECT-397-20201215-10_46_23</t>
  </si>
  <si>
    <t>DARK-398-20201215-10_46_25</t>
  </si>
  <si>
    <t>20201215 10:47:33</t>
  </si>
  <si>
    <t>10:47:33</t>
  </si>
  <si>
    <t>RECT-399-20201215-10_47_36</t>
  </si>
  <si>
    <t>DARK-400-20201215-10_47_38</t>
  </si>
  <si>
    <t>20201215 10:48:48</t>
  </si>
  <si>
    <t>10:48:48</t>
  </si>
  <si>
    <t>RECT-401-20201215-10_48_51</t>
  </si>
  <si>
    <t>DARK-402-20201215-10_48_53</t>
  </si>
  <si>
    <t>20201215 10:50:04</t>
  </si>
  <si>
    <t>10:50:04</t>
  </si>
  <si>
    <t>RECT-403-20201215-10_50_07</t>
  </si>
  <si>
    <t>DARK-404-20201215-10_50_09</t>
  </si>
  <si>
    <t>20201215 10:51:17</t>
  </si>
  <si>
    <t>10:51:17</t>
  </si>
  <si>
    <t>RECT-405-20201215-10_51_20</t>
  </si>
  <si>
    <t>DARK-406-20201215-10_51_22</t>
  </si>
  <si>
    <t>20201215 10:53:18</t>
  </si>
  <si>
    <t>10:53:18</t>
  </si>
  <si>
    <t>RECT-407-20201215-10_53_20</t>
  </si>
  <si>
    <t>DARK-408-20201215-10_53_22</t>
  </si>
  <si>
    <t>20201215 10:55:18</t>
  </si>
  <si>
    <t>10:55:18</t>
  </si>
  <si>
    <t>RECT-409-20201215-10_55_21</t>
  </si>
  <si>
    <t>DARK-410-20201215-10_55_23</t>
  </si>
  <si>
    <t>2/3</t>
  </si>
  <si>
    <t>20201215 10:57:02</t>
  </si>
  <si>
    <t>10:57:02</t>
  </si>
  <si>
    <t>RECT-411-20201215-10_57_05</t>
  </si>
  <si>
    <t>DARK-412-20201215-10_57_07</t>
  </si>
  <si>
    <t>20201215 10:58:47</t>
  </si>
  <si>
    <t>10:58:47</t>
  </si>
  <si>
    <t>RECT-413-20201215-10_58_50</t>
  </si>
  <si>
    <t>DARK-414-20201215-10_58_52</t>
  </si>
  <si>
    <t>20201215 11:00:29</t>
  </si>
  <si>
    <t>11:00:29</t>
  </si>
  <si>
    <t>RECT-415-20201215-11_00_32</t>
  </si>
  <si>
    <t>DARK-416-20201215-11_00_34</t>
  </si>
  <si>
    <t>20201215 11:02:25</t>
  </si>
  <si>
    <t>11:02:25</t>
  </si>
  <si>
    <t>RECT-417-20201215-11_02_28</t>
  </si>
  <si>
    <t>DARK-418-20201215-11_02_30</t>
  </si>
  <si>
    <t>20201215 11:04:26</t>
  </si>
  <si>
    <t>11:04:26</t>
  </si>
  <si>
    <t>RECT-419-20201215-11_04_28</t>
  </si>
  <si>
    <t>DARK-420-20201215-11_04_30</t>
  </si>
  <si>
    <t>20201215 11:06:18</t>
  </si>
  <si>
    <t>11:06:18</t>
  </si>
  <si>
    <t>RECT-421-20201215-11_06_21</t>
  </si>
  <si>
    <t>DARK-422-20201215-11_06_23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</si>
</sst>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1608057799.5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1608057791.75</v>
      </c>
      <c r="I17">
        <f t="shared" ref="I17:I31" si="0">BW17*AG17*(BS17-BT17)/(100*BL17*(1000-AG17*BS17))</f>
        <v>6.8551528498364653E-4</v>
      </c>
      <c r="J17">
        <f t="shared" ref="J17:J31" si="1">BW17*AG17*(BR17-BQ17*(1000-AG17*BT17)/(1000-AG17*BS17))/(100*BL17)</f>
        <v>1.0036072980300266</v>
      </c>
      <c r="K17">
        <f t="shared" ref="K17:K31" si="2">BQ17 - IF(AG17&gt;1, J17*BL17*100/(AI17*CE17), 0)</f>
        <v>401.74636666666697</v>
      </c>
      <c r="L17">
        <f t="shared" ref="L17:L31" si="3">((R17-I17/2)*K17-J17)/(R17+I17/2)</f>
        <v>327.03044437590239</v>
      </c>
      <c r="M17">
        <f t="shared" ref="M17:M31" si="4">L17*(BX17+BY17)/1000</f>
        <v>33.599867902275463</v>
      </c>
      <c r="N17">
        <f t="shared" ref="N17:N31" si="5">(BQ17 - IF(AG17&gt;1, J17*BL17*100/(AI17*CE17), 0))*(BX17+BY17)/1000</f>
        <v>41.276355404707381</v>
      </c>
      <c r="O17">
        <f t="shared" ref="O17:O31" si="6">2/((1/Q17-1/P17)+SIGN(Q17)*SQRT((1/Q17-1/P17)*(1/Q17-1/P17) + 4*BM17/((BM17+1)*(BM17+1))*(2*1/Q17*1/P17-1/P17*1/P17)))</f>
        <v>2.6956568771587058E-2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2.9742920343608339</v>
      </c>
      <c r="Q17">
        <f t="shared" ref="Q17:Q31" si="8">I17*(1000-(1000*0.61365*EXP(17.502*U17/(240.97+U17))/(BX17+BY17)+BS17)/2)/(1000*0.61365*EXP(17.502*U17/(240.97+U17))/(BX17+BY17)-BS17)</f>
        <v>2.6821573523830255E-2</v>
      </c>
      <c r="R17">
        <f t="shared" ref="R17:R31" si="9">1/((BM17+1)/(O17/1.6)+1/(P17/1.37)) + BM17/((BM17+1)/(O17/1.6) + BM17/(P17/1.37))</f>
        <v>1.6775555748451444E-2</v>
      </c>
      <c r="S17">
        <f t="shared" ref="S17:S31" si="10">(BI17*BK17)</f>
        <v>231.2881545251492</v>
      </c>
      <c r="T17">
        <f t="shared" ref="T17:T31" si="11">(BZ17+(S17+2*0.95*0.0000000567*(((BZ17+$B$7)+273)^4-(BZ17+273)^4)-44100*I17)/(1.84*29.3*P17+8*0.95*0.0000000567*(BZ17+273)^3))</f>
        <v>29.164375248586282</v>
      </c>
      <c r="U17">
        <f t="shared" ref="U17:U31" si="12">($C$7*CA17+$D$7*CB17+$E$7*T17)</f>
        <v>28.834060000000001</v>
      </c>
      <c r="V17">
        <f t="shared" ref="V17:V31" si="13">0.61365*EXP(17.502*U17/(240.97+U17))</f>
        <v>3.9833161981643781</v>
      </c>
      <c r="W17">
        <f t="shared" ref="W17:W31" si="14">(X17/Y17*100)</f>
        <v>37.599662833040824</v>
      </c>
      <c r="X17">
        <f t="shared" ref="X17:X31" si="15">BS17*(BX17+BY17)/1000</f>
        <v>1.4265247713580778</v>
      </c>
      <c r="Y17">
        <f t="shared" ref="Y17:Y31" si="16">0.61365*EXP(17.502*BZ17/(240.97+BZ17))</f>
        <v>3.7939828814223153</v>
      </c>
      <c r="Z17">
        <f t="shared" ref="Z17:Z31" si="17">(V17-BS17*(BX17+BY17)/1000)</f>
        <v>2.5567914268063001</v>
      </c>
      <c r="AA17">
        <f t="shared" ref="AA17:AA31" si="18">(-I17*44100)</f>
        <v>-30.231224067778811</v>
      </c>
      <c r="AB17">
        <f t="shared" ref="AB17:AB31" si="19">2*29.3*P17*0.92*(BZ17-U17)</f>
        <v>-134.36263694496549</v>
      </c>
      <c r="AC17">
        <f t="shared" ref="AC17:AC31" si="20">2*0.95*0.0000000567*(((BZ17+$B$7)+273)^4-(U17+273)^4)</f>
        <v>-9.8878517143862066</v>
      </c>
      <c r="AD17">
        <f t="shared" ref="AD17:AD31" si="21">S17+AC17+AA17+AB17</f>
        <v>56.806441798018682</v>
      </c>
      <c r="AE17">
        <v>21</v>
      </c>
      <c r="AF17">
        <v>4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54059.735727619307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729.57057692307706</v>
      </c>
      <c r="AR17">
        <v>857.56</v>
      </c>
      <c r="AS17">
        <f t="shared" ref="AS17:AS31" si="27">1-AQ17/AR17</f>
        <v>0.14924835938817449</v>
      </c>
      <c r="AT17">
        <v>0.5</v>
      </c>
      <c r="AU17">
        <f t="shared" ref="AU17:AU31" si="28">BI17</f>
        <v>1180.1701618533784</v>
      </c>
      <c r="AV17">
        <f t="shared" ref="AV17:AV31" si="29">J17</f>
        <v>1.0036072980300266</v>
      </c>
      <c r="AW17">
        <f t="shared" ref="AW17:AW31" si="30">AS17*AT17*AU17</f>
        <v>88.069230227746544</v>
      </c>
      <c r="AX17">
        <f t="shared" ref="AX17:AX31" si="31">BC17/AR17</f>
        <v>0.37633518354400852</v>
      </c>
      <c r="AY17">
        <f t="shared" ref="AY17:AY31" si="32">(AV17-AO17)/AU17</f>
        <v>1.3399379419683324E-3</v>
      </c>
      <c r="AZ17">
        <f t="shared" ref="AZ17:AZ31" si="33">(AL17-AR17)/AR17</f>
        <v>2.8039087644013247</v>
      </c>
      <c r="BA17" t="s">
        <v>289</v>
      </c>
      <c r="BB17">
        <v>534.83000000000004</v>
      </c>
      <c r="BC17">
        <f t="shared" ref="BC17:BC31" si="34">AR17-BB17</f>
        <v>322.7299999999999</v>
      </c>
      <c r="BD17">
        <f t="shared" ref="BD17:BD31" si="35">(AR17-AQ17)/(AR17-BB17)</f>
        <v>0.39658359333474708</v>
      </c>
      <c r="BE17">
        <f t="shared" ref="BE17:BE31" si="36">(AL17-AR17)/(AL17-BB17)</f>
        <v>0.88166468053900449</v>
      </c>
      <c r="BF17">
        <f t="shared" ref="BF17:BF31" si="37">(AR17-AQ17)/(AR17-AK17)</f>
        <v>0.90080694934707584</v>
      </c>
      <c r="BG17">
        <f t="shared" ref="BG17:BG31" si="38">(AL17-AR17)/(AL17-AK17)</f>
        <v>0.9442068227237248</v>
      </c>
      <c r="BH17">
        <f t="shared" ref="BH17:BH31" si="39">$B$11*CF17+$C$11*CG17+$F$11*CH17*(1-CK17)</f>
        <v>1399.98233333333</v>
      </c>
      <c r="BI17">
        <f t="shared" ref="BI17:BI31" si="40">BH17*BJ17</f>
        <v>1180.1701618533784</v>
      </c>
      <c r="BJ17">
        <f t="shared" ref="BJ17:BJ31" si="41">($B$11*$D$9+$C$11*$D$9+$F$11*((CU17+CM17)/MAX(CU17+CM17+CV17, 0.1)*$I$9+CV17/MAX(CU17+CM17+CV17, 0.1)*$J$9))/($B$11+$C$11+$F$11)</f>
        <v>0.84298932476056099</v>
      </c>
      <c r="BK17">
        <f t="shared" ref="BK17:BK31" si="42">($B$11*$K$9+$C$11*$K$9+$F$11*((CU17+CM17)/MAX(CU17+CM17+CV17, 0.1)*$P$9+CV17/MAX(CU17+CM17+CV17, 0.1)*$Q$9))/($B$11+$C$11+$F$11)</f>
        <v>0.19597864952112209</v>
      </c>
      <c r="BL17">
        <v>6</v>
      </c>
      <c r="BM17">
        <v>0.5</v>
      </c>
      <c r="BN17" t="s">
        <v>290</v>
      </c>
      <c r="BO17">
        <v>2</v>
      </c>
      <c r="BP17">
        <v>1608057791.75</v>
      </c>
      <c r="BQ17">
        <v>401.74636666666697</v>
      </c>
      <c r="BR17">
        <v>403.28116666666699</v>
      </c>
      <c r="BS17">
        <v>13.88449</v>
      </c>
      <c r="BT17">
        <v>13.0733</v>
      </c>
      <c r="BU17">
        <v>396.97736666666702</v>
      </c>
      <c r="BV17">
        <v>13.73049</v>
      </c>
      <c r="BW17">
        <v>500.00413333333302</v>
      </c>
      <c r="BX17">
        <v>102.642333333333</v>
      </c>
      <c r="BY17">
        <v>9.9990753333333293E-2</v>
      </c>
      <c r="BZ17">
        <v>27.996126666666701</v>
      </c>
      <c r="CA17">
        <v>28.834060000000001</v>
      </c>
      <c r="CB17">
        <v>999.9</v>
      </c>
      <c r="CC17">
        <v>0</v>
      </c>
      <c r="CD17">
        <v>0</v>
      </c>
      <c r="CE17">
        <v>9993.2530000000006</v>
      </c>
      <c r="CF17">
        <v>0</v>
      </c>
      <c r="CG17">
        <v>468.000333333333</v>
      </c>
      <c r="CH17">
        <v>1399.98233333333</v>
      </c>
      <c r="CI17">
        <v>0.90000020000000003</v>
      </c>
      <c r="CJ17">
        <v>9.99998E-2</v>
      </c>
      <c r="CK17">
        <v>0</v>
      </c>
      <c r="CL17">
        <v>729.555566666667</v>
      </c>
      <c r="CM17">
        <v>4.9993800000000004</v>
      </c>
      <c r="CN17">
        <v>10346.6033333333</v>
      </c>
      <c r="CO17">
        <v>11164.186666666699</v>
      </c>
      <c r="CP17">
        <v>47.684933333333298</v>
      </c>
      <c r="CQ17">
        <v>49.372900000000001</v>
      </c>
      <c r="CR17">
        <v>48.441200000000002</v>
      </c>
      <c r="CS17">
        <v>49.426666666666598</v>
      </c>
      <c r="CT17">
        <v>49.311999999999998</v>
      </c>
      <c r="CU17">
        <v>1255.48233333333</v>
      </c>
      <c r="CV17">
        <v>139.5</v>
      </c>
      <c r="CW17">
        <v>0</v>
      </c>
      <c r="CX17">
        <v>335.60000014305098</v>
      </c>
      <c r="CY17">
        <v>0</v>
      </c>
      <c r="CZ17">
        <v>729.57057692307706</v>
      </c>
      <c r="DA17">
        <v>-60.2844102939465</v>
      </c>
      <c r="DB17">
        <v>-845.19316297646503</v>
      </c>
      <c r="DC17">
        <v>10346.742307692301</v>
      </c>
      <c r="DD17">
        <v>15</v>
      </c>
      <c r="DE17">
        <v>0</v>
      </c>
      <c r="DF17" t="s">
        <v>291</v>
      </c>
      <c r="DG17">
        <v>1607992578</v>
      </c>
      <c r="DH17">
        <v>1607992562.5999999</v>
      </c>
      <c r="DI17">
        <v>0</v>
      </c>
      <c r="DJ17">
        <v>1.9490000000000001</v>
      </c>
      <c r="DK17">
        <v>8.9999999999999993E-3</v>
      </c>
      <c r="DL17">
        <v>4.7690000000000001</v>
      </c>
      <c r="DM17">
        <v>0.154</v>
      </c>
      <c r="DN17">
        <v>1213</v>
      </c>
      <c r="DO17">
        <v>20</v>
      </c>
      <c r="DP17">
        <v>0.1</v>
      </c>
      <c r="DQ17">
        <v>0.17</v>
      </c>
      <c r="DR17">
        <v>0.95909004222858396</v>
      </c>
      <c r="DS17">
        <v>1.8566148953656401</v>
      </c>
      <c r="DT17">
        <v>0.14225833594474899</v>
      </c>
      <c r="DU17">
        <v>0</v>
      </c>
      <c r="DV17">
        <v>-1.50296032258065</v>
      </c>
      <c r="DW17">
        <v>-2.1711019354838701</v>
      </c>
      <c r="DX17">
        <v>0.166043052549319</v>
      </c>
      <c r="DY17">
        <v>0</v>
      </c>
      <c r="DZ17">
        <v>0.81134267741935495</v>
      </c>
      <c r="EA17">
        <v>-1.8035709677420901E-2</v>
      </c>
      <c r="EB17">
        <v>1.5016775863550399E-3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4.7690000000000001</v>
      </c>
      <c r="EJ17">
        <v>0.154</v>
      </c>
      <c r="EK17">
        <v>4.7690000000000001</v>
      </c>
      <c r="EL17">
        <v>0</v>
      </c>
      <c r="EM17">
        <v>0</v>
      </c>
      <c r="EN17">
        <v>0</v>
      </c>
      <c r="EO17">
        <v>0.154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1087</v>
      </c>
      <c r="EX17">
        <v>1087.3</v>
      </c>
      <c r="EY17">
        <v>2</v>
      </c>
      <c r="EZ17">
        <v>455.36</v>
      </c>
      <c r="FA17">
        <v>526.327</v>
      </c>
      <c r="FB17">
        <v>24.401599999999998</v>
      </c>
      <c r="FC17">
        <v>31.710100000000001</v>
      </c>
      <c r="FD17">
        <v>29.9998</v>
      </c>
      <c r="FE17">
        <v>31.496099999999998</v>
      </c>
      <c r="FF17">
        <v>31.528199999999998</v>
      </c>
      <c r="FG17">
        <v>20.8277</v>
      </c>
      <c r="FH17">
        <v>0</v>
      </c>
      <c r="FI17">
        <v>100</v>
      </c>
      <c r="FJ17">
        <v>24.4053</v>
      </c>
      <c r="FK17">
        <v>402.83499999999998</v>
      </c>
      <c r="FL17">
        <v>13.9053</v>
      </c>
      <c r="FM17">
        <v>101.244</v>
      </c>
      <c r="FN17">
        <v>100.629</v>
      </c>
    </row>
    <row r="18" spans="1:170" x14ac:dyDescent="0.25">
      <c r="A18">
        <v>2</v>
      </c>
      <c r="B18">
        <v>1608057909.5</v>
      </c>
      <c r="C18">
        <v>110</v>
      </c>
      <c r="D18" t="s">
        <v>293</v>
      </c>
      <c r="E18" t="s">
        <v>294</v>
      </c>
      <c r="F18" t="s">
        <v>285</v>
      </c>
      <c r="G18" t="s">
        <v>286</v>
      </c>
      <c r="H18">
        <v>1608057901.75</v>
      </c>
      <c r="I18">
        <f t="shared" si="0"/>
        <v>7.0966521304254633E-4</v>
      </c>
      <c r="J18">
        <f t="shared" si="1"/>
        <v>-2.357436674376816</v>
      </c>
      <c r="K18">
        <f t="shared" si="2"/>
        <v>49.354153333333301</v>
      </c>
      <c r="L18">
        <f t="shared" si="3"/>
        <v>181.01833396575077</v>
      </c>
      <c r="M18">
        <f t="shared" si="4"/>
        <v>18.597864102513611</v>
      </c>
      <c r="N18">
        <f t="shared" si="5"/>
        <v>5.070656747739255</v>
      </c>
      <c r="O18">
        <f t="shared" si="6"/>
        <v>2.7777266100372542E-2</v>
      </c>
      <c r="P18">
        <f t="shared" si="7"/>
        <v>2.9757585341159065</v>
      </c>
      <c r="Q18">
        <f t="shared" si="8"/>
        <v>2.7634019639443411E-2</v>
      </c>
      <c r="R18">
        <f t="shared" si="9"/>
        <v>1.728407068123574E-2</v>
      </c>
      <c r="S18">
        <f t="shared" si="10"/>
        <v>231.29244749801742</v>
      </c>
      <c r="T18">
        <f t="shared" si="11"/>
        <v>29.151336643333011</v>
      </c>
      <c r="U18">
        <f t="shared" si="12"/>
        <v>28.870139999999999</v>
      </c>
      <c r="V18">
        <f t="shared" si="13"/>
        <v>3.9916503396225362</v>
      </c>
      <c r="W18">
        <f t="shared" si="14"/>
        <v>37.513163280928225</v>
      </c>
      <c r="X18">
        <f t="shared" si="15"/>
        <v>1.4227164789112798</v>
      </c>
      <c r="Y18">
        <f t="shared" si="16"/>
        <v>3.7925793361035804</v>
      </c>
      <c r="Z18">
        <f t="shared" si="17"/>
        <v>2.5689338607112564</v>
      </c>
      <c r="AA18">
        <f t="shared" si="18"/>
        <v>-31.296235895176295</v>
      </c>
      <c r="AB18">
        <f t="shared" si="19"/>
        <v>-141.23535727417874</v>
      </c>
      <c r="AC18">
        <f t="shared" si="20"/>
        <v>-10.390037781455259</v>
      </c>
      <c r="AD18">
        <f t="shared" si="21"/>
        <v>48.370816547207141</v>
      </c>
      <c r="AE18">
        <v>20</v>
      </c>
      <c r="AF18">
        <v>4</v>
      </c>
      <c r="AG18">
        <f t="shared" si="22"/>
        <v>1</v>
      </c>
      <c r="AH18">
        <f t="shared" si="23"/>
        <v>0</v>
      </c>
      <c r="AI18">
        <f t="shared" si="24"/>
        <v>54103.858716875722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670.44428000000005</v>
      </c>
      <c r="AR18">
        <v>762.03</v>
      </c>
      <c r="AS18">
        <f t="shared" si="27"/>
        <v>0.12018650184375934</v>
      </c>
      <c r="AT18">
        <v>0.5</v>
      </c>
      <c r="AU18">
        <f t="shared" si="28"/>
        <v>1180.1867918536502</v>
      </c>
      <c r="AV18">
        <f t="shared" si="29"/>
        <v>-2.357436674376816</v>
      </c>
      <c r="AW18">
        <f t="shared" si="30"/>
        <v>70.921261017549583</v>
      </c>
      <c r="AX18">
        <f t="shared" si="31"/>
        <v>0.31740220201304414</v>
      </c>
      <c r="AY18">
        <f t="shared" si="32"/>
        <v>-1.5079724725315215E-3</v>
      </c>
      <c r="AZ18">
        <f t="shared" si="33"/>
        <v>3.2807763473878984</v>
      </c>
      <c r="BA18" t="s">
        <v>296</v>
      </c>
      <c r="BB18">
        <v>520.16</v>
      </c>
      <c r="BC18">
        <f t="shared" si="34"/>
        <v>241.87</v>
      </c>
      <c r="BD18">
        <f t="shared" si="35"/>
        <v>0.37865679910695799</v>
      </c>
      <c r="BE18">
        <f t="shared" si="36"/>
        <v>0.91178809009744999</v>
      </c>
      <c r="BF18">
        <f t="shared" si="37"/>
        <v>1.9673397775905033</v>
      </c>
      <c r="BG18">
        <f t="shared" si="38"/>
        <v>0.98171953951327018</v>
      </c>
      <c r="BH18">
        <f t="shared" si="39"/>
        <v>1400.00133333333</v>
      </c>
      <c r="BI18">
        <f t="shared" si="40"/>
        <v>1180.1867918536502</v>
      </c>
      <c r="BJ18">
        <f t="shared" si="41"/>
        <v>0.84298976276235904</v>
      </c>
      <c r="BK18">
        <f t="shared" si="42"/>
        <v>0.19597952552471795</v>
      </c>
      <c r="BL18">
        <v>6</v>
      </c>
      <c r="BM18">
        <v>0.5</v>
      </c>
      <c r="BN18" t="s">
        <v>290</v>
      </c>
      <c r="BO18">
        <v>2</v>
      </c>
      <c r="BP18">
        <v>1608057901.75</v>
      </c>
      <c r="BQ18">
        <v>49.354153333333301</v>
      </c>
      <c r="BR18">
        <v>46.567266666666697</v>
      </c>
      <c r="BS18">
        <v>13.847706666666699</v>
      </c>
      <c r="BT18">
        <v>13.007903333333299</v>
      </c>
      <c r="BU18">
        <v>44.585146666666702</v>
      </c>
      <c r="BV18">
        <v>13.693706666666699</v>
      </c>
      <c r="BW18">
        <v>500.00133333333298</v>
      </c>
      <c r="BX18">
        <v>102.640266666667</v>
      </c>
      <c r="BY18">
        <v>9.9956906666666706E-2</v>
      </c>
      <c r="BZ18">
        <v>27.98978</v>
      </c>
      <c r="CA18">
        <v>28.870139999999999</v>
      </c>
      <c r="CB18">
        <v>999.9</v>
      </c>
      <c r="CC18">
        <v>0</v>
      </c>
      <c r="CD18">
        <v>0</v>
      </c>
      <c r="CE18">
        <v>10001.746666666701</v>
      </c>
      <c r="CF18">
        <v>0</v>
      </c>
      <c r="CG18">
        <v>462.22910000000002</v>
      </c>
      <c r="CH18">
        <v>1400.00133333333</v>
      </c>
      <c r="CI18">
        <v>0.89998536666666695</v>
      </c>
      <c r="CJ18">
        <v>0.10001462999999999</v>
      </c>
      <c r="CK18">
        <v>0</v>
      </c>
      <c r="CL18">
        <v>670.58489999999995</v>
      </c>
      <c r="CM18">
        <v>4.9993800000000004</v>
      </c>
      <c r="CN18">
        <v>9518.2446666666692</v>
      </c>
      <c r="CO18">
        <v>11164.3066666667</v>
      </c>
      <c r="CP18">
        <v>47.616599999999998</v>
      </c>
      <c r="CQ18">
        <v>49.25</v>
      </c>
      <c r="CR18">
        <v>48.370800000000003</v>
      </c>
      <c r="CS18">
        <v>49.303733333333298</v>
      </c>
      <c r="CT18">
        <v>49.241599999999998</v>
      </c>
      <c r="CU18">
        <v>1255.479</v>
      </c>
      <c r="CV18">
        <v>139.52233333333299</v>
      </c>
      <c r="CW18">
        <v>0</v>
      </c>
      <c r="CX18">
        <v>109.39999985694899</v>
      </c>
      <c r="CY18">
        <v>0</v>
      </c>
      <c r="CZ18">
        <v>670.44428000000005</v>
      </c>
      <c r="DA18">
        <v>-10.690769241018099</v>
      </c>
      <c r="DB18">
        <v>-154.34307716206399</v>
      </c>
      <c r="DC18">
        <v>9516.4092000000001</v>
      </c>
      <c r="DD18">
        <v>15</v>
      </c>
      <c r="DE18">
        <v>0</v>
      </c>
      <c r="DF18" t="s">
        <v>291</v>
      </c>
      <c r="DG18">
        <v>1607992578</v>
      </c>
      <c r="DH18">
        <v>1607992562.5999999</v>
      </c>
      <c r="DI18">
        <v>0</v>
      </c>
      <c r="DJ18">
        <v>1.9490000000000001</v>
      </c>
      <c r="DK18">
        <v>8.9999999999999993E-3</v>
      </c>
      <c r="DL18">
        <v>4.7690000000000001</v>
      </c>
      <c r="DM18">
        <v>0.154</v>
      </c>
      <c r="DN18">
        <v>1213</v>
      </c>
      <c r="DO18">
        <v>20</v>
      </c>
      <c r="DP18">
        <v>0.1</v>
      </c>
      <c r="DQ18">
        <v>0.17</v>
      </c>
      <c r="DR18">
        <v>-2.3513121793770702</v>
      </c>
      <c r="DS18">
        <v>-0.170679161115459</v>
      </c>
      <c r="DT18">
        <v>1.8180269122155101E-2</v>
      </c>
      <c r="DU18">
        <v>1</v>
      </c>
      <c r="DV18">
        <v>2.7827225806451601</v>
      </c>
      <c r="DW18">
        <v>0.18814741935483201</v>
      </c>
      <c r="DX18">
        <v>2.0267984760293699E-2</v>
      </c>
      <c r="DY18">
        <v>1</v>
      </c>
      <c r="DZ18">
        <v>0.83916241935483904</v>
      </c>
      <c r="EA18">
        <v>4.0915112903225803E-2</v>
      </c>
      <c r="EB18">
        <v>3.0979937917657301E-3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4.7690000000000001</v>
      </c>
      <c r="EJ18">
        <v>0.154</v>
      </c>
      <c r="EK18">
        <v>4.7690000000000001</v>
      </c>
      <c r="EL18">
        <v>0</v>
      </c>
      <c r="EM18">
        <v>0</v>
      </c>
      <c r="EN18">
        <v>0</v>
      </c>
      <c r="EO18">
        <v>0.154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1088.9000000000001</v>
      </c>
      <c r="EX18">
        <v>1089.0999999999999</v>
      </c>
      <c r="EY18">
        <v>2</v>
      </c>
      <c r="EZ18">
        <v>456.86399999999998</v>
      </c>
      <c r="FA18">
        <v>525.64499999999998</v>
      </c>
      <c r="FB18">
        <v>24.5533</v>
      </c>
      <c r="FC18">
        <v>31.6433</v>
      </c>
      <c r="FD18">
        <v>29.9999</v>
      </c>
      <c r="FE18">
        <v>31.440200000000001</v>
      </c>
      <c r="FF18">
        <v>31.473400000000002</v>
      </c>
      <c r="FG18">
        <v>5.2081900000000001</v>
      </c>
      <c r="FH18">
        <v>0</v>
      </c>
      <c r="FI18">
        <v>100</v>
      </c>
      <c r="FJ18">
        <v>24.555299999999999</v>
      </c>
      <c r="FK18">
        <v>46.878500000000003</v>
      </c>
      <c r="FL18">
        <v>13.871700000000001</v>
      </c>
      <c r="FM18">
        <v>101.25700000000001</v>
      </c>
      <c r="FN18">
        <v>100.64100000000001</v>
      </c>
    </row>
    <row r="19" spans="1:170" x14ac:dyDescent="0.25">
      <c r="A19">
        <v>3</v>
      </c>
      <c r="B19">
        <v>1608057980.5</v>
      </c>
      <c r="C19">
        <v>181</v>
      </c>
      <c r="D19" t="s">
        <v>298</v>
      </c>
      <c r="E19" t="s">
        <v>299</v>
      </c>
      <c r="F19" t="s">
        <v>285</v>
      </c>
      <c r="G19" t="s">
        <v>286</v>
      </c>
      <c r="H19">
        <v>1608057972.75</v>
      </c>
      <c r="I19">
        <f t="shared" si="0"/>
        <v>7.6287075294273162E-4</v>
      </c>
      <c r="J19">
        <f t="shared" si="1"/>
        <v>-1.8727416034052029</v>
      </c>
      <c r="K19">
        <f t="shared" si="2"/>
        <v>79.434793333333303</v>
      </c>
      <c r="L19">
        <f t="shared" si="3"/>
        <v>174.73986422816648</v>
      </c>
      <c r="M19">
        <f t="shared" si="4"/>
        <v>17.952070829011507</v>
      </c>
      <c r="N19">
        <f t="shared" si="5"/>
        <v>8.1608111721196419</v>
      </c>
      <c r="O19">
        <f t="shared" si="6"/>
        <v>2.9955080867590404E-2</v>
      </c>
      <c r="P19">
        <f t="shared" si="7"/>
        <v>2.9743970654614267</v>
      </c>
      <c r="Q19">
        <f t="shared" si="8"/>
        <v>2.9788488939643649E-2</v>
      </c>
      <c r="R19">
        <f t="shared" si="9"/>
        <v>1.8632695831770511E-2</v>
      </c>
      <c r="S19">
        <f t="shared" si="10"/>
        <v>231.29246660011097</v>
      </c>
      <c r="T19">
        <f t="shared" si="11"/>
        <v>29.121668482394558</v>
      </c>
      <c r="U19">
        <f t="shared" si="12"/>
        <v>28.854569999999999</v>
      </c>
      <c r="V19">
        <f t="shared" si="13"/>
        <v>3.988051952479037</v>
      </c>
      <c r="W19">
        <f t="shared" si="14"/>
        <v>37.64544387620456</v>
      </c>
      <c r="X19">
        <f t="shared" si="15"/>
        <v>1.4263568661369912</v>
      </c>
      <c r="Y19">
        <f t="shared" si="16"/>
        <v>3.7889229592497435</v>
      </c>
      <c r="Z19">
        <f t="shared" si="17"/>
        <v>2.5616950863420458</v>
      </c>
      <c r="AA19">
        <f t="shared" si="18"/>
        <v>-33.642600204774467</v>
      </c>
      <c r="AB19">
        <f t="shared" si="19"/>
        <v>-141.32681883476295</v>
      </c>
      <c r="AC19">
        <f t="shared" si="20"/>
        <v>-10.39986301835399</v>
      </c>
      <c r="AD19">
        <f t="shared" si="21"/>
        <v>45.923184542219587</v>
      </c>
      <c r="AE19">
        <v>19</v>
      </c>
      <c r="AF19">
        <v>4</v>
      </c>
      <c r="AG19">
        <f t="shared" si="22"/>
        <v>1</v>
      </c>
      <c r="AH19">
        <f t="shared" si="23"/>
        <v>0</v>
      </c>
      <c r="AI19">
        <f t="shared" si="24"/>
        <v>54066.79186644774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661.32592</v>
      </c>
      <c r="AR19">
        <v>748.82</v>
      </c>
      <c r="AS19">
        <f t="shared" si="27"/>
        <v>0.11684260569963412</v>
      </c>
      <c r="AT19">
        <v>0.5</v>
      </c>
      <c r="AU19">
        <f t="shared" si="28"/>
        <v>1180.1850398604704</v>
      </c>
      <c r="AV19">
        <f t="shared" si="29"/>
        <v>-1.8727416034052029</v>
      </c>
      <c r="AW19">
        <f t="shared" si="30"/>
        <v>68.947947632511955</v>
      </c>
      <c r="AX19">
        <f t="shared" si="31"/>
        <v>0.31191741673566414</v>
      </c>
      <c r="AY19">
        <f t="shared" si="32"/>
        <v>-1.0972805787659223E-3</v>
      </c>
      <c r="AZ19">
        <f t="shared" si="33"/>
        <v>3.3562939024064522</v>
      </c>
      <c r="BA19" t="s">
        <v>301</v>
      </c>
      <c r="BB19">
        <v>515.25</v>
      </c>
      <c r="BC19">
        <f t="shared" si="34"/>
        <v>233.57000000000005</v>
      </c>
      <c r="BD19">
        <f t="shared" si="35"/>
        <v>0.37459468253628475</v>
      </c>
      <c r="BE19">
        <f t="shared" si="36"/>
        <v>0.91496743518892676</v>
      </c>
      <c r="BF19">
        <f t="shared" si="37"/>
        <v>2.6240553684307546</v>
      </c>
      <c r="BG19">
        <f t="shared" si="38"/>
        <v>0.98690684181401211</v>
      </c>
      <c r="BH19">
        <f t="shared" si="39"/>
        <v>1399.999</v>
      </c>
      <c r="BI19">
        <f t="shared" si="40"/>
        <v>1180.1850398604704</v>
      </c>
      <c r="BJ19">
        <f t="shared" si="41"/>
        <v>0.84298991632170484</v>
      </c>
      <c r="BK19">
        <f t="shared" si="42"/>
        <v>0.19597983264340985</v>
      </c>
      <c r="BL19">
        <v>6</v>
      </c>
      <c r="BM19">
        <v>0.5</v>
      </c>
      <c r="BN19" t="s">
        <v>290</v>
      </c>
      <c r="BO19">
        <v>2</v>
      </c>
      <c r="BP19">
        <v>1608057972.75</v>
      </c>
      <c r="BQ19">
        <v>79.434793333333303</v>
      </c>
      <c r="BR19">
        <v>77.260249999999999</v>
      </c>
      <c r="BS19">
        <v>13.883713333333301</v>
      </c>
      <c r="BT19">
        <v>12.98099</v>
      </c>
      <c r="BU19">
        <v>74.665796666666694</v>
      </c>
      <c r="BV19">
        <v>13.729713333333301</v>
      </c>
      <c r="BW19">
        <v>500.00653333333298</v>
      </c>
      <c r="BX19">
        <v>102.635966666667</v>
      </c>
      <c r="BY19">
        <v>0.10001123000000001</v>
      </c>
      <c r="BZ19">
        <v>27.973236666666701</v>
      </c>
      <c r="CA19">
        <v>28.854569999999999</v>
      </c>
      <c r="CB19">
        <v>999.9</v>
      </c>
      <c r="CC19">
        <v>0</v>
      </c>
      <c r="CD19">
        <v>0</v>
      </c>
      <c r="CE19">
        <v>9994.4666666666708</v>
      </c>
      <c r="CF19">
        <v>0</v>
      </c>
      <c r="CG19">
        <v>458.61643333333302</v>
      </c>
      <c r="CH19">
        <v>1399.999</v>
      </c>
      <c r="CI19">
        <v>0.89998100000000003</v>
      </c>
      <c r="CJ19">
        <v>0.100019</v>
      </c>
      <c r="CK19">
        <v>0</v>
      </c>
      <c r="CL19">
        <v>661.38549999999998</v>
      </c>
      <c r="CM19">
        <v>4.9993800000000004</v>
      </c>
      <c r="CN19">
        <v>9389.40333333333</v>
      </c>
      <c r="CO19">
        <v>11164.2733333333</v>
      </c>
      <c r="CP19">
        <v>47.620800000000003</v>
      </c>
      <c r="CQ19">
        <v>49.201700000000002</v>
      </c>
      <c r="CR19">
        <v>48.316200000000002</v>
      </c>
      <c r="CS19">
        <v>49.25</v>
      </c>
      <c r="CT19">
        <v>49.235300000000002</v>
      </c>
      <c r="CU19">
        <v>1255.47033333333</v>
      </c>
      <c r="CV19">
        <v>139.529333333333</v>
      </c>
      <c r="CW19">
        <v>0</v>
      </c>
      <c r="CX19">
        <v>70.300000190734906</v>
      </c>
      <c r="CY19">
        <v>0</v>
      </c>
      <c r="CZ19">
        <v>661.32592</v>
      </c>
      <c r="DA19">
        <v>-10.1160769095116</v>
      </c>
      <c r="DB19">
        <v>-117.479230610627</v>
      </c>
      <c r="DC19">
        <v>9388.4276000000009</v>
      </c>
      <c r="DD19">
        <v>15</v>
      </c>
      <c r="DE19">
        <v>0</v>
      </c>
      <c r="DF19" t="s">
        <v>291</v>
      </c>
      <c r="DG19">
        <v>1607992578</v>
      </c>
      <c r="DH19">
        <v>1607992562.5999999</v>
      </c>
      <c r="DI19">
        <v>0</v>
      </c>
      <c r="DJ19">
        <v>1.9490000000000001</v>
      </c>
      <c r="DK19">
        <v>8.9999999999999993E-3</v>
      </c>
      <c r="DL19">
        <v>4.7690000000000001</v>
      </c>
      <c r="DM19">
        <v>0.154</v>
      </c>
      <c r="DN19">
        <v>1213</v>
      </c>
      <c r="DO19">
        <v>20</v>
      </c>
      <c r="DP19">
        <v>0.1</v>
      </c>
      <c r="DQ19">
        <v>0.17</v>
      </c>
      <c r="DR19">
        <v>-1.8674702201423601</v>
      </c>
      <c r="DS19">
        <v>-0.17281944220395001</v>
      </c>
      <c r="DT19">
        <v>3.0233373220904101E-2</v>
      </c>
      <c r="DU19">
        <v>1</v>
      </c>
      <c r="DV19">
        <v>2.1680051612903202</v>
      </c>
      <c r="DW19">
        <v>0.174788709677416</v>
      </c>
      <c r="DX19">
        <v>3.5536028593524498E-2</v>
      </c>
      <c r="DY19">
        <v>1</v>
      </c>
      <c r="DZ19">
        <v>0.90183712903225799</v>
      </c>
      <c r="EA19">
        <v>6.7397274193544507E-2</v>
      </c>
      <c r="EB19">
        <v>5.06897200077501E-3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4.7690000000000001</v>
      </c>
      <c r="EJ19">
        <v>0.154</v>
      </c>
      <c r="EK19">
        <v>4.7690000000000001</v>
      </c>
      <c r="EL19">
        <v>0</v>
      </c>
      <c r="EM19">
        <v>0</v>
      </c>
      <c r="EN19">
        <v>0</v>
      </c>
      <c r="EO19">
        <v>0.154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1090</v>
      </c>
      <c r="EX19">
        <v>1090.3</v>
      </c>
      <c r="EY19">
        <v>2</v>
      </c>
      <c r="EZ19">
        <v>457.79300000000001</v>
      </c>
      <c r="FA19">
        <v>525.73299999999995</v>
      </c>
      <c r="FB19">
        <v>24.432400000000001</v>
      </c>
      <c r="FC19">
        <v>31.601700000000001</v>
      </c>
      <c r="FD19">
        <v>29.9998</v>
      </c>
      <c r="FE19">
        <v>31.404399999999999</v>
      </c>
      <c r="FF19">
        <v>31.439</v>
      </c>
      <c r="FG19">
        <v>6.5872099999999998</v>
      </c>
      <c r="FH19">
        <v>0</v>
      </c>
      <c r="FI19">
        <v>100</v>
      </c>
      <c r="FJ19">
        <v>24.438700000000001</v>
      </c>
      <c r="FK19">
        <v>77.555000000000007</v>
      </c>
      <c r="FL19">
        <v>13.839</v>
      </c>
      <c r="FM19">
        <v>101.262</v>
      </c>
      <c r="FN19">
        <v>100.64700000000001</v>
      </c>
    </row>
    <row r="20" spans="1:170" x14ac:dyDescent="0.25">
      <c r="A20">
        <v>4</v>
      </c>
      <c r="B20">
        <v>1608058053.5</v>
      </c>
      <c r="C20">
        <v>254</v>
      </c>
      <c r="D20" t="s">
        <v>302</v>
      </c>
      <c r="E20" t="s">
        <v>303</v>
      </c>
      <c r="F20" t="s">
        <v>285</v>
      </c>
      <c r="G20" t="s">
        <v>286</v>
      </c>
      <c r="H20">
        <v>1608058045.75</v>
      </c>
      <c r="I20">
        <f t="shared" si="0"/>
        <v>8.3164172262474567E-4</v>
      </c>
      <c r="J20">
        <f t="shared" si="1"/>
        <v>-1.52341423925931</v>
      </c>
      <c r="K20">
        <f t="shared" si="2"/>
        <v>99.653216666666694</v>
      </c>
      <c r="L20">
        <f t="shared" si="3"/>
        <v>169.22239035016449</v>
      </c>
      <c r="M20">
        <f t="shared" si="4"/>
        <v>17.385234574297986</v>
      </c>
      <c r="N20">
        <f t="shared" si="5"/>
        <v>10.237974680823068</v>
      </c>
      <c r="O20">
        <f t="shared" si="6"/>
        <v>3.2634432932520913E-2</v>
      </c>
      <c r="P20">
        <f t="shared" si="7"/>
        <v>2.9766224738781712</v>
      </c>
      <c r="Q20">
        <f t="shared" si="8"/>
        <v>3.2436959215807852E-2</v>
      </c>
      <c r="R20">
        <f t="shared" si="9"/>
        <v>2.0290741976981771E-2</v>
      </c>
      <c r="S20">
        <f t="shared" si="10"/>
        <v>231.29059945007756</v>
      </c>
      <c r="T20">
        <f t="shared" si="11"/>
        <v>29.128505242864918</v>
      </c>
      <c r="U20">
        <f t="shared" si="12"/>
        <v>28.895786666666702</v>
      </c>
      <c r="V20">
        <f t="shared" si="13"/>
        <v>3.9975837211022065</v>
      </c>
      <c r="W20">
        <f t="shared" si="14"/>
        <v>37.769925194967634</v>
      </c>
      <c r="X20">
        <f t="shared" si="15"/>
        <v>1.4331838916064161</v>
      </c>
      <c r="Y20">
        <f t="shared" si="16"/>
        <v>3.7945108024661107</v>
      </c>
      <c r="Z20">
        <f t="shared" si="17"/>
        <v>2.5643998294957902</v>
      </c>
      <c r="AA20">
        <f t="shared" si="18"/>
        <v>-36.675399967751282</v>
      </c>
      <c r="AB20">
        <f t="shared" si="19"/>
        <v>-143.99054006814572</v>
      </c>
      <c r="AC20">
        <f t="shared" si="20"/>
        <v>-10.591462201707158</v>
      </c>
      <c r="AD20">
        <f t="shared" si="21"/>
        <v>40.033197212473425</v>
      </c>
      <c r="AE20">
        <v>19</v>
      </c>
      <c r="AF20">
        <v>4</v>
      </c>
      <c r="AG20">
        <f t="shared" si="22"/>
        <v>1</v>
      </c>
      <c r="AH20">
        <f t="shared" si="23"/>
        <v>0</v>
      </c>
      <c r="AI20">
        <f t="shared" si="24"/>
        <v>54127.552472506184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653.29624000000001</v>
      </c>
      <c r="AR20">
        <v>739.16</v>
      </c>
      <c r="AS20">
        <f t="shared" si="27"/>
        <v>0.11616396991179168</v>
      </c>
      <c r="AT20">
        <v>0.5</v>
      </c>
      <c r="AU20">
        <f t="shared" si="28"/>
        <v>1180.1772508911615</v>
      </c>
      <c r="AV20">
        <f t="shared" si="29"/>
        <v>-1.52341423925931</v>
      </c>
      <c r="AW20">
        <f t="shared" si="30"/>
        <v>68.547037331550953</v>
      </c>
      <c r="AX20">
        <f t="shared" si="31"/>
        <v>0.31539856052816712</v>
      </c>
      <c r="AY20">
        <f t="shared" si="32"/>
        <v>-8.0129214381060665E-4</v>
      </c>
      <c r="AZ20">
        <f t="shared" si="33"/>
        <v>3.4132258239082205</v>
      </c>
      <c r="BA20" t="s">
        <v>305</v>
      </c>
      <c r="BB20">
        <v>506.03</v>
      </c>
      <c r="BC20">
        <f t="shared" si="34"/>
        <v>233.13</v>
      </c>
      <c r="BD20">
        <f t="shared" si="35"/>
        <v>0.3683084974048812</v>
      </c>
      <c r="BE20">
        <f t="shared" si="36"/>
        <v>0.91541154913735234</v>
      </c>
      <c r="BF20">
        <f t="shared" si="37"/>
        <v>3.6255322853059484</v>
      </c>
      <c r="BG20">
        <f t="shared" si="38"/>
        <v>0.99070013024892289</v>
      </c>
      <c r="BH20">
        <f t="shared" si="39"/>
        <v>1399.99</v>
      </c>
      <c r="BI20">
        <f t="shared" si="40"/>
        <v>1180.1772508911615</v>
      </c>
      <c r="BJ20">
        <f t="shared" si="41"/>
        <v>0.84298977199205816</v>
      </c>
      <c r="BK20">
        <f t="shared" si="42"/>
        <v>0.19597954398411607</v>
      </c>
      <c r="BL20">
        <v>6</v>
      </c>
      <c r="BM20">
        <v>0.5</v>
      </c>
      <c r="BN20" t="s">
        <v>290</v>
      </c>
      <c r="BO20">
        <v>2</v>
      </c>
      <c r="BP20">
        <v>1608058045.75</v>
      </c>
      <c r="BQ20">
        <v>99.653216666666694</v>
      </c>
      <c r="BR20">
        <v>97.924596666666702</v>
      </c>
      <c r="BS20">
        <v>13.95016</v>
      </c>
      <c r="BT20">
        <v>12.9661266666667</v>
      </c>
      <c r="BU20">
        <v>94.884216666666703</v>
      </c>
      <c r="BV20">
        <v>13.79616</v>
      </c>
      <c r="BW20">
        <v>500.007566666667</v>
      </c>
      <c r="BX20">
        <v>102.63606666666701</v>
      </c>
      <c r="BY20">
        <v>9.9951529999999997E-2</v>
      </c>
      <c r="BZ20">
        <v>27.9985133333333</v>
      </c>
      <c r="CA20">
        <v>28.895786666666702</v>
      </c>
      <c r="CB20">
        <v>999.9</v>
      </c>
      <c r="CC20">
        <v>0</v>
      </c>
      <c r="CD20">
        <v>0</v>
      </c>
      <c r="CE20">
        <v>10007.043666666699</v>
      </c>
      <c r="CF20">
        <v>0</v>
      </c>
      <c r="CG20">
        <v>470.24903333333299</v>
      </c>
      <c r="CH20">
        <v>1399.99</v>
      </c>
      <c r="CI20">
        <v>0.89998540000000005</v>
      </c>
      <c r="CJ20">
        <v>0.1000146</v>
      </c>
      <c r="CK20">
        <v>0</v>
      </c>
      <c r="CL20">
        <v>653.37416666666604</v>
      </c>
      <c r="CM20">
        <v>4.9993800000000004</v>
      </c>
      <c r="CN20">
        <v>9299.9263333333292</v>
      </c>
      <c r="CO20">
        <v>11164.2166666667</v>
      </c>
      <c r="CP20">
        <v>47.625</v>
      </c>
      <c r="CQ20">
        <v>49.186999999999998</v>
      </c>
      <c r="CR20">
        <v>48.311999999999998</v>
      </c>
      <c r="CS20">
        <v>49.212200000000003</v>
      </c>
      <c r="CT20">
        <v>49.228999999999999</v>
      </c>
      <c r="CU20">
        <v>1255.47166666667</v>
      </c>
      <c r="CV20">
        <v>139.52199999999999</v>
      </c>
      <c r="CW20">
        <v>0</v>
      </c>
      <c r="CX20">
        <v>72.200000047683702</v>
      </c>
      <c r="CY20">
        <v>0</v>
      </c>
      <c r="CZ20">
        <v>653.29624000000001</v>
      </c>
      <c r="DA20">
        <v>-6.7563077139864696</v>
      </c>
      <c r="DB20">
        <v>-1.1715384231660899</v>
      </c>
      <c r="DC20">
        <v>9299.7559999999994</v>
      </c>
      <c r="DD20">
        <v>15</v>
      </c>
      <c r="DE20">
        <v>0</v>
      </c>
      <c r="DF20" t="s">
        <v>291</v>
      </c>
      <c r="DG20">
        <v>1607992578</v>
      </c>
      <c r="DH20">
        <v>1607992562.5999999</v>
      </c>
      <c r="DI20">
        <v>0</v>
      </c>
      <c r="DJ20">
        <v>1.9490000000000001</v>
      </c>
      <c r="DK20">
        <v>8.9999999999999993E-3</v>
      </c>
      <c r="DL20">
        <v>4.7690000000000001</v>
      </c>
      <c r="DM20">
        <v>0.154</v>
      </c>
      <c r="DN20">
        <v>1213</v>
      </c>
      <c r="DO20">
        <v>20</v>
      </c>
      <c r="DP20">
        <v>0.1</v>
      </c>
      <c r="DQ20">
        <v>0.17</v>
      </c>
      <c r="DR20">
        <v>-1.52047496907825</v>
      </c>
      <c r="DS20">
        <v>-0.11234842260238399</v>
      </c>
      <c r="DT20">
        <v>1.75078519972111E-2</v>
      </c>
      <c r="DU20">
        <v>1</v>
      </c>
      <c r="DV20">
        <v>1.72560032258064</v>
      </c>
      <c r="DW20">
        <v>0.123543387096768</v>
      </c>
      <c r="DX20">
        <v>2.0455092351826399E-2</v>
      </c>
      <c r="DY20">
        <v>1</v>
      </c>
      <c r="DZ20">
        <v>0.98312200000000005</v>
      </c>
      <c r="EA20">
        <v>6.5927225806446998E-2</v>
      </c>
      <c r="EB20">
        <v>5.0529246274135702E-3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4.7690000000000001</v>
      </c>
      <c r="EJ20">
        <v>0.154</v>
      </c>
      <c r="EK20">
        <v>4.7690000000000001</v>
      </c>
      <c r="EL20">
        <v>0</v>
      </c>
      <c r="EM20">
        <v>0</v>
      </c>
      <c r="EN20">
        <v>0</v>
      </c>
      <c r="EO20">
        <v>0.154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1091.3</v>
      </c>
      <c r="EX20">
        <v>1091.5</v>
      </c>
      <c r="EY20">
        <v>2</v>
      </c>
      <c r="EZ20">
        <v>457.94400000000002</v>
      </c>
      <c r="FA20">
        <v>525.73900000000003</v>
      </c>
      <c r="FB20">
        <v>24.4405</v>
      </c>
      <c r="FC20">
        <v>31.576699999999999</v>
      </c>
      <c r="FD20">
        <v>30.0001</v>
      </c>
      <c r="FE20">
        <v>31.3796</v>
      </c>
      <c r="FF20">
        <v>31.415500000000002</v>
      </c>
      <c r="FG20">
        <v>7.51912</v>
      </c>
      <c r="FH20">
        <v>0</v>
      </c>
      <c r="FI20">
        <v>100</v>
      </c>
      <c r="FJ20">
        <v>24.402100000000001</v>
      </c>
      <c r="FK20">
        <v>98.037899999999993</v>
      </c>
      <c r="FL20">
        <v>13.864599999999999</v>
      </c>
      <c r="FM20">
        <v>101.264</v>
      </c>
      <c r="FN20">
        <v>100.649</v>
      </c>
    </row>
    <row r="21" spans="1:170" x14ac:dyDescent="0.25">
      <c r="A21">
        <v>5</v>
      </c>
      <c r="B21">
        <v>1608058128.5</v>
      </c>
      <c r="C21">
        <v>329</v>
      </c>
      <c r="D21" t="s">
        <v>306</v>
      </c>
      <c r="E21" t="s">
        <v>307</v>
      </c>
      <c r="F21" t="s">
        <v>285</v>
      </c>
      <c r="G21" t="s">
        <v>286</v>
      </c>
      <c r="H21">
        <v>1608058120.75</v>
      </c>
      <c r="I21">
        <f t="shared" si="0"/>
        <v>8.9492700653162876E-4</v>
      </c>
      <c r="J21">
        <f t="shared" si="1"/>
        <v>-0.63535262836825701</v>
      </c>
      <c r="K21">
        <f t="shared" si="2"/>
        <v>149.24473333333299</v>
      </c>
      <c r="L21">
        <f t="shared" si="3"/>
        <v>171.72000788640682</v>
      </c>
      <c r="M21">
        <f t="shared" si="4"/>
        <v>17.641928137751346</v>
      </c>
      <c r="N21">
        <f t="shared" si="5"/>
        <v>15.332895058718119</v>
      </c>
      <c r="O21">
        <f t="shared" si="6"/>
        <v>3.5203118871169378E-2</v>
      </c>
      <c r="P21">
        <f t="shared" si="7"/>
        <v>2.974391759863404</v>
      </c>
      <c r="Q21">
        <f t="shared" si="8"/>
        <v>3.4973282081015772E-2</v>
      </c>
      <c r="R21">
        <f t="shared" si="9"/>
        <v>2.187882598168376E-2</v>
      </c>
      <c r="S21">
        <f t="shared" si="10"/>
        <v>231.29153923076373</v>
      </c>
      <c r="T21">
        <f t="shared" si="11"/>
        <v>29.094994717368326</v>
      </c>
      <c r="U21">
        <f t="shared" si="12"/>
        <v>28.912126666666701</v>
      </c>
      <c r="V21">
        <f t="shared" si="13"/>
        <v>4.0013680058278878</v>
      </c>
      <c r="W21">
        <f t="shared" si="14"/>
        <v>38.045036673468125</v>
      </c>
      <c r="X21">
        <f t="shared" si="15"/>
        <v>1.4421001656532098</v>
      </c>
      <c r="Y21">
        <f t="shared" si="16"/>
        <v>3.7905080182480217</v>
      </c>
      <c r="Z21">
        <f t="shared" si="17"/>
        <v>2.559267840174678</v>
      </c>
      <c r="AA21">
        <f t="shared" si="18"/>
        <v>-39.466280988044829</v>
      </c>
      <c r="AB21">
        <f t="shared" si="19"/>
        <v>-149.40580674340944</v>
      </c>
      <c r="AC21">
        <f t="shared" si="20"/>
        <v>-10.997938548338301</v>
      </c>
      <c r="AD21">
        <f t="shared" si="21"/>
        <v>31.421512950971163</v>
      </c>
      <c r="AE21">
        <v>19</v>
      </c>
      <c r="AF21">
        <v>4</v>
      </c>
      <c r="AG21">
        <f t="shared" si="22"/>
        <v>1</v>
      </c>
      <c r="AH21">
        <f t="shared" si="23"/>
        <v>0</v>
      </c>
      <c r="AI21">
        <f t="shared" si="24"/>
        <v>54065.361224506385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645.52484615384606</v>
      </c>
      <c r="AR21">
        <v>735</v>
      </c>
      <c r="AS21">
        <f t="shared" si="27"/>
        <v>0.12173490319204616</v>
      </c>
      <c r="AT21">
        <v>0.5</v>
      </c>
      <c r="AU21">
        <f t="shared" si="28"/>
        <v>1180.1837918881452</v>
      </c>
      <c r="AV21">
        <f t="shared" si="29"/>
        <v>-0.63535262836825701</v>
      </c>
      <c r="AW21">
        <f t="shared" si="30"/>
        <v>71.834779827162649</v>
      </c>
      <c r="AX21">
        <f t="shared" si="31"/>
        <v>0.3297006802721088</v>
      </c>
      <c r="AY21">
        <f t="shared" si="32"/>
        <v>-4.8810320009456368E-5</v>
      </c>
      <c r="AZ21">
        <f t="shared" si="33"/>
        <v>3.4382040816326529</v>
      </c>
      <c r="BA21" t="s">
        <v>309</v>
      </c>
      <c r="BB21">
        <v>492.67</v>
      </c>
      <c r="BC21">
        <f t="shared" si="34"/>
        <v>242.32999999999998</v>
      </c>
      <c r="BD21">
        <f t="shared" si="35"/>
        <v>0.36922854721311416</v>
      </c>
      <c r="BE21">
        <f t="shared" si="36"/>
        <v>0.9124976077937178</v>
      </c>
      <c r="BF21">
        <f t="shared" si="37"/>
        <v>4.5830457052797247</v>
      </c>
      <c r="BG21">
        <f t="shared" si="38"/>
        <v>0.99233367889169999</v>
      </c>
      <c r="BH21">
        <f t="shared" si="39"/>
        <v>1399.998</v>
      </c>
      <c r="BI21">
        <f t="shared" si="40"/>
        <v>1180.1837918881452</v>
      </c>
      <c r="BJ21">
        <f t="shared" si="41"/>
        <v>0.84298962704814229</v>
      </c>
      <c r="BK21">
        <f t="shared" si="42"/>
        <v>0.19597925409628483</v>
      </c>
      <c r="BL21">
        <v>6</v>
      </c>
      <c r="BM21">
        <v>0.5</v>
      </c>
      <c r="BN21" t="s">
        <v>290</v>
      </c>
      <c r="BO21">
        <v>2</v>
      </c>
      <c r="BP21">
        <v>1608058120.75</v>
      </c>
      <c r="BQ21">
        <v>149.24473333333299</v>
      </c>
      <c r="BR21">
        <v>148.64259999999999</v>
      </c>
      <c r="BS21">
        <v>14.03687</v>
      </c>
      <c r="BT21">
        <v>12.978056666666699</v>
      </c>
      <c r="BU21">
        <v>144.47573333333301</v>
      </c>
      <c r="BV21">
        <v>13.88287</v>
      </c>
      <c r="BW21">
        <v>500.011666666667</v>
      </c>
      <c r="BX21">
        <v>102.6366</v>
      </c>
      <c r="BY21">
        <v>9.9990540000000003E-2</v>
      </c>
      <c r="BZ21">
        <v>27.980409999999999</v>
      </c>
      <c r="CA21">
        <v>28.912126666666701</v>
      </c>
      <c r="CB21">
        <v>999.9</v>
      </c>
      <c r="CC21">
        <v>0</v>
      </c>
      <c r="CD21">
        <v>0</v>
      </c>
      <c r="CE21">
        <v>9994.375</v>
      </c>
      <c r="CF21">
        <v>0</v>
      </c>
      <c r="CG21">
        <v>446.35930000000002</v>
      </c>
      <c r="CH21">
        <v>1399.998</v>
      </c>
      <c r="CI21">
        <v>0.89998909999999999</v>
      </c>
      <c r="CJ21">
        <v>0.10001089000000001</v>
      </c>
      <c r="CK21">
        <v>0</v>
      </c>
      <c r="CL21">
        <v>645.49246666666704</v>
      </c>
      <c r="CM21">
        <v>4.9993800000000004</v>
      </c>
      <c r="CN21">
        <v>9176.0290000000005</v>
      </c>
      <c r="CO21">
        <v>11164.276666666699</v>
      </c>
      <c r="CP21">
        <v>47.622900000000001</v>
      </c>
      <c r="CQ21">
        <v>49.186999999999998</v>
      </c>
      <c r="CR21">
        <v>48.311999999999998</v>
      </c>
      <c r="CS21">
        <v>49.195399999999999</v>
      </c>
      <c r="CT21">
        <v>49.220599999999997</v>
      </c>
      <c r="CU21">
        <v>1255.4853333333299</v>
      </c>
      <c r="CV21">
        <v>139.51599999999999</v>
      </c>
      <c r="CW21">
        <v>0</v>
      </c>
      <c r="CX21">
        <v>74</v>
      </c>
      <c r="CY21">
        <v>0</v>
      </c>
      <c r="CZ21">
        <v>645.52484615384606</v>
      </c>
      <c r="DA21">
        <v>-4.1896751988378496</v>
      </c>
      <c r="DB21">
        <v>-82.867350444475406</v>
      </c>
      <c r="DC21">
        <v>9176.1373076923101</v>
      </c>
      <c r="DD21">
        <v>15</v>
      </c>
      <c r="DE21">
        <v>0</v>
      </c>
      <c r="DF21" t="s">
        <v>291</v>
      </c>
      <c r="DG21">
        <v>1607992578</v>
      </c>
      <c r="DH21">
        <v>1607992562.5999999</v>
      </c>
      <c r="DI21">
        <v>0</v>
      </c>
      <c r="DJ21">
        <v>1.9490000000000001</v>
      </c>
      <c r="DK21">
        <v>8.9999999999999993E-3</v>
      </c>
      <c r="DL21">
        <v>4.7690000000000001</v>
      </c>
      <c r="DM21">
        <v>0.154</v>
      </c>
      <c r="DN21">
        <v>1213</v>
      </c>
      <c r="DO21">
        <v>20</v>
      </c>
      <c r="DP21">
        <v>0.1</v>
      </c>
      <c r="DQ21">
        <v>0.17</v>
      </c>
      <c r="DR21">
        <v>-0.634041848904636</v>
      </c>
      <c r="DS21">
        <v>-5.3879137625947399E-2</v>
      </c>
      <c r="DT21">
        <v>1.8628191407791799E-2</v>
      </c>
      <c r="DU21">
        <v>1</v>
      </c>
      <c r="DV21">
        <v>0.59978754838709702</v>
      </c>
      <c r="DW21">
        <v>2.8983193548387701E-2</v>
      </c>
      <c r="DX21">
        <v>2.2605013594388702E-2</v>
      </c>
      <c r="DY21">
        <v>1</v>
      </c>
      <c r="DZ21">
        <v>1.05826774193548</v>
      </c>
      <c r="EA21">
        <v>4.2223548387093197E-2</v>
      </c>
      <c r="EB21">
        <v>3.1875096049721599E-3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4.7690000000000001</v>
      </c>
      <c r="EJ21">
        <v>0.154</v>
      </c>
      <c r="EK21">
        <v>4.7690000000000001</v>
      </c>
      <c r="EL21">
        <v>0</v>
      </c>
      <c r="EM21">
        <v>0</v>
      </c>
      <c r="EN21">
        <v>0</v>
      </c>
      <c r="EO21">
        <v>0.154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1092.5</v>
      </c>
      <c r="EX21">
        <v>1092.8</v>
      </c>
      <c r="EY21">
        <v>2</v>
      </c>
      <c r="EZ21">
        <v>458.64699999999999</v>
      </c>
      <c r="FA21">
        <v>525.67600000000004</v>
      </c>
      <c r="FB21">
        <v>24.334900000000001</v>
      </c>
      <c r="FC21">
        <v>31.585000000000001</v>
      </c>
      <c r="FD21">
        <v>30.0001</v>
      </c>
      <c r="FE21">
        <v>31.376899999999999</v>
      </c>
      <c r="FF21">
        <v>31.412199999999999</v>
      </c>
      <c r="FG21">
        <v>9.8418799999999997</v>
      </c>
      <c r="FH21">
        <v>0</v>
      </c>
      <c r="FI21">
        <v>100</v>
      </c>
      <c r="FJ21">
        <v>24.351199999999999</v>
      </c>
      <c r="FK21">
        <v>149.00899999999999</v>
      </c>
      <c r="FL21">
        <v>13.932399999999999</v>
      </c>
      <c r="FM21">
        <v>101.26</v>
      </c>
      <c r="FN21">
        <v>100.646</v>
      </c>
    </row>
    <row r="22" spans="1:170" x14ac:dyDescent="0.25">
      <c r="A22">
        <v>6</v>
      </c>
      <c r="B22">
        <v>1608058204.5</v>
      </c>
      <c r="C22">
        <v>405</v>
      </c>
      <c r="D22" t="s">
        <v>310</v>
      </c>
      <c r="E22" t="s">
        <v>311</v>
      </c>
      <c r="F22" t="s">
        <v>285</v>
      </c>
      <c r="G22" t="s">
        <v>286</v>
      </c>
      <c r="H22">
        <v>1608058196.75</v>
      </c>
      <c r="I22">
        <f t="shared" si="0"/>
        <v>9.5127389046831897E-4</v>
      </c>
      <c r="J22">
        <f t="shared" si="1"/>
        <v>0.2968718558979474</v>
      </c>
      <c r="K22">
        <f t="shared" si="2"/>
        <v>199.25516666666701</v>
      </c>
      <c r="L22">
        <f t="shared" si="3"/>
        <v>178.84147755290002</v>
      </c>
      <c r="M22">
        <f t="shared" si="4"/>
        <v>18.373296257278003</v>
      </c>
      <c r="N22">
        <f t="shared" si="5"/>
        <v>20.47049855577875</v>
      </c>
      <c r="O22">
        <f t="shared" si="6"/>
        <v>3.7588060072397601E-2</v>
      </c>
      <c r="P22">
        <f t="shared" si="7"/>
        <v>2.9781083752725692</v>
      </c>
      <c r="Q22">
        <f t="shared" si="8"/>
        <v>3.7326475835577896E-2</v>
      </c>
      <c r="R22">
        <f t="shared" si="9"/>
        <v>2.3352397800372925E-2</v>
      </c>
      <c r="S22">
        <f t="shared" si="10"/>
        <v>231.29195415506348</v>
      </c>
      <c r="T22">
        <f t="shared" si="11"/>
        <v>29.083536314263103</v>
      </c>
      <c r="U22">
        <f t="shared" si="12"/>
        <v>28.9024866666667</v>
      </c>
      <c r="V22">
        <f t="shared" si="13"/>
        <v>3.9991350391384648</v>
      </c>
      <c r="W22">
        <f t="shared" si="14"/>
        <v>38.253125717661419</v>
      </c>
      <c r="X22">
        <f t="shared" si="15"/>
        <v>1.4503479838987714</v>
      </c>
      <c r="Y22">
        <f t="shared" si="16"/>
        <v>3.7914496049381596</v>
      </c>
      <c r="Z22">
        <f t="shared" si="17"/>
        <v>2.5487870552396936</v>
      </c>
      <c r="AA22">
        <f t="shared" si="18"/>
        <v>-41.951178569652868</v>
      </c>
      <c r="AB22">
        <f t="shared" si="19"/>
        <v>-147.36076964592888</v>
      </c>
      <c r="AC22">
        <f t="shared" si="20"/>
        <v>-10.83357282353203</v>
      </c>
      <c r="AD22">
        <f t="shared" si="21"/>
        <v>31.146433115949719</v>
      </c>
      <c r="AE22">
        <v>19</v>
      </c>
      <c r="AF22">
        <v>4</v>
      </c>
      <c r="AG22">
        <f t="shared" si="22"/>
        <v>1</v>
      </c>
      <c r="AH22">
        <f t="shared" si="23"/>
        <v>0</v>
      </c>
      <c r="AI22">
        <f t="shared" si="24"/>
        <v>54173.644242476192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637.96823076923101</v>
      </c>
      <c r="AR22">
        <v>733.44</v>
      </c>
      <c r="AS22">
        <f t="shared" si="27"/>
        <v>0.13016984242851359</v>
      </c>
      <c r="AT22">
        <v>0.5</v>
      </c>
      <c r="AU22">
        <f t="shared" si="28"/>
        <v>1180.1882918534488</v>
      </c>
      <c r="AV22">
        <f t="shared" si="29"/>
        <v>0.2968718558979474</v>
      </c>
      <c r="AW22">
        <f t="shared" si="30"/>
        <v>76.81246199327002</v>
      </c>
      <c r="AX22">
        <f t="shared" si="31"/>
        <v>0.33505126527050616</v>
      </c>
      <c r="AY22">
        <f t="shared" si="32"/>
        <v>7.4108457248004724E-4</v>
      </c>
      <c r="AZ22">
        <f t="shared" si="33"/>
        <v>3.4476439790575912</v>
      </c>
      <c r="BA22" t="s">
        <v>313</v>
      </c>
      <c r="BB22">
        <v>487.7</v>
      </c>
      <c r="BC22">
        <f t="shared" si="34"/>
        <v>245.74000000000007</v>
      </c>
      <c r="BD22">
        <f t="shared" si="35"/>
        <v>0.38850724029774975</v>
      </c>
      <c r="BE22">
        <f t="shared" si="36"/>
        <v>0.9114252553723714</v>
      </c>
      <c r="BF22">
        <f t="shared" si="37"/>
        <v>5.3148895169578001</v>
      </c>
      <c r="BG22">
        <f t="shared" si="38"/>
        <v>0.99294625963274141</v>
      </c>
      <c r="BH22">
        <f t="shared" si="39"/>
        <v>1400.0036666666699</v>
      </c>
      <c r="BI22">
        <f t="shared" si="40"/>
        <v>1180.1882918534488</v>
      </c>
      <c r="BJ22">
        <f t="shared" si="41"/>
        <v>0.84298942920871833</v>
      </c>
      <c r="BK22">
        <f t="shared" si="42"/>
        <v>0.19597885841743667</v>
      </c>
      <c r="BL22">
        <v>6</v>
      </c>
      <c r="BM22">
        <v>0.5</v>
      </c>
      <c r="BN22" t="s">
        <v>290</v>
      </c>
      <c r="BO22">
        <v>2</v>
      </c>
      <c r="BP22">
        <v>1608058196.75</v>
      </c>
      <c r="BQ22">
        <v>199.25516666666701</v>
      </c>
      <c r="BR22">
        <v>199.838866666667</v>
      </c>
      <c r="BS22">
        <v>14.1173566666667</v>
      </c>
      <c r="BT22">
        <v>12.991946666666699</v>
      </c>
      <c r="BU22">
        <v>194.4862</v>
      </c>
      <c r="BV22">
        <v>13.9633566666667</v>
      </c>
      <c r="BW22">
        <v>500.001466666667</v>
      </c>
      <c r="BX22">
        <v>102.6352</v>
      </c>
      <c r="BY22">
        <v>9.9895396666666594E-2</v>
      </c>
      <c r="BZ22">
        <v>27.984670000000001</v>
      </c>
      <c r="CA22">
        <v>28.9024866666667</v>
      </c>
      <c r="CB22">
        <v>999.9</v>
      </c>
      <c r="CC22">
        <v>0</v>
      </c>
      <c r="CD22">
        <v>0</v>
      </c>
      <c r="CE22">
        <v>10015.5386666667</v>
      </c>
      <c r="CF22">
        <v>0</v>
      </c>
      <c r="CG22">
        <v>444.61146666666701</v>
      </c>
      <c r="CH22">
        <v>1400.0036666666699</v>
      </c>
      <c r="CI22">
        <v>0.89999483333333397</v>
      </c>
      <c r="CJ22">
        <v>0.10000513666666699</v>
      </c>
      <c r="CK22">
        <v>0</v>
      </c>
      <c r="CL22">
        <v>637.95486666666704</v>
      </c>
      <c r="CM22">
        <v>4.9993800000000004</v>
      </c>
      <c r="CN22">
        <v>9073.3690000000006</v>
      </c>
      <c r="CO22">
        <v>11164.3633333333</v>
      </c>
      <c r="CP22">
        <v>47.606099999999998</v>
      </c>
      <c r="CQ22">
        <v>49.186999999999998</v>
      </c>
      <c r="CR22">
        <v>48.311999999999998</v>
      </c>
      <c r="CS22">
        <v>49.186999999999998</v>
      </c>
      <c r="CT22">
        <v>49.203800000000001</v>
      </c>
      <c r="CU22">
        <v>1255.4966666666701</v>
      </c>
      <c r="CV22">
        <v>139.50700000000001</v>
      </c>
      <c r="CW22">
        <v>0</v>
      </c>
      <c r="CX22">
        <v>75.300000190734906</v>
      </c>
      <c r="CY22">
        <v>0</v>
      </c>
      <c r="CZ22">
        <v>637.96823076923101</v>
      </c>
      <c r="DA22">
        <v>-5.8574358886514704</v>
      </c>
      <c r="DB22">
        <v>-100.197264952336</v>
      </c>
      <c r="DC22">
        <v>9073.0557692307702</v>
      </c>
      <c r="DD22">
        <v>15</v>
      </c>
      <c r="DE22">
        <v>0</v>
      </c>
      <c r="DF22" t="s">
        <v>291</v>
      </c>
      <c r="DG22">
        <v>1607992578</v>
      </c>
      <c r="DH22">
        <v>1607992562.5999999</v>
      </c>
      <c r="DI22">
        <v>0</v>
      </c>
      <c r="DJ22">
        <v>1.9490000000000001</v>
      </c>
      <c r="DK22">
        <v>8.9999999999999993E-3</v>
      </c>
      <c r="DL22">
        <v>4.7690000000000001</v>
      </c>
      <c r="DM22">
        <v>0.154</v>
      </c>
      <c r="DN22">
        <v>1213</v>
      </c>
      <c r="DO22">
        <v>20</v>
      </c>
      <c r="DP22">
        <v>0.1</v>
      </c>
      <c r="DQ22">
        <v>0.17</v>
      </c>
      <c r="DR22">
        <v>0.29991394500237101</v>
      </c>
      <c r="DS22">
        <v>-0.178870656097045</v>
      </c>
      <c r="DT22">
        <v>1.55980881673142E-2</v>
      </c>
      <c r="DU22">
        <v>1</v>
      </c>
      <c r="DV22">
        <v>-0.58685258064516099</v>
      </c>
      <c r="DW22">
        <v>0.196776677419357</v>
      </c>
      <c r="DX22">
        <v>1.8104085908050599E-2</v>
      </c>
      <c r="DY22">
        <v>1</v>
      </c>
      <c r="DZ22">
        <v>1.12497806451613</v>
      </c>
      <c r="EA22">
        <v>2.8070322580646699E-2</v>
      </c>
      <c r="EB22">
        <v>2.1988096770383602E-3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4.7679999999999998</v>
      </c>
      <c r="EJ22">
        <v>0.154</v>
      </c>
      <c r="EK22">
        <v>4.7690000000000001</v>
      </c>
      <c r="EL22">
        <v>0</v>
      </c>
      <c r="EM22">
        <v>0</v>
      </c>
      <c r="EN22">
        <v>0</v>
      </c>
      <c r="EO22">
        <v>0.154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1093.8</v>
      </c>
      <c r="EX22">
        <v>1094</v>
      </c>
      <c r="EY22">
        <v>2</v>
      </c>
      <c r="EZ22">
        <v>458.70600000000002</v>
      </c>
      <c r="FA22">
        <v>525.721</v>
      </c>
      <c r="FB22">
        <v>24.424399999999999</v>
      </c>
      <c r="FC22">
        <v>31.600899999999999</v>
      </c>
      <c r="FD22">
        <v>30.0002</v>
      </c>
      <c r="FE22">
        <v>31.3809</v>
      </c>
      <c r="FF22">
        <v>31.415500000000002</v>
      </c>
      <c r="FG22">
        <v>12.1511</v>
      </c>
      <c r="FH22">
        <v>0</v>
      </c>
      <c r="FI22">
        <v>100</v>
      </c>
      <c r="FJ22">
        <v>24.430199999999999</v>
      </c>
      <c r="FK22">
        <v>200.184</v>
      </c>
      <c r="FL22">
        <v>14.0053</v>
      </c>
      <c r="FM22">
        <v>101.258</v>
      </c>
      <c r="FN22">
        <v>100.643</v>
      </c>
    </row>
    <row r="23" spans="1:170" x14ac:dyDescent="0.25">
      <c r="A23">
        <v>7</v>
      </c>
      <c r="B23">
        <v>1608058277.5</v>
      </c>
      <c r="C23">
        <v>478</v>
      </c>
      <c r="D23" t="s">
        <v>314</v>
      </c>
      <c r="E23" t="s">
        <v>315</v>
      </c>
      <c r="F23" t="s">
        <v>285</v>
      </c>
      <c r="G23" t="s">
        <v>286</v>
      </c>
      <c r="H23">
        <v>1608058269.75</v>
      </c>
      <c r="I23">
        <f t="shared" si="0"/>
        <v>9.6950243878932726E-4</v>
      </c>
      <c r="J23">
        <f t="shared" si="1"/>
        <v>1.2704541937268943</v>
      </c>
      <c r="K23">
        <f t="shared" si="2"/>
        <v>249.14949999999999</v>
      </c>
      <c r="L23">
        <f t="shared" si="3"/>
        <v>187.17779828026821</v>
      </c>
      <c r="M23">
        <f t="shared" si="4"/>
        <v>19.229350060316168</v>
      </c>
      <c r="N23">
        <f t="shared" si="5"/>
        <v>25.595893299690527</v>
      </c>
      <c r="O23">
        <f t="shared" si="6"/>
        <v>3.8496917759212719E-2</v>
      </c>
      <c r="P23">
        <f t="shared" si="7"/>
        <v>2.9774612133656029</v>
      </c>
      <c r="Q23">
        <f t="shared" si="8"/>
        <v>3.8222521324487474E-2</v>
      </c>
      <c r="R23">
        <f t="shared" si="9"/>
        <v>2.3913566071263399E-2</v>
      </c>
      <c r="S23">
        <f t="shared" si="10"/>
        <v>231.29249588963202</v>
      </c>
      <c r="T23">
        <f t="shared" si="11"/>
        <v>29.059713403436358</v>
      </c>
      <c r="U23">
        <f t="shared" si="12"/>
        <v>28.873563333333301</v>
      </c>
      <c r="V23">
        <f t="shared" si="13"/>
        <v>3.9924418867501323</v>
      </c>
      <c r="W23">
        <f t="shared" si="14"/>
        <v>38.438923597869881</v>
      </c>
      <c r="X23">
        <f t="shared" si="15"/>
        <v>1.4557450822035596</v>
      </c>
      <c r="Y23">
        <f t="shared" si="16"/>
        <v>3.7871640148743153</v>
      </c>
      <c r="Z23">
        <f t="shared" si="17"/>
        <v>2.5366968045465725</v>
      </c>
      <c r="AA23">
        <f t="shared" si="18"/>
        <v>-42.75505755060933</v>
      </c>
      <c r="AB23">
        <f t="shared" si="19"/>
        <v>-145.79951821074079</v>
      </c>
      <c r="AC23">
        <f t="shared" si="20"/>
        <v>-10.718545406860942</v>
      </c>
      <c r="AD23">
        <f t="shared" si="21"/>
        <v>32.019374721420945</v>
      </c>
      <c r="AE23">
        <v>18</v>
      </c>
      <c r="AF23">
        <v>4</v>
      </c>
      <c r="AG23">
        <f t="shared" si="22"/>
        <v>1</v>
      </c>
      <c r="AH23">
        <f t="shared" si="23"/>
        <v>0</v>
      </c>
      <c r="AI23">
        <f t="shared" si="24"/>
        <v>54158.089877188992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633.15031999999997</v>
      </c>
      <c r="AR23">
        <v>735.9</v>
      </c>
      <c r="AS23">
        <f t="shared" si="27"/>
        <v>0.13962451420029898</v>
      </c>
      <c r="AT23">
        <v>0.5</v>
      </c>
      <c r="AU23">
        <f t="shared" si="28"/>
        <v>1180.190341853483</v>
      </c>
      <c r="AV23">
        <f t="shared" si="29"/>
        <v>1.2704541937268943</v>
      </c>
      <c r="AW23">
        <f t="shared" si="30"/>
        <v>82.391751572588674</v>
      </c>
      <c r="AX23">
        <f t="shared" si="31"/>
        <v>0.34152738143769534</v>
      </c>
      <c r="AY23">
        <f t="shared" si="32"/>
        <v>1.5660199952496864E-3</v>
      </c>
      <c r="AZ23">
        <f t="shared" si="33"/>
        <v>3.4327761924174478</v>
      </c>
      <c r="BA23" t="s">
        <v>317</v>
      </c>
      <c r="BB23">
        <v>484.57</v>
      </c>
      <c r="BC23">
        <f t="shared" si="34"/>
        <v>251.32999999999998</v>
      </c>
      <c r="BD23">
        <f t="shared" si="35"/>
        <v>0.40882377750368049</v>
      </c>
      <c r="BE23">
        <f t="shared" si="36"/>
        <v>0.90951247700278304</v>
      </c>
      <c r="BF23">
        <f t="shared" si="37"/>
        <v>5.0310577777777548</v>
      </c>
      <c r="BG23">
        <f t="shared" si="38"/>
        <v>0.9919802669257145</v>
      </c>
      <c r="BH23">
        <f t="shared" si="39"/>
        <v>1400.0060000000001</v>
      </c>
      <c r="BI23">
        <f t="shared" si="40"/>
        <v>1180.190341853483</v>
      </c>
      <c r="BJ23">
        <f t="shared" si="41"/>
        <v>0.84298948851182276</v>
      </c>
      <c r="BK23">
        <f t="shared" si="42"/>
        <v>0.19597897702364545</v>
      </c>
      <c r="BL23">
        <v>6</v>
      </c>
      <c r="BM23">
        <v>0.5</v>
      </c>
      <c r="BN23" t="s">
        <v>290</v>
      </c>
      <c r="BO23">
        <v>2</v>
      </c>
      <c r="BP23">
        <v>1608058269.75</v>
      </c>
      <c r="BQ23">
        <v>249.14949999999999</v>
      </c>
      <c r="BR23">
        <v>250.9639</v>
      </c>
      <c r="BS23">
        <v>14.170170000000001</v>
      </c>
      <c r="BT23">
        <v>13.0232566666667</v>
      </c>
      <c r="BU23">
        <v>244.38050000000001</v>
      </c>
      <c r="BV23">
        <v>14.016166666666701</v>
      </c>
      <c r="BW23">
        <v>500.00173333333299</v>
      </c>
      <c r="BX23">
        <v>102.63316666666699</v>
      </c>
      <c r="BY23">
        <v>9.9904439999999997E-2</v>
      </c>
      <c r="BZ23">
        <v>27.9652733333333</v>
      </c>
      <c r="CA23">
        <v>28.873563333333301</v>
      </c>
      <c r="CB23">
        <v>999.9</v>
      </c>
      <c r="CC23">
        <v>0</v>
      </c>
      <c r="CD23">
        <v>0</v>
      </c>
      <c r="CE23">
        <v>10012.073333333299</v>
      </c>
      <c r="CF23">
        <v>0</v>
      </c>
      <c r="CG23">
        <v>449.16480000000001</v>
      </c>
      <c r="CH23">
        <v>1400.0060000000001</v>
      </c>
      <c r="CI23">
        <v>0.89999323333333303</v>
      </c>
      <c r="CJ23">
        <v>0.10000669333333299</v>
      </c>
      <c r="CK23">
        <v>0</v>
      </c>
      <c r="CL23">
        <v>633.18276666666702</v>
      </c>
      <c r="CM23">
        <v>4.9993800000000004</v>
      </c>
      <c r="CN23">
        <v>9018.2586666666703</v>
      </c>
      <c r="CO23">
        <v>11164.3666666667</v>
      </c>
      <c r="CP23">
        <v>47.599800000000002</v>
      </c>
      <c r="CQ23">
        <v>49.174599999999998</v>
      </c>
      <c r="CR23">
        <v>48.311999999999998</v>
      </c>
      <c r="CS23">
        <v>49.186999999999998</v>
      </c>
      <c r="CT23">
        <v>49.191200000000002</v>
      </c>
      <c r="CU23">
        <v>1255.4960000000001</v>
      </c>
      <c r="CV23">
        <v>139.51</v>
      </c>
      <c r="CW23">
        <v>0</v>
      </c>
      <c r="CX23">
        <v>72.200000047683702</v>
      </c>
      <c r="CY23">
        <v>0</v>
      </c>
      <c r="CZ23">
        <v>633.15031999999997</v>
      </c>
      <c r="DA23">
        <v>-4.5144615497548104</v>
      </c>
      <c r="DB23">
        <v>88.327692483409706</v>
      </c>
      <c r="DC23">
        <v>9018.6280000000006</v>
      </c>
      <c r="DD23">
        <v>15</v>
      </c>
      <c r="DE23">
        <v>0</v>
      </c>
      <c r="DF23" t="s">
        <v>291</v>
      </c>
      <c r="DG23">
        <v>1607992578</v>
      </c>
      <c r="DH23">
        <v>1607992562.5999999</v>
      </c>
      <c r="DI23">
        <v>0</v>
      </c>
      <c r="DJ23">
        <v>1.9490000000000001</v>
      </c>
      <c r="DK23">
        <v>8.9999999999999993E-3</v>
      </c>
      <c r="DL23">
        <v>4.7690000000000001</v>
      </c>
      <c r="DM23">
        <v>0.154</v>
      </c>
      <c r="DN23">
        <v>1213</v>
      </c>
      <c r="DO23">
        <v>20</v>
      </c>
      <c r="DP23">
        <v>0.1</v>
      </c>
      <c r="DQ23">
        <v>0.17</v>
      </c>
      <c r="DR23">
        <v>1.2730671302411201</v>
      </c>
      <c r="DS23">
        <v>-0.164504956899859</v>
      </c>
      <c r="DT23">
        <v>1.74008065167464E-2</v>
      </c>
      <c r="DU23">
        <v>1</v>
      </c>
      <c r="DV23">
        <v>-1.8172332258064501</v>
      </c>
      <c r="DW23">
        <v>0.176471129032261</v>
      </c>
      <c r="DX23">
        <v>2.01705722066222E-2</v>
      </c>
      <c r="DY23">
        <v>1</v>
      </c>
      <c r="DZ23">
        <v>1.14663612903226</v>
      </c>
      <c r="EA23">
        <v>1.6429838709675001E-2</v>
      </c>
      <c r="EB23">
        <v>1.2793236051040599E-3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4.7690000000000001</v>
      </c>
      <c r="EJ23">
        <v>0.154</v>
      </c>
      <c r="EK23">
        <v>4.7690000000000001</v>
      </c>
      <c r="EL23">
        <v>0</v>
      </c>
      <c r="EM23">
        <v>0</v>
      </c>
      <c r="EN23">
        <v>0</v>
      </c>
      <c r="EO23">
        <v>0.154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1095</v>
      </c>
      <c r="EX23">
        <v>1095.2</v>
      </c>
      <c r="EY23">
        <v>2</v>
      </c>
      <c r="EZ23">
        <v>458.959</v>
      </c>
      <c r="FA23">
        <v>525.721</v>
      </c>
      <c r="FB23">
        <v>24.441199999999998</v>
      </c>
      <c r="FC23">
        <v>31.61</v>
      </c>
      <c r="FD23">
        <v>30</v>
      </c>
      <c r="FE23">
        <v>31.382400000000001</v>
      </c>
      <c r="FF23">
        <v>31.415500000000002</v>
      </c>
      <c r="FG23">
        <v>14.416399999999999</v>
      </c>
      <c r="FH23">
        <v>0</v>
      </c>
      <c r="FI23">
        <v>100</v>
      </c>
      <c r="FJ23">
        <v>24.4636</v>
      </c>
      <c r="FK23">
        <v>251.31</v>
      </c>
      <c r="FL23">
        <v>14.098699999999999</v>
      </c>
      <c r="FM23">
        <v>101.25700000000001</v>
      </c>
      <c r="FN23">
        <v>100.642</v>
      </c>
    </row>
    <row r="24" spans="1:170" x14ac:dyDescent="0.25">
      <c r="A24">
        <v>8</v>
      </c>
      <c r="B24">
        <v>1608058398</v>
      </c>
      <c r="C24">
        <v>598.5</v>
      </c>
      <c r="D24" t="s">
        <v>318</v>
      </c>
      <c r="E24" t="s">
        <v>319</v>
      </c>
      <c r="F24" t="s">
        <v>285</v>
      </c>
      <c r="G24" t="s">
        <v>286</v>
      </c>
      <c r="H24">
        <v>1608058390</v>
      </c>
      <c r="I24">
        <f t="shared" si="0"/>
        <v>9.2498693711736866E-4</v>
      </c>
      <c r="J24">
        <f t="shared" si="1"/>
        <v>3.8571239258110577</v>
      </c>
      <c r="K24">
        <f t="shared" si="2"/>
        <v>399.81316129032302</v>
      </c>
      <c r="L24">
        <f t="shared" si="3"/>
        <v>217.53963242871299</v>
      </c>
      <c r="M24">
        <f t="shared" si="4"/>
        <v>22.348207382563221</v>
      </c>
      <c r="N24">
        <f t="shared" si="5"/>
        <v>41.073469431931407</v>
      </c>
      <c r="O24">
        <f t="shared" si="6"/>
        <v>3.6576712622285887E-2</v>
      </c>
      <c r="P24">
        <f t="shared" si="7"/>
        <v>2.9760523569264814</v>
      </c>
      <c r="Q24">
        <f t="shared" si="8"/>
        <v>3.6328795459717123E-2</v>
      </c>
      <c r="R24">
        <f t="shared" si="9"/>
        <v>2.272763130540938E-2</v>
      </c>
      <c r="S24">
        <f t="shared" si="10"/>
        <v>231.29094841364707</v>
      </c>
      <c r="T24">
        <f t="shared" si="11"/>
        <v>29.118037741313984</v>
      </c>
      <c r="U24">
        <f t="shared" si="12"/>
        <v>28.9229709677419</v>
      </c>
      <c r="V24">
        <f t="shared" si="13"/>
        <v>4.0038812308438176</v>
      </c>
      <c r="W24">
        <f t="shared" si="14"/>
        <v>38.386516791502522</v>
      </c>
      <c r="X24">
        <f t="shared" si="15"/>
        <v>1.4577055760307582</v>
      </c>
      <c r="Y24">
        <f t="shared" si="16"/>
        <v>3.7974416484525757</v>
      </c>
      <c r="Z24">
        <f t="shared" si="17"/>
        <v>2.5461756548130596</v>
      </c>
      <c r="AA24">
        <f t="shared" si="18"/>
        <v>-40.79192392687596</v>
      </c>
      <c r="AB24">
        <f t="shared" si="19"/>
        <v>-146.19949472544491</v>
      </c>
      <c r="AC24">
        <f t="shared" si="20"/>
        <v>-10.758170351379327</v>
      </c>
      <c r="AD24">
        <f t="shared" si="21"/>
        <v>33.541359409946864</v>
      </c>
      <c r="AE24">
        <v>18</v>
      </c>
      <c r="AF24">
        <v>4</v>
      </c>
      <c r="AG24">
        <f t="shared" si="22"/>
        <v>1</v>
      </c>
      <c r="AH24">
        <f t="shared" si="23"/>
        <v>0</v>
      </c>
      <c r="AI24">
        <f t="shared" si="24"/>
        <v>54108.344180913737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632.91196153846101</v>
      </c>
      <c r="AR24">
        <v>755.35</v>
      </c>
      <c r="AS24">
        <f t="shared" si="27"/>
        <v>0.16209444424642749</v>
      </c>
      <c r="AT24">
        <v>0.5</v>
      </c>
      <c r="AU24">
        <f t="shared" si="28"/>
        <v>1180.1813341452128</v>
      </c>
      <c r="AV24">
        <f t="shared" si="29"/>
        <v>3.8571239258110577</v>
      </c>
      <c r="AW24">
        <f t="shared" si="30"/>
        <v>95.650418734137801</v>
      </c>
      <c r="AX24">
        <f t="shared" si="31"/>
        <v>0.36556563182630569</v>
      </c>
      <c r="AY24">
        <f t="shared" si="32"/>
        <v>3.7577881273977189E-3</v>
      </c>
      <c r="AZ24">
        <f t="shared" si="33"/>
        <v>3.3186337459455881</v>
      </c>
      <c r="BA24" t="s">
        <v>321</v>
      </c>
      <c r="BB24">
        <v>479.22</v>
      </c>
      <c r="BC24">
        <f t="shared" si="34"/>
        <v>276.13</v>
      </c>
      <c r="BD24">
        <f t="shared" si="35"/>
        <v>0.44340723015079497</v>
      </c>
      <c r="BE24">
        <f t="shared" si="36"/>
        <v>0.90077474253106526</v>
      </c>
      <c r="BF24">
        <f t="shared" si="37"/>
        <v>3.0706945114305033</v>
      </c>
      <c r="BG24">
        <f t="shared" si="38"/>
        <v>0.98434264166080665</v>
      </c>
      <c r="BH24">
        <f t="shared" si="39"/>
        <v>1399.9951612903201</v>
      </c>
      <c r="BI24">
        <f t="shared" si="40"/>
        <v>1180.1813341452128</v>
      </c>
      <c r="BJ24">
        <f t="shared" si="41"/>
        <v>0.84298958080504105</v>
      </c>
      <c r="BK24">
        <f t="shared" si="42"/>
        <v>0.19597916161008219</v>
      </c>
      <c r="BL24">
        <v>6</v>
      </c>
      <c r="BM24">
        <v>0.5</v>
      </c>
      <c r="BN24" t="s">
        <v>290</v>
      </c>
      <c r="BO24">
        <v>2</v>
      </c>
      <c r="BP24">
        <v>1608058390</v>
      </c>
      <c r="BQ24">
        <v>399.81316129032302</v>
      </c>
      <c r="BR24">
        <v>404.88532258064498</v>
      </c>
      <c r="BS24">
        <v>14.1894483870968</v>
      </c>
      <c r="BT24">
        <v>13.0952516129032</v>
      </c>
      <c r="BU24">
        <v>395.04416129032302</v>
      </c>
      <c r="BV24">
        <v>14.0354483870968</v>
      </c>
      <c r="BW24">
        <v>500.01712903225803</v>
      </c>
      <c r="BX24">
        <v>102.63164516129</v>
      </c>
      <c r="BY24">
        <v>0.10001404516129</v>
      </c>
      <c r="BZ24">
        <v>28.011758064516101</v>
      </c>
      <c r="CA24">
        <v>28.9229709677419</v>
      </c>
      <c r="CB24">
        <v>999.9</v>
      </c>
      <c r="CC24">
        <v>0</v>
      </c>
      <c r="CD24">
        <v>0</v>
      </c>
      <c r="CE24">
        <v>10004.2490322581</v>
      </c>
      <c r="CF24">
        <v>0</v>
      </c>
      <c r="CG24">
        <v>473.786612903226</v>
      </c>
      <c r="CH24">
        <v>1399.9951612903201</v>
      </c>
      <c r="CI24">
        <v>0.89999016129032305</v>
      </c>
      <c r="CJ24">
        <v>0.10000981935483901</v>
      </c>
      <c r="CK24">
        <v>0</v>
      </c>
      <c r="CL24">
        <v>632.91361290322595</v>
      </c>
      <c r="CM24">
        <v>4.9993800000000004</v>
      </c>
      <c r="CN24">
        <v>9015.0177419354804</v>
      </c>
      <c r="CO24">
        <v>11164.274193548399</v>
      </c>
      <c r="CP24">
        <v>47.495935483871001</v>
      </c>
      <c r="CQ24">
        <v>49.116870967741903</v>
      </c>
      <c r="CR24">
        <v>48.241870967741903</v>
      </c>
      <c r="CS24">
        <v>49.125</v>
      </c>
      <c r="CT24">
        <v>49.125</v>
      </c>
      <c r="CU24">
        <v>1255.4848387096799</v>
      </c>
      <c r="CV24">
        <v>139.51354838709699</v>
      </c>
      <c r="CW24">
        <v>0</v>
      </c>
      <c r="CX24">
        <v>119.700000047684</v>
      </c>
      <c r="CY24">
        <v>0</v>
      </c>
      <c r="CZ24">
        <v>632.91196153846101</v>
      </c>
      <c r="DA24">
        <v>1.2092649589597699</v>
      </c>
      <c r="DB24">
        <v>-27.984273566984299</v>
      </c>
      <c r="DC24">
        <v>9014.8592307692306</v>
      </c>
      <c r="DD24">
        <v>15</v>
      </c>
      <c r="DE24">
        <v>0</v>
      </c>
      <c r="DF24" t="s">
        <v>291</v>
      </c>
      <c r="DG24">
        <v>1607992578</v>
      </c>
      <c r="DH24">
        <v>1607992562.5999999</v>
      </c>
      <c r="DI24">
        <v>0</v>
      </c>
      <c r="DJ24">
        <v>1.9490000000000001</v>
      </c>
      <c r="DK24">
        <v>8.9999999999999993E-3</v>
      </c>
      <c r="DL24">
        <v>4.7690000000000001</v>
      </c>
      <c r="DM24">
        <v>0.154</v>
      </c>
      <c r="DN24">
        <v>1213</v>
      </c>
      <c r="DO24">
        <v>20</v>
      </c>
      <c r="DP24">
        <v>0.1</v>
      </c>
      <c r="DQ24">
        <v>0.17</v>
      </c>
      <c r="DR24">
        <v>3.8597457908395301</v>
      </c>
      <c r="DS24">
        <v>-0.62071535684340895</v>
      </c>
      <c r="DT24">
        <v>4.7530290246474101E-2</v>
      </c>
      <c r="DU24">
        <v>0</v>
      </c>
      <c r="DV24">
        <v>-5.0722229032258097</v>
      </c>
      <c r="DW24">
        <v>0.77012758064516595</v>
      </c>
      <c r="DX24">
        <v>6.0359801256302401E-2</v>
      </c>
      <c r="DY24">
        <v>0</v>
      </c>
      <c r="DZ24">
        <v>1.09420903225806</v>
      </c>
      <c r="EA24">
        <v>-6.54677419354905E-2</v>
      </c>
      <c r="EB24">
        <v>4.9251994260188399E-3</v>
      </c>
      <c r="EC24">
        <v>1</v>
      </c>
      <c r="ED24">
        <v>1</v>
      </c>
      <c r="EE24">
        <v>3</v>
      </c>
      <c r="EF24" t="s">
        <v>292</v>
      </c>
      <c r="EG24">
        <v>100</v>
      </c>
      <c r="EH24">
        <v>100</v>
      </c>
      <c r="EI24">
        <v>4.7690000000000001</v>
      </c>
      <c r="EJ24">
        <v>0.154</v>
      </c>
      <c r="EK24">
        <v>4.7690000000000001</v>
      </c>
      <c r="EL24">
        <v>0</v>
      </c>
      <c r="EM24">
        <v>0</v>
      </c>
      <c r="EN24">
        <v>0</v>
      </c>
      <c r="EO24">
        <v>0.154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1097</v>
      </c>
      <c r="EX24">
        <v>1097.3</v>
      </c>
      <c r="EY24">
        <v>2</v>
      </c>
      <c r="EZ24">
        <v>459.72800000000001</v>
      </c>
      <c r="FA24">
        <v>525.93200000000002</v>
      </c>
      <c r="FB24">
        <v>24.317699999999999</v>
      </c>
      <c r="FC24">
        <v>31.622699999999998</v>
      </c>
      <c r="FD24">
        <v>30.0002</v>
      </c>
      <c r="FE24">
        <v>31.390599999999999</v>
      </c>
      <c r="FF24">
        <v>31.4237</v>
      </c>
      <c r="FG24">
        <v>20.930800000000001</v>
      </c>
      <c r="FH24">
        <v>0</v>
      </c>
      <c r="FI24">
        <v>100</v>
      </c>
      <c r="FJ24">
        <v>24.3078</v>
      </c>
      <c r="FK24">
        <v>404.82</v>
      </c>
      <c r="FL24">
        <v>14.1488</v>
      </c>
      <c r="FM24">
        <v>101.252</v>
      </c>
      <c r="FN24">
        <v>100.639</v>
      </c>
    </row>
    <row r="25" spans="1:170" x14ac:dyDescent="0.25">
      <c r="A25">
        <v>9</v>
      </c>
      <c r="B25">
        <v>1608058518.5</v>
      </c>
      <c r="C25">
        <v>719</v>
      </c>
      <c r="D25" t="s">
        <v>322</v>
      </c>
      <c r="E25" t="s">
        <v>323</v>
      </c>
      <c r="F25" t="s">
        <v>285</v>
      </c>
      <c r="G25" t="s">
        <v>286</v>
      </c>
      <c r="H25">
        <v>1608058510.75</v>
      </c>
      <c r="I25">
        <f t="shared" si="0"/>
        <v>8.1979428577624673E-4</v>
      </c>
      <c r="J25">
        <f t="shared" si="1"/>
        <v>4.7751589788501461</v>
      </c>
      <c r="K25">
        <f t="shared" si="2"/>
        <v>499.929666666667</v>
      </c>
      <c r="L25">
        <f t="shared" si="3"/>
        <v>247.33405159082716</v>
      </c>
      <c r="M25">
        <f t="shared" si="4"/>
        <v>25.408272275532987</v>
      </c>
      <c r="N25">
        <f t="shared" si="5"/>
        <v>51.357057419238963</v>
      </c>
      <c r="O25">
        <f t="shared" si="6"/>
        <v>3.2353578797368478E-2</v>
      </c>
      <c r="P25">
        <f t="shared" si="7"/>
        <v>2.9755080338187261</v>
      </c>
      <c r="Q25">
        <f t="shared" si="8"/>
        <v>3.2159406262600131E-2</v>
      </c>
      <c r="R25">
        <f t="shared" si="9"/>
        <v>2.011697725006897E-2</v>
      </c>
      <c r="S25">
        <f t="shared" si="10"/>
        <v>231.29911681377976</v>
      </c>
      <c r="T25">
        <f t="shared" si="11"/>
        <v>29.122484396519436</v>
      </c>
      <c r="U25">
        <f t="shared" si="12"/>
        <v>28.9281066666667</v>
      </c>
      <c r="V25">
        <f t="shared" si="13"/>
        <v>4.0050719368824215</v>
      </c>
      <c r="W25">
        <f t="shared" si="14"/>
        <v>38.391515892478353</v>
      </c>
      <c r="X25">
        <f t="shared" si="15"/>
        <v>1.4559630531852721</v>
      </c>
      <c r="Y25">
        <f t="shared" si="16"/>
        <v>3.7924083468413485</v>
      </c>
      <c r="Z25">
        <f t="shared" si="17"/>
        <v>2.5491088836971496</v>
      </c>
      <c r="AA25">
        <f t="shared" si="18"/>
        <v>-36.15292800273248</v>
      </c>
      <c r="AB25">
        <f t="shared" si="19"/>
        <v>-150.64627974187374</v>
      </c>
      <c r="AC25">
        <f t="shared" si="20"/>
        <v>-11.08644717045112</v>
      </c>
      <c r="AD25">
        <f t="shared" si="21"/>
        <v>33.413461898722403</v>
      </c>
      <c r="AE25">
        <v>17</v>
      </c>
      <c r="AF25">
        <v>3</v>
      </c>
      <c r="AG25">
        <f t="shared" si="22"/>
        <v>1</v>
      </c>
      <c r="AH25">
        <f t="shared" si="23"/>
        <v>0</v>
      </c>
      <c r="AI25">
        <f t="shared" si="24"/>
        <v>54096.395446656592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324</v>
      </c>
      <c r="AQ25">
        <v>640.43803846153799</v>
      </c>
      <c r="AR25">
        <v>776.45</v>
      </c>
      <c r="AS25">
        <f t="shared" si="27"/>
        <v>0.17517156486375429</v>
      </c>
      <c r="AT25">
        <v>0.5</v>
      </c>
      <c r="AU25">
        <f t="shared" si="28"/>
        <v>1180.2243198604883</v>
      </c>
      <c r="AV25">
        <f t="shared" si="29"/>
        <v>4.7751589788501461</v>
      </c>
      <c r="AW25">
        <f t="shared" si="30"/>
        <v>103.37087050011091</v>
      </c>
      <c r="AX25">
        <f t="shared" si="31"/>
        <v>0.37761607315345486</v>
      </c>
      <c r="AY25">
        <f t="shared" si="32"/>
        <v>4.5354992001004728E-3</v>
      </c>
      <c r="AZ25">
        <f t="shared" si="33"/>
        <v>3.2012750338077147</v>
      </c>
      <c r="BA25" t="s">
        <v>325</v>
      </c>
      <c r="BB25">
        <v>483.25</v>
      </c>
      <c r="BC25">
        <f t="shared" si="34"/>
        <v>293.20000000000005</v>
      </c>
      <c r="BD25">
        <f t="shared" si="35"/>
        <v>0.46388799979011608</v>
      </c>
      <c r="BE25">
        <f t="shared" si="36"/>
        <v>0.89448796795773766</v>
      </c>
      <c r="BF25">
        <f t="shared" si="37"/>
        <v>2.2306888286128834</v>
      </c>
      <c r="BG25">
        <f t="shared" si="38"/>
        <v>0.97605709445825872</v>
      </c>
      <c r="BH25">
        <f t="shared" si="39"/>
        <v>1400.04633333333</v>
      </c>
      <c r="BI25">
        <f t="shared" si="40"/>
        <v>1180.2243198604883</v>
      </c>
      <c r="BJ25">
        <f t="shared" si="41"/>
        <v>0.8429894723916217</v>
      </c>
      <c r="BK25">
        <f t="shared" si="42"/>
        <v>0.19597894478324351</v>
      </c>
      <c r="BL25">
        <v>6</v>
      </c>
      <c r="BM25">
        <v>0.5</v>
      </c>
      <c r="BN25" t="s">
        <v>290</v>
      </c>
      <c r="BO25">
        <v>2</v>
      </c>
      <c r="BP25">
        <v>1608058510.75</v>
      </c>
      <c r="BQ25">
        <v>499.929666666667</v>
      </c>
      <c r="BR25">
        <v>506.15153333333302</v>
      </c>
      <c r="BS25">
        <v>14.1729133333333</v>
      </c>
      <c r="BT25">
        <v>13.2031233333333</v>
      </c>
      <c r="BU25">
        <v>495.160666666667</v>
      </c>
      <c r="BV25">
        <v>14.0189133333333</v>
      </c>
      <c r="BW25">
        <v>500.01056666666699</v>
      </c>
      <c r="BX25">
        <v>102.62860000000001</v>
      </c>
      <c r="BY25">
        <v>9.99653233333333E-2</v>
      </c>
      <c r="BZ25">
        <v>27.9890066666667</v>
      </c>
      <c r="CA25">
        <v>28.9281066666667</v>
      </c>
      <c r="CB25">
        <v>999.9</v>
      </c>
      <c r="CC25">
        <v>0</v>
      </c>
      <c r="CD25">
        <v>0</v>
      </c>
      <c r="CE25">
        <v>10001.4666666667</v>
      </c>
      <c r="CF25">
        <v>0</v>
      </c>
      <c r="CG25">
        <v>501.78086666666701</v>
      </c>
      <c r="CH25">
        <v>1400.04633333333</v>
      </c>
      <c r="CI25">
        <v>0.89999253333333395</v>
      </c>
      <c r="CJ25">
        <v>0.10000740666666701</v>
      </c>
      <c r="CK25">
        <v>0</v>
      </c>
      <c r="CL25">
        <v>640.46396666666703</v>
      </c>
      <c r="CM25">
        <v>4.9993800000000004</v>
      </c>
      <c r="CN25">
        <v>9129.0709999999999</v>
      </c>
      <c r="CO25">
        <v>11164.68</v>
      </c>
      <c r="CP25">
        <v>47.5</v>
      </c>
      <c r="CQ25">
        <v>49.178733333333298</v>
      </c>
      <c r="CR25">
        <v>48.25</v>
      </c>
      <c r="CS25">
        <v>49.186999999999998</v>
      </c>
      <c r="CT25">
        <v>49.125</v>
      </c>
      <c r="CU25">
        <v>1255.5336666666699</v>
      </c>
      <c r="CV25">
        <v>139.51333333333301</v>
      </c>
      <c r="CW25">
        <v>0</v>
      </c>
      <c r="CX25">
        <v>119.80000019073501</v>
      </c>
      <c r="CY25">
        <v>0</v>
      </c>
      <c r="CZ25">
        <v>640.43803846153799</v>
      </c>
      <c r="DA25">
        <v>-7.0051281259078405E-2</v>
      </c>
      <c r="DB25">
        <v>114.01401708393099</v>
      </c>
      <c r="DC25">
        <v>9129.1419230769206</v>
      </c>
      <c r="DD25">
        <v>15</v>
      </c>
      <c r="DE25">
        <v>0</v>
      </c>
      <c r="DF25" t="s">
        <v>291</v>
      </c>
      <c r="DG25">
        <v>1607992578</v>
      </c>
      <c r="DH25">
        <v>1607992562.5999999</v>
      </c>
      <c r="DI25">
        <v>0</v>
      </c>
      <c r="DJ25">
        <v>1.9490000000000001</v>
      </c>
      <c r="DK25">
        <v>8.9999999999999993E-3</v>
      </c>
      <c r="DL25">
        <v>4.7690000000000001</v>
      </c>
      <c r="DM25">
        <v>0.154</v>
      </c>
      <c r="DN25">
        <v>1213</v>
      </c>
      <c r="DO25">
        <v>20</v>
      </c>
      <c r="DP25">
        <v>0.1</v>
      </c>
      <c r="DQ25">
        <v>0.17</v>
      </c>
      <c r="DR25">
        <v>4.7840578405472503</v>
      </c>
      <c r="DS25">
        <v>-0.27589630054087599</v>
      </c>
      <c r="DT25">
        <v>2.6446802840043901E-2</v>
      </c>
      <c r="DU25">
        <v>1</v>
      </c>
      <c r="DV25">
        <v>-6.2285612903225802</v>
      </c>
      <c r="DW25">
        <v>0.35194645161289501</v>
      </c>
      <c r="DX25">
        <v>3.3078479481177599E-2</v>
      </c>
      <c r="DY25">
        <v>0</v>
      </c>
      <c r="DZ25">
        <v>0.97029512903225801</v>
      </c>
      <c r="EA25">
        <v>-4.1201274193551601E-2</v>
      </c>
      <c r="EB25">
        <v>3.1051724251323501E-3</v>
      </c>
      <c r="EC25">
        <v>1</v>
      </c>
      <c r="ED25">
        <v>2</v>
      </c>
      <c r="EE25">
        <v>3</v>
      </c>
      <c r="EF25" t="s">
        <v>326</v>
      </c>
      <c r="EG25">
        <v>100</v>
      </c>
      <c r="EH25">
        <v>100</v>
      </c>
      <c r="EI25">
        <v>4.7690000000000001</v>
      </c>
      <c r="EJ25">
        <v>0.154</v>
      </c>
      <c r="EK25">
        <v>4.7690000000000001</v>
      </c>
      <c r="EL25">
        <v>0</v>
      </c>
      <c r="EM25">
        <v>0</v>
      </c>
      <c r="EN25">
        <v>0</v>
      </c>
      <c r="EO25">
        <v>0.154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1099</v>
      </c>
      <c r="EX25">
        <v>1099.3</v>
      </c>
      <c r="EY25">
        <v>2</v>
      </c>
      <c r="EZ25">
        <v>460.10300000000001</v>
      </c>
      <c r="FA25">
        <v>525.78300000000002</v>
      </c>
      <c r="FB25">
        <v>24.273299999999999</v>
      </c>
      <c r="FC25">
        <v>31.696400000000001</v>
      </c>
      <c r="FD25">
        <v>30.000399999999999</v>
      </c>
      <c r="FE25">
        <v>31.446200000000001</v>
      </c>
      <c r="FF25">
        <v>31.481300000000001</v>
      </c>
      <c r="FG25">
        <v>25.012499999999999</v>
      </c>
      <c r="FH25">
        <v>0</v>
      </c>
      <c r="FI25">
        <v>100</v>
      </c>
      <c r="FJ25">
        <v>24.279599999999999</v>
      </c>
      <c r="FK25">
        <v>506.23599999999999</v>
      </c>
      <c r="FL25">
        <v>14.167199999999999</v>
      </c>
      <c r="FM25">
        <v>101.238</v>
      </c>
      <c r="FN25">
        <v>100.626</v>
      </c>
    </row>
    <row r="26" spans="1:170" x14ac:dyDescent="0.25">
      <c r="A26">
        <v>10</v>
      </c>
      <c r="B26">
        <v>1608058622.5</v>
      </c>
      <c r="C26">
        <v>823</v>
      </c>
      <c r="D26" t="s">
        <v>327</v>
      </c>
      <c r="E26" t="s">
        <v>328</v>
      </c>
      <c r="F26" t="s">
        <v>285</v>
      </c>
      <c r="G26" t="s">
        <v>286</v>
      </c>
      <c r="H26">
        <v>1608058614.75</v>
      </c>
      <c r="I26">
        <f t="shared" si="0"/>
        <v>7.3365322839888305E-4</v>
      </c>
      <c r="J26">
        <f t="shared" si="1"/>
        <v>5.7977560826348764</v>
      </c>
      <c r="K26">
        <f t="shared" si="2"/>
        <v>599.70413333333295</v>
      </c>
      <c r="L26">
        <f t="shared" si="3"/>
        <v>259.16189049196134</v>
      </c>
      <c r="M26">
        <f t="shared" si="4"/>
        <v>26.622695550219035</v>
      </c>
      <c r="N26">
        <f t="shared" si="5"/>
        <v>61.605278969195169</v>
      </c>
      <c r="O26">
        <f t="shared" si="6"/>
        <v>2.8852802039190505E-2</v>
      </c>
      <c r="P26">
        <f t="shared" si="7"/>
        <v>2.9753473764967149</v>
      </c>
      <c r="Q26">
        <f t="shared" si="8"/>
        <v>2.8698259884206035E-2</v>
      </c>
      <c r="R26">
        <f t="shared" si="9"/>
        <v>1.7950228280645533E-2</v>
      </c>
      <c r="S26">
        <f t="shared" si="10"/>
        <v>231.29028194882309</v>
      </c>
      <c r="T26">
        <f t="shared" si="11"/>
        <v>29.161859154302405</v>
      </c>
      <c r="U26">
        <f t="shared" si="12"/>
        <v>28.969633333333299</v>
      </c>
      <c r="V26">
        <f t="shared" si="13"/>
        <v>4.0147111960467541</v>
      </c>
      <c r="W26">
        <f t="shared" si="14"/>
        <v>38.420706216005414</v>
      </c>
      <c r="X26">
        <f t="shared" si="15"/>
        <v>1.4585417531498319</v>
      </c>
      <c r="Y26">
        <f t="shared" si="16"/>
        <v>3.7962387910043889</v>
      </c>
      <c r="Z26">
        <f t="shared" si="17"/>
        <v>2.5561694428969224</v>
      </c>
      <c r="AA26">
        <f t="shared" si="18"/>
        <v>-32.354107372390743</v>
      </c>
      <c r="AB26">
        <f t="shared" si="19"/>
        <v>-154.52159758211442</v>
      </c>
      <c r="AC26">
        <f t="shared" si="20"/>
        <v>-11.375587281322867</v>
      </c>
      <c r="AD26">
        <f t="shared" si="21"/>
        <v>33.038989712995061</v>
      </c>
      <c r="AE26">
        <v>17</v>
      </c>
      <c r="AF26">
        <v>3</v>
      </c>
      <c r="AG26">
        <f t="shared" si="22"/>
        <v>1</v>
      </c>
      <c r="AH26">
        <f t="shared" si="23"/>
        <v>0</v>
      </c>
      <c r="AI26">
        <f t="shared" si="24"/>
        <v>54088.516411622237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649.35352</v>
      </c>
      <c r="AR26">
        <v>797.63</v>
      </c>
      <c r="AS26">
        <f t="shared" si="27"/>
        <v>0.18589631784160576</v>
      </c>
      <c r="AT26">
        <v>0.5</v>
      </c>
      <c r="AU26">
        <f t="shared" si="28"/>
        <v>1180.1783408570063</v>
      </c>
      <c r="AV26">
        <f t="shared" si="29"/>
        <v>5.7977560826348764</v>
      </c>
      <c r="AW26">
        <f t="shared" si="30"/>
        <v>109.6954039808665</v>
      </c>
      <c r="AX26">
        <f t="shared" si="31"/>
        <v>0.39154745934831942</v>
      </c>
      <c r="AY26">
        <f t="shared" si="32"/>
        <v>5.4021526592509909E-3</v>
      </c>
      <c r="AZ26">
        <f t="shared" si="33"/>
        <v>3.0897157830071587</v>
      </c>
      <c r="BA26" t="s">
        <v>330</v>
      </c>
      <c r="BB26">
        <v>485.32</v>
      </c>
      <c r="BC26">
        <f t="shared" si="34"/>
        <v>312.31</v>
      </c>
      <c r="BD26">
        <f t="shared" si="35"/>
        <v>0.47477339822612147</v>
      </c>
      <c r="BE26">
        <f t="shared" si="36"/>
        <v>0.88752718996240221</v>
      </c>
      <c r="BF26">
        <f t="shared" si="37"/>
        <v>1.8048804202286512</v>
      </c>
      <c r="BG26">
        <f t="shared" si="38"/>
        <v>0.96774013285873417</v>
      </c>
      <c r="BH26">
        <f t="shared" si="39"/>
        <v>1399.99166666667</v>
      </c>
      <c r="BI26">
        <f t="shared" si="40"/>
        <v>1180.1783408570063</v>
      </c>
      <c r="BJ26">
        <f t="shared" si="41"/>
        <v>0.84298954697849637</v>
      </c>
      <c r="BK26">
        <f t="shared" si="42"/>
        <v>0.19597909395699278</v>
      </c>
      <c r="BL26">
        <v>6</v>
      </c>
      <c r="BM26">
        <v>0.5</v>
      </c>
      <c r="BN26" t="s">
        <v>290</v>
      </c>
      <c r="BO26">
        <v>2</v>
      </c>
      <c r="BP26">
        <v>1608058614.75</v>
      </c>
      <c r="BQ26">
        <v>599.70413333333295</v>
      </c>
      <c r="BR26">
        <v>607.18923333333305</v>
      </c>
      <c r="BS26">
        <v>14.1983533333333</v>
      </c>
      <c r="BT26">
        <v>13.330489999999999</v>
      </c>
      <c r="BU26">
        <v>594.93513333333306</v>
      </c>
      <c r="BV26">
        <v>14.0443533333333</v>
      </c>
      <c r="BW26">
        <v>500.01183333333302</v>
      </c>
      <c r="BX26">
        <v>102.626133333333</v>
      </c>
      <c r="BY26">
        <v>9.99870066666666E-2</v>
      </c>
      <c r="BZ26">
        <v>28.006323333333299</v>
      </c>
      <c r="CA26">
        <v>28.969633333333299</v>
      </c>
      <c r="CB26">
        <v>999.9</v>
      </c>
      <c r="CC26">
        <v>0</v>
      </c>
      <c r="CD26">
        <v>0</v>
      </c>
      <c r="CE26">
        <v>10000.7983333333</v>
      </c>
      <c r="CF26">
        <v>0</v>
      </c>
      <c r="CG26">
        <v>545.91566666666699</v>
      </c>
      <c r="CH26">
        <v>1399.99166666667</v>
      </c>
      <c r="CI26">
        <v>0.89998973333333299</v>
      </c>
      <c r="CJ26">
        <v>0.100010246666667</v>
      </c>
      <c r="CK26">
        <v>0</v>
      </c>
      <c r="CL26">
        <v>649.36620000000005</v>
      </c>
      <c r="CM26">
        <v>4.9993800000000004</v>
      </c>
      <c r="CN26">
        <v>9262.2479999999996</v>
      </c>
      <c r="CO26">
        <v>11164.233333333301</v>
      </c>
      <c r="CP26">
        <v>47.561999999999998</v>
      </c>
      <c r="CQ26">
        <v>49.25</v>
      </c>
      <c r="CR26">
        <v>48.311999999999998</v>
      </c>
      <c r="CS26">
        <v>49.25</v>
      </c>
      <c r="CT26">
        <v>49.186999999999998</v>
      </c>
      <c r="CU26">
        <v>1255.48066666667</v>
      </c>
      <c r="CV26">
        <v>139.511333333333</v>
      </c>
      <c r="CW26">
        <v>0</v>
      </c>
      <c r="CX26">
        <v>103.40000009536701</v>
      </c>
      <c r="CY26">
        <v>0</v>
      </c>
      <c r="CZ26">
        <v>649.35352</v>
      </c>
      <c r="DA26">
        <v>-1.63084613682751</v>
      </c>
      <c r="DB26">
        <v>-40.998461482992802</v>
      </c>
      <c r="DC26">
        <v>9261.8572000000004</v>
      </c>
      <c r="DD26">
        <v>15</v>
      </c>
      <c r="DE26">
        <v>0</v>
      </c>
      <c r="DF26" t="s">
        <v>291</v>
      </c>
      <c r="DG26">
        <v>1607992578</v>
      </c>
      <c r="DH26">
        <v>1607992562.5999999</v>
      </c>
      <c r="DI26">
        <v>0</v>
      </c>
      <c r="DJ26">
        <v>1.9490000000000001</v>
      </c>
      <c r="DK26">
        <v>8.9999999999999993E-3</v>
      </c>
      <c r="DL26">
        <v>4.7690000000000001</v>
      </c>
      <c r="DM26">
        <v>0.154</v>
      </c>
      <c r="DN26">
        <v>1213</v>
      </c>
      <c r="DO26">
        <v>20</v>
      </c>
      <c r="DP26">
        <v>0.1</v>
      </c>
      <c r="DQ26">
        <v>0.17</v>
      </c>
      <c r="DR26">
        <v>5.7970491262833601</v>
      </c>
      <c r="DS26">
        <v>-0.18800290482192</v>
      </c>
      <c r="DT26">
        <v>3.8599729406143597E-2</v>
      </c>
      <c r="DU26">
        <v>1</v>
      </c>
      <c r="DV26">
        <v>-7.48703580645161</v>
      </c>
      <c r="DW26">
        <v>0.18376064516128901</v>
      </c>
      <c r="DX26">
        <v>4.8139662393055699E-2</v>
      </c>
      <c r="DY26">
        <v>1</v>
      </c>
      <c r="DZ26">
        <v>0.86850593548387101</v>
      </c>
      <c r="EA26">
        <v>-5.4386564516130699E-2</v>
      </c>
      <c r="EB26">
        <v>4.0862820622923103E-3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4.7690000000000001</v>
      </c>
      <c r="EJ26">
        <v>0.154</v>
      </c>
      <c r="EK26">
        <v>4.7690000000000001</v>
      </c>
      <c r="EL26">
        <v>0</v>
      </c>
      <c r="EM26">
        <v>0</v>
      </c>
      <c r="EN26">
        <v>0</v>
      </c>
      <c r="EO26">
        <v>0.154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1100.7</v>
      </c>
      <c r="EX26">
        <v>1101</v>
      </c>
      <c r="EY26">
        <v>2</v>
      </c>
      <c r="EZ26">
        <v>460.51100000000002</v>
      </c>
      <c r="FA26">
        <v>525.29200000000003</v>
      </c>
      <c r="FB26">
        <v>24.129300000000001</v>
      </c>
      <c r="FC26">
        <v>31.812899999999999</v>
      </c>
      <c r="FD26">
        <v>30.000599999999999</v>
      </c>
      <c r="FE26">
        <v>31.537500000000001</v>
      </c>
      <c r="FF26">
        <v>31.5703</v>
      </c>
      <c r="FG26">
        <v>28.957599999999999</v>
      </c>
      <c r="FH26">
        <v>0</v>
      </c>
      <c r="FI26">
        <v>100</v>
      </c>
      <c r="FJ26">
        <v>24.1205</v>
      </c>
      <c r="FK26">
        <v>607.23699999999997</v>
      </c>
      <c r="FL26">
        <v>14.150600000000001</v>
      </c>
      <c r="FM26">
        <v>101.217</v>
      </c>
      <c r="FN26">
        <v>100.607</v>
      </c>
    </row>
    <row r="27" spans="1:170" x14ac:dyDescent="0.25">
      <c r="A27">
        <v>11</v>
      </c>
      <c r="B27">
        <v>1608058727.5</v>
      </c>
      <c r="C27">
        <v>928</v>
      </c>
      <c r="D27" t="s">
        <v>331</v>
      </c>
      <c r="E27" t="s">
        <v>332</v>
      </c>
      <c r="F27" t="s">
        <v>285</v>
      </c>
      <c r="G27" t="s">
        <v>286</v>
      </c>
      <c r="H27">
        <v>1608058719.75</v>
      </c>
      <c r="I27">
        <f t="shared" si="0"/>
        <v>6.7289662401385207E-4</v>
      </c>
      <c r="J27">
        <f t="shared" si="1"/>
        <v>6.6347788857104364</v>
      </c>
      <c r="K27">
        <f t="shared" si="2"/>
        <v>699.69050000000004</v>
      </c>
      <c r="L27">
        <f t="shared" si="3"/>
        <v>276.85543649621644</v>
      </c>
      <c r="M27">
        <f t="shared" si="4"/>
        <v>28.440270745440621</v>
      </c>
      <c r="N27">
        <f t="shared" si="5"/>
        <v>71.876454765896113</v>
      </c>
      <c r="O27">
        <f t="shared" si="6"/>
        <v>2.6460642154805425E-2</v>
      </c>
      <c r="P27">
        <f t="shared" si="7"/>
        <v>2.9733219407597895</v>
      </c>
      <c r="Q27">
        <f t="shared" si="8"/>
        <v>2.6330513143617257E-2</v>
      </c>
      <c r="R27">
        <f t="shared" si="9"/>
        <v>1.6468208809224033E-2</v>
      </c>
      <c r="S27">
        <f t="shared" si="10"/>
        <v>231.28917827076782</v>
      </c>
      <c r="T27">
        <f t="shared" si="11"/>
        <v>29.15986058036593</v>
      </c>
      <c r="U27">
        <f t="shared" si="12"/>
        <v>29.009156666666701</v>
      </c>
      <c r="V27">
        <f t="shared" si="13"/>
        <v>4.0239042201521871</v>
      </c>
      <c r="W27">
        <f t="shared" si="14"/>
        <v>38.733465414074594</v>
      </c>
      <c r="X27">
        <f t="shared" si="15"/>
        <v>1.4688458223733141</v>
      </c>
      <c r="Y27">
        <f t="shared" si="16"/>
        <v>3.7921879869792878</v>
      </c>
      <c r="Z27">
        <f t="shared" si="17"/>
        <v>2.5550583977788728</v>
      </c>
      <c r="AA27">
        <f t="shared" si="18"/>
        <v>-29.674741119010875</v>
      </c>
      <c r="AB27">
        <f t="shared" si="19"/>
        <v>-163.6874951862182</v>
      </c>
      <c r="AC27">
        <f t="shared" si="20"/>
        <v>-12.059848391324095</v>
      </c>
      <c r="AD27">
        <f t="shared" si="21"/>
        <v>25.867093574214664</v>
      </c>
      <c r="AE27">
        <v>17</v>
      </c>
      <c r="AF27">
        <v>3</v>
      </c>
      <c r="AG27">
        <f t="shared" si="22"/>
        <v>1</v>
      </c>
      <c r="AH27">
        <f t="shared" si="23"/>
        <v>0</v>
      </c>
      <c r="AI27">
        <f t="shared" si="24"/>
        <v>54032.390312723175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658.71188461538497</v>
      </c>
      <c r="AR27">
        <v>819.52</v>
      </c>
      <c r="AS27">
        <f t="shared" si="27"/>
        <v>0.19622231963175396</v>
      </c>
      <c r="AT27">
        <v>0.5</v>
      </c>
      <c r="AU27">
        <f t="shared" si="28"/>
        <v>1180.174481853425</v>
      </c>
      <c r="AV27">
        <f t="shared" si="29"/>
        <v>6.6347788857104364</v>
      </c>
      <c r="AW27">
        <f t="shared" si="30"/>
        <v>115.78828719974119</v>
      </c>
      <c r="AX27">
        <f t="shared" si="31"/>
        <v>0.40481013276064037</v>
      </c>
      <c r="AY27">
        <f t="shared" si="32"/>
        <v>6.1114068101181312E-3</v>
      </c>
      <c r="AZ27">
        <f t="shared" si="33"/>
        <v>2.9804763764154627</v>
      </c>
      <c r="BA27" t="s">
        <v>334</v>
      </c>
      <c r="BB27">
        <v>487.77</v>
      </c>
      <c r="BC27">
        <f t="shared" si="34"/>
        <v>331.75</v>
      </c>
      <c r="BD27">
        <f t="shared" si="35"/>
        <v>0.48472679844646571</v>
      </c>
      <c r="BE27">
        <f t="shared" si="36"/>
        <v>0.88042071722338167</v>
      </c>
      <c r="BF27">
        <f t="shared" si="37"/>
        <v>1.5455916927899636</v>
      </c>
      <c r="BG27">
        <f t="shared" si="38"/>
        <v>0.95914436848604356</v>
      </c>
      <c r="BH27">
        <f t="shared" si="39"/>
        <v>1399.9873333333301</v>
      </c>
      <c r="BI27">
        <f t="shared" si="40"/>
        <v>1180.174481853425</v>
      </c>
      <c r="BJ27">
        <f t="shared" si="41"/>
        <v>0.84298939979939902</v>
      </c>
      <c r="BK27">
        <f t="shared" si="42"/>
        <v>0.19597879959879813</v>
      </c>
      <c r="BL27">
        <v>6</v>
      </c>
      <c r="BM27">
        <v>0.5</v>
      </c>
      <c r="BN27" t="s">
        <v>290</v>
      </c>
      <c r="BO27">
        <v>2</v>
      </c>
      <c r="BP27">
        <v>1608058719.75</v>
      </c>
      <c r="BQ27">
        <v>699.69050000000004</v>
      </c>
      <c r="BR27">
        <v>708.21696666666696</v>
      </c>
      <c r="BS27">
        <v>14.298666666666699</v>
      </c>
      <c r="BT27">
        <v>13.50276</v>
      </c>
      <c r="BU27">
        <v>694.92150000000004</v>
      </c>
      <c r="BV27">
        <v>14.1446666666667</v>
      </c>
      <c r="BW27">
        <v>500.01473333333303</v>
      </c>
      <c r="BX27">
        <v>102.626033333333</v>
      </c>
      <c r="BY27">
        <v>0.10003593</v>
      </c>
      <c r="BZ27">
        <v>27.988009999999999</v>
      </c>
      <c r="CA27">
        <v>29.009156666666701</v>
      </c>
      <c r="CB27">
        <v>999.9</v>
      </c>
      <c r="CC27">
        <v>0</v>
      </c>
      <c r="CD27">
        <v>0</v>
      </c>
      <c r="CE27">
        <v>9989.3566666666593</v>
      </c>
      <c r="CF27">
        <v>0</v>
      </c>
      <c r="CG27">
        <v>522.20736666666699</v>
      </c>
      <c r="CH27">
        <v>1399.9873333333301</v>
      </c>
      <c r="CI27">
        <v>0.89999613333333395</v>
      </c>
      <c r="CJ27">
        <v>0.10000376</v>
      </c>
      <c r="CK27">
        <v>0</v>
      </c>
      <c r="CL27">
        <v>658.70913333333306</v>
      </c>
      <c r="CM27">
        <v>4.9993800000000004</v>
      </c>
      <c r="CN27">
        <v>9368.6560000000009</v>
      </c>
      <c r="CO27">
        <v>11164.223333333301</v>
      </c>
      <c r="CP27">
        <v>47.625</v>
      </c>
      <c r="CQ27">
        <v>49.311999999999998</v>
      </c>
      <c r="CR27">
        <v>48.358199999999997</v>
      </c>
      <c r="CS27">
        <v>49.362400000000001</v>
      </c>
      <c r="CT27">
        <v>49.25</v>
      </c>
      <c r="CU27">
        <v>1255.4833333333299</v>
      </c>
      <c r="CV27">
        <v>139.50399999999999</v>
      </c>
      <c r="CW27">
        <v>0</v>
      </c>
      <c r="CX27">
        <v>104.5</v>
      </c>
      <c r="CY27">
        <v>0</v>
      </c>
      <c r="CZ27">
        <v>658.71188461538497</v>
      </c>
      <c r="DA27">
        <v>-1.49835897619254</v>
      </c>
      <c r="DB27">
        <v>22.524102486168498</v>
      </c>
      <c r="DC27">
        <v>9369.0149999999994</v>
      </c>
      <c r="DD27">
        <v>15</v>
      </c>
      <c r="DE27">
        <v>0</v>
      </c>
      <c r="DF27" t="s">
        <v>291</v>
      </c>
      <c r="DG27">
        <v>1607992578</v>
      </c>
      <c r="DH27">
        <v>1607992562.5999999</v>
      </c>
      <c r="DI27">
        <v>0</v>
      </c>
      <c r="DJ27">
        <v>1.9490000000000001</v>
      </c>
      <c r="DK27">
        <v>8.9999999999999993E-3</v>
      </c>
      <c r="DL27">
        <v>4.7690000000000001</v>
      </c>
      <c r="DM27">
        <v>0.154</v>
      </c>
      <c r="DN27">
        <v>1213</v>
      </c>
      <c r="DO27">
        <v>20</v>
      </c>
      <c r="DP27">
        <v>0.1</v>
      </c>
      <c r="DQ27">
        <v>0.17</v>
      </c>
      <c r="DR27">
        <v>6.6391348918923399</v>
      </c>
      <c r="DS27">
        <v>-8.8820266369690495E-2</v>
      </c>
      <c r="DT27">
        <v>3.6050429515424899E-2</v>
      </c>
      <c r="DU27">
        <v>1</v>
      </c>
      <c r="DV27">
        <v>-8.5317758064516092</v>
      </c>
      <c r="DW27">
        <v>0.11256193548389801</v>
      </c>
      <c r="DX27">
        <v>4.2778678799531698E-2</v>
      </c>
      <c r="DY27">
        <v>1</v>
      </c>
      <c r="DZ27">
        <v>0.79610606451612898</v>
      </c>
      <c r="EA27">
        <v>-2.4056274193550099E-2</v>
      </c>
      <c r="EB27">
        <v>1.9171765519433899E-3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4.7690000000000001</v>
      </c>
      <c r="EJ27">
        <v>0.154</v>
      </c>
      <c r="EK27">
        <v>4.7690000000000001</v>
      </c>
      <c r="EL27">
        <v>0</v>
      </c>
      <c r="EM27">
        <v>0</v>
      </c>
      <c r="EN27">
        <v>0</v>
      </c>
      <c r="EO27">
        <v>0.154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1102.5</v>
      </c>
      <c r="EX27">
        <v>1102.7</v>
      </c>
      <c r="EY27">
        <v>2</v>
      </c>
      <c r="EZ27">
        <v>460.63200000000001</v>
      </c>
      <c r="FA27">
        <v>525.26400000000001</v>
      </c>
      <c r="FB27">
        <v>24.0627</v>
      </c>
      <c r="FC27">
        <v>31.943300000000001</v>
      </c>
      <c r="FD27">
        <v>30.000599999999999</v>
      </c>
      <c r="FE27">
        <v>31.647600000000001</v>
      </c>
      <c r="FF27">
        <v>31.678699999999999</v>
      </c>
      <c r="FG27">
        <v>32.792299999999997</v>
      </c>
      <c r="FH27">
        <v>0</v>
      </c>
      <c r="FI27">
        <v>100</v>
      </c>
      <c r="FJ27">
        <v>24.070499999999999</v>
      </c>
      <c r="FK27">
        <v>708.29200000000003</v>
      </c>
      <c r="FL27">
        <v>14.1921</v>
      </c>
      <c r="FM27">
        <v>101.196</v>
      </c>
      <c r="FN27">
        <v>100.589</v>
      </c>
    </row>
    <row r="28" spans="1:170" x14ac:dyDescent="0.25">
      <c r="A28">
        <v>12</v>
      </c>
      <c r="B28">
        <v>1608058829.5</v>
      </c>
      <c r="C28">
        <v>1030</v>
      </c>
      <c r="D28" t="s">
        <v>335</v>
      </c>
      <c r="E28" t="s">
        <v>336</v>
      </c>
      <c r="F28" t="s">
        <v>285</v>
      </c>
      <c r="G28" t="s">
        <v>286</v>
      </c>
      <c r="H28">
        <v>1608058821.75</v>
      </c>
      <c r="I28">
        <f t="shared" si="0"/>
        <v>6.3194373211873872E-4</v>
      </c>
      <c r="J28">
        <f t="shared" si="1"/>
        <v>7.5029059048105937</v>
      </c>
      <c r="K28">
        <f t="shared" si="2"/>
        <v>799.64426666666702</v>
      </c>
      <c r="L28">
        <f t="shared" si="3"/>
        <v>295.62925727406559</v>
      </c>
      <c r="M28">
        <f t="shared" si="4"/>
        <v>30.367385183007826</v>
      </c>
      <c r="N28">
        <f t="shared" si="5"/>
        <v>82.140400037397669</v>
      </c>
      <c r="O28">
        <f t="shared" si="6"/>
        <v>2.5016254859144389E-2</v>
      </c>
      <c r="P28">
        <f t="shared" si="7"/>
        <v>2.976207227614275</v>
      </c>
      <c r="Q28">
        <f t="shared" si="8"/>
        <v>2.4900023128655621E-2</v>
      </c>
      <c r="R28">
        <f t="shared" si="9"/>
        <v>1.5572912269963018E-2</v>
      </c>
      <c r="S28">
        <f t="shared" si="10"/>
        <v>231.28559717784645</v>
      </c>
      <c r="T28">
        <f t="shared" si="11"/>
        <v>29.164685993978352</v>
      </c>
      <c r="U28">
        <f t="shared" si="12"/>
        <v>28.98761</v>
      </c>
      <c r="V28">
        <f t="shared" si="13"/>
        <v>4.0188902486886642</v>
      </c>
      <c r="W28">
        <f t="shared" si="14"/>
        <v>39.083012932751501</v>
      </c>
      <c r="X28">
        <f t="shared" si="15"/>
        <v>1.481705037781101</v>
      </c>
      <c r="Y28">
        <f t="shared" si="16"/>
        <v>3.7911740334109054</v>
      </c>
      <c r="Z28">
        <f t="shared" si="17"/>
        <v>2.5371852109075634</v>
      </c>
      <c r="AA28">
        <f t="shared" si="18"/>
        <v>-27.868718586436376</v>
      </c>
      <c r="AB28">
        <f t="shared" si="19"/>
        <v>-161.1250484710572</v>
      </c>
      <c r="AC28">
        <f t="shared" si="20"/>
        <v>-11.858006030673302</v>
      </c>
      <c r="AD28">
        <f t="shared" si="21"/>
        <v>30.433824089679575</v>
      </c>
      <c r="AE28">
        <v>17</v>
      </c>
      <c r="AF28">
        <v>3</v>
      </c>
      <c r="AG28">
        <f t="shared" si="22"/>
        <v>1</v>
      </c>
      <c r="AH28">
        <f t="shared" si="23"/>
        <v>0</v>
      </c>
      <c r="AI28">
        <f t="shared" si="24"/>
        <v>54117.757927525701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668.50915999999995</v>
      </c>
      <c r="AR28">
        <v>838.28</v>
      </c>
      <c r="AS28">
        <f t="shared" si="27"/>
        <v>0.20252283246647906</v>
      </c>
      <c r="AT28">
        <v>0.5</v>
      </c>
      <c r="AU28">
        <f t="shared" si="28"/>
        <v>1180.1584818533138</v>
      </c>
      <c r="AV28">
        <f t="shared" si="29"/>
        <v>7.5029059048105937</v>
      </c>
      <c r="AW28">
        <f t="shared" si="30"/>
        <v>119.50451925213648</v>
      </c>
      <c r="AX28">
        <f t="shared" si="31"/>
        <v>0.4120938111370902</v>
      </c>
      <c r="AY28">
        <f t="shared" si="32"/>
        <v>6.8470917329145559E-3</v>
      </c>
      <c r="AZ28">
        <f t="shared" si="33"/>
        <v>2.8913966693706161</v>
      </c>
      <c r="BA28" t="s">
        <v>338</v>
      </c>
      <c r="BB28">
        <v>492.83</v>
      </c>
      <c r="BC28">
        <f t="shared" si="34"/>
        <v>345.45</v>
      </c>
      <c r="BD28">
        <f t="shared" si="35"/>
        <v>0.49144837168910127</v>
      </c>
      <c r="BE28">
        <f t="shared" si="36"/>
        <v>0.87525503295116014</v>
      </c>
      <c r="BF28">
        <f t="shared" si="37"/>
        <v>1.3824640575279989</v>
      </c>
      <c r="BG28">
        <f t="shared" si="38"/>
        <v>0.95177769239505783</v>
      </c>
      <c r="BH28">
        <f t="shared" si="39"/>
        <v>1399.9686666666701</v>
      </c>
      <c r="BI28">
        <f t="shared" si="40"/>
        <v>1180.1584818533138</v>
      </c>
      <c r="BJ28">
        <f t="shared" si="41"/>
        <v>0.84298921108232727</v>
      </c>
      <c r="BK28">
        <f t="shared" si="42"/>
        <v>0.19597842216465447</v>
      </c>
      <c r="BL28">
        <v>6</v>
      </c>
      <c r="BM28">
        <v>0.5</v>
      </c>
      <c r="BN28" t="s">
        <v>290</v>
      </c>
      <c r="BO28">
        <v>2</v>
      </c>
      <c r="BP28">
        <v>1608058821.75</v>
      </c>
      <c r="BQ28">
        <v>799.64426666666702</v>
      </c>
      <c r="BR28">
        <v>809.25409999999999</v>
      </c>
      <c r="BS28">
        <v>14.424533333333301</v>
      </c>
      <c r="BT28">
        <v>13.6771433333333</v>
      </c>
      <c r="BU28">
        <v>794.87526666666702</v>
      </c>
      <c r="BV28">
        <v>14.270530000000001</v>
      </c>
      <c r="BW28">
        <v>500.00259999999997</v>
      </c>
      <c r="BX28">
        <v>102.621233333333</v>
      </c>
      <c r="BY28">
        <v>9.9943396666666698E-2</v>
      </c>
      <c r="BZ28">
        <v>27.983423333333299</v>
      </c>
      <c r="CA28">
        <v>28.98761</v>
      </c>
      <c r="CB28">
        <v>999.9</v>
      </c>
      <c r="CC28">
        <v>0</v>
      </c>
      <c r="CD28">
        <v>0</v>
      </c>
      <c r="CE28">
        <v>10006.1403333333</v>
      </c>
      <c r="CF28">
        <v>0</v>
      </c>
      <c r="CG28">
        <v>466.03886666666699</v>
      </c>
      <c r="CH28">
        <v>1399.9686666666701</v>
      </c>
      <c r="CI28">
        <v>0.90000063333333402</v>
      </c>
      <c r="CJ28">
        <v>9.9999296666666695E-2</v>
      </c>
      <c r="CK28">
        <v>0</v>
      </c>
      <c r="CL28">
        <v>668.52786666666702</v>
      </c>
      <c r="CM28">
        <v>4.9993800000000004</v>
      </c>
      <c r="CN28">
        <v>9471.6546666666709</v>
      </c>
      <c r="CO28">
        <v>11164.08</v>
      </c>
      <c r="CP28">
        <v>47.682866666666598</v>
      </c>
      <c r="CQ28">
        <v>49.375</v>
      </c>
      <c r="CR28">
        <v>48.3791333333333</v>
      </c>
      <c r="CS28">
        <v>49.393599999999999</v>
      </c>
      <c r="CT28">
        <v>49.311999999999998</v>
      </c>
      <c r="CU28">
        <v>1255.4753333333299</v>
      </c>
      <c r="CV28">
        <v>139.493333333333</v>
      </c>
      <c r="CW28">
        <v>0</v>
      </c>
      <c r="CX28">
        <v>101.5</v>
      </c>
      <c r="CY28">
        <v>0</v>
      </c>
      <c r="CZ28">
        <v>668.50915999999995</v>
      </c>
      <c r="DA28">
        <v>-2.5713846098325299</v>
      </c>
      <c r="DB28">
        <v>-25.149230795066099</v>
      </c>
      <c r="DC28">
        <v>9471.4364000000005</v>
      </c>
      <c r="DD28">
        <v>15</v>
      </c>
      <c r="DE28">
        <v>0</v>
      </c>
      <c r="DF28" t="s">
        <v>291</v>
      </c>
      <c r="DG28">
        <v>1607992578</v>
      </c>
      <c r="DH28">
        <v>1607992562.5999999</v>
      </c>
      <c r="DI28">
        <v>0</v>
      </c>
      <c r="DJ28">
        <v>1.9490000000000001</v>
      </c>
      <c r="DK28">
        <v>8.9999999999999993E-3</v>
      </c>
      <c r="DL28">
        <v>4.7690000000000001</v>
      </c>
      <c r="DM28">
        <v>0.154</v>
      </c>
      <c r="DN28">
        <v>1213</v>
      </c>
      <c r="DO28">
        <v>20</v>
      </c>
      <c r="DP28">
        <v>0.1</v>
      </c>
      <c r="DQ28">
        <v>0.17</v>
      </c>
      <c r="DR28">
        <v>7.5110129518410496</v>
      </c>
      <c r="DS28">
        <v>-0.10697316919090701</v>
      </c>
      <c r="DT28">
        <v>5.7757054551924703E-2</v>
      </c>
      <c r="DU28">
        <v>1</v>
      </c>
      <c r="DV28">
        <v>-9.6198399999999999</v>
      </c>
      <c r="DW28">
        <v>0.130608870967765</v>
      </c>
      <c r="DX28">
        <v>6.8479584148571596E-2</v>
      </c>
      <c r="DY28">
        <v>1</v>
      </c>
      <c r="DZ28">
        <v>0.74762941935483895</v>
      </c>
      <c r="EA28">
        <v>-1.9325564516130499E-2</v>
      </c>
      <c r="EB28">
        <v>1.4908828035157401E-3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4.7690000000000001</v>
      </c>
      <c r="EJ28">
        <v>0.154</v>
      </c>
      <c r="EK28">
        <v>4.7690000000000001</v>
      </c>
      <c r="EL28">
        <v>0</v>
      </c>
      <c r="EM28">
        <v>0</v>
      </c>
      <c r="EN28">
        <v>0</v>
      </c>
      <c r="EO28">
        <v>0.154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1104.2</v>
      </c>
      <c r="EX28">
        <v>1104.4000000000001</v>
      </c>
      <c r="EY28">
        <v>2</v>
      </c>
      <c r="EZ28">
        <v>460.85</v>
      </c>
      <c r="FA28">
        <v>524.56899999999996</v>
      </c>
      <c r="FB28">
        <v>24.188600000000001</v>
      </c>
      <c r="FC28">
        <v>32.080199999999998</v>
      </c>
      <c r="FD28">
        <v>30.000499999999999</v>
      </c>
      <c r="FE28">
        <v>31.769200000000001</v>
      </c>
      <c r="FF28">
        <v>31.7972</v>
      </c>
      <c r="FG28">
        <v>36.525199999999998</v>
      </c>
      <c r="FH28">
        <v>0</v>
      </c>
      <c r="FI28">
        <v>100</v>
      </c>
      <c r="FJ28">
        <v>24.1952</v>
      </c>
      <c r="FK28">
        <v>809.37</v>
      </c>
      <c r="FL28">
        <v>14.29</v>
      </c>
      <c r="FM28">
        <v>101.17100000000001</v>
      </c>
      <c r="FN28">
        <v>100.57</v>
      </c>
    </row>
    <row r="29" spans="1:170" x14ac:dyDescent="0.25">
      <c r="A29">
        <v>13</v>
      </c>
      <c r="B29">
        <v>1608058945.5999999</v>
      </c>
      <c r="C29">
        <v>1146.0999999046301</v>
      </c>
      <c r="D29" t="s">
        <v>339</v>
      </c>
      <c r="E29" t="s">
        <v>340</v>
      </c>
      <c r="F29" t="s">
        <v>285</v>
      </c>
      <c r="G29" t="s">
        <v>286</v>
      </c>
      <c r="H29">
        <v>1608058937.8499999</v>
      </c>
      <c r="I29">
        <f t="shared" si="0"/>
        <v>5.8883346446054834E-4</v>
      </c>
      <c r="J29">
        <f t="shared" si="1"/>
        <v>8.1747250434467027</v>
      </c>
      <c r="K29">
        <f t="shared" si="2"/>
        <v>899.82413333333398</v>
      </c>
      <c r="L29">
        <f t="shared" si="3"/>
        <v>316.14534575644666</v>
      </c>
      <c r="M29">
        <f t="shared" si="4"/>
        <v>32.471206034068743</v>
      </c>
      <c r="N29">
        <f t="shared" si="5"/>
        <v>92.420702123520741</v>
      </c>
      <c r="O29">
        <f t="shared" si="6"/>
        <v>2.3478024492568438E-2</v>
      </c>
      <c r="P29">
        <f t="shared" si="7"/>
        <v>2.973527224559303</v>
      </c>
      <c r="Q29">
        <f t="shared" si="8"/>
        <v>2.3375523851040032E-2</v>
      </c>
      <c r="R29">
        <f t="shared" si="9"/>
        <v>1.461887426026778E-2</v>
      </c>
      <c r="S29">
        <f t="shared" si="10"/>
        <v>231.29292797141025</v>
      </c>
      <c r="T29">
        <f t="shared" si="11"/>
        <v>29.184886806853836</v>
      </c>
      <c r="U29">
        <f t="shared" si="12"/>
        <v>28.97372</v>
      </c>
      <c r="V29">
        <f t="shared" si="13"/>
        <v>4.0156608943493826</v>
      </c>
      <c r="W29">
        <f t="shared" si="14"/>
        <v>39.489576104814475</v>
      </c>
      <c r="X29">
        <f t="shared" si="15"/>
        <v>1.4978277682115286</v>
      </c>
      <c r="Y29">
        <f t="shared" si="16"/>
        <v>3.7929699833595247</v>
      </c>
      <c r="Z29">
        <f t="shared" si="17"/>
        <v>2.5178331261378539</v>
      </c>
      <c r="AA29">
        <f t="shared" si="18"/>
        <v>-25.967555782710182</v>
      </c>
      <c r="AB29">
        <f t="shared" si="19"/>
        <v>-157.4510281939078</v>
      </c>
      <c r="AC29">
        <f t="shared" si="20"/>
        <v>-11.597725944175043</v>
      </c>
      <c r="AD29">
        <f t="shared" si="21"/>
        <v>36.27661805061723</v>
      </c>
      <c r="AE29">
        <v>17</v>
      </c>
      <c r="AF29">
        <v>3</v>
      </c>
      <c r="AG29">
        <f t="shared" si="22"/>
        <v>1</v>
      </c>
      <c r="AH29">
        <f t="shared" si="23"/>
        <v>0</v>
      </c>
      <c r="AI29">
        <f t="shared" si="24"/>
        <v>54037.427616191526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675.84249999999997</v>
      </c>
      <c r="AR29">
        <v>855.41</v>
      </c>
      <c r="AS29">
        <f t="shared" si="27"/>
        <v>0.20991980453817471</v>
      </c>
      <c r="AT29">
        <v>0.5</v>
      </c>
      <c r="AU29">
        <f t="shared" si="28"/>
        <v>1180.1920818535068</v>
      </c>
      <c r="AV29">
        <f t="shared" si="29"/>
        <v>8.1747250434467027</v>
      </c>
      <c r="AW29">
        <f t="shared" si="30"/>
        <v>123.87284557009482</v>
      </c>
      <c r="AX29">
        <f t="shared" si="31"/>
        <v>0.42348113770005019</v>
      </c>
      <c r="AY29">
        <f t="shared" si="32"/>
        <v>7.4161423871926466E-3</v>
      </c>
      <c r="AZ29">
        <f t="shared" si="33"/>
        <v>2.8134695643024985</v>
      </c>
      <c r="BA29" t="s">
        <v>342</v>
      </c>
      <c r="BB29">
        <v>493.16</v>
      </c>
      <c r="BC29">
        <f t="shared" si="34"/>
        <v>362.24999999999994</v>
      </c>
      <c r="BD29">
        <f t="shared" si="35"/>
        <v>0.49570048309178749</v>
      </c>
      <c r="BE29">
        <f t="shared" si="36"/>
        <v>0.86917281828294068</v>
      </c>
      <c r="BF29">
        <f t="shared" si="37"/>
        <v>1.2832384161659687</v>
      </c>
      <c r="BG29">
        <f t="shared" si="38"/>
        <v>0.9450510846424679</v>
      </c>
      <c r="BH29">
        <f t="shared" si="39"/>
        <v>1400.008</v>
      </c>
      <c r="BI29">
        <f t="shared" si="40"/>
        <v>1180.1920818535068</v>
      </c>
      <c r="BJ29">
        <f t="shared" si="41"/>
        <v>0.8429895270980643</v>
      </c>
      <c r="BK29">
        <f t="shared" si="42"/>
        <v>0.1959790541961286</v>
      </c>
      <c r="BL29">
        <v>6</v>
      </c>
      <c r="BM29">
        <v>0.5</v>
      </c>
      <c r="BN29" t="s">
        <v>290</v>
      </c>
      <c r="BO29">
        <v>2</v>
      </c>
      <c r="BP29">
        <v>1608058937.8499999</v>
      </c>
      <c r="BQ29">
        <v>899.82413333333398</v>
      </c>
      <c r="BR29">
        <v>910.26943333333304</v>
      </c>
      <c r="BS29">
        <v>14.5831133333333</v>
      </c>
      <c r="BT29">
        <v>13.88683</v>
      </c>
      <c r="BU29">
        <v>895.05516666666699</v>
      </c>
      <c r="BV29">
        <v>14.4291133333333</v>
      </c>
      <c r="BW29">
        <v>500.00889999999998</v>
      </c>
      <c r="BX29">
        <v>102.609766666667</v>
      </c>
      <c r="BY29">
        <v>9.9972603333333299E-2</v>
      </c>
      <c r="BZ29">
        <v>27.9915466666667</v>
      </c>
      <c r="CA29">
        <v>28.97372</v>
      </c>
      <c r="CB29">
        <v>999.9</v>
      </c>
      <c r="CC29">
        <v>0</v>
      </c>
      <c r="CD29">
        <v>0</v>
      </c>
      <c r="CE29">
        <v>9992.1006666666708</v>
      </c>
      <c r="CF29">
        <v>0</v>
      </c>
      <c r="CG29">
        <v>435.16180000000003</v>
      </c>
      <c r="CH29">
        <v>1400.008</v>
      </c>
      <c r="CI29">
        <v>0.89999249999999997</v>
      </c>
      <c r="CJ29">
        <v>0.100007423333333</v>
      </c>
      <c r="CK29">
        <v>0</v>
      </c>
      <c r="CL29">
        <v>675.85193333333302</v>
      </c>
      <c r="CM29">
        <v>4.9993800000000004</v>
      </c>
      <c r="CN29">
        <v>9567.6986666666708</v>
      </c>
      <c r="CO29">
        <v>11164.3666666667</v>
      </c>
      <c r="CP29">
        <v>47.676666666666698</v>
      </c>
      <c r="CQ29">
        <v>49.375</v>
      </c>
      <c r="CR29">
        <v>48.410133333333299</v>
      </c>
      <c r="CS29">
        <v>49.397733333333299</v>
      </c>
      <c r="CT29">
        <v>49.299599999999998</v>
      </c>
      <c r="CU29">
        <v>1255.4960000000001</v>
      </c>
      <c r="CV29">
        <v>139.512</v>
      </c>
      <c r="CW29">
        <v>0</v>
      </c>
      <c r="CX29">
        <v>115.200000047684</v>
      </c>
      <c r="CY29">
        <v>0</v>
      </c>
      <c r="CZ29">
        <v>675.84249999999997</v>
      </c>
      <c r="DA29">
        <v>-3.7467008564872102</v>
      </c>
      <c r="DB29">
        <v>-41.0663248036387</v>
      </c>
      <c r="DC29">
        <v>9567.6103846153801</v>
      </c>
      <c r="DD29">
        <v>15</v>
      </c>
      <c r="DE29">
        <v>0</v>
      </c>
      <c r="DF29" t="s">
        <v>291</v>
      </c>
      <c r="DG29">
        <v>1607992578</v>
      </c>
      <c r="DH29">
        <v>1607992562.5999999</v>
      </c>
      <c r="DI29">
        <v>0</v>
      </c>
      <c r="DJ29">
        <v>1.9490000000000001</v>
      </c>
      <c r="DK29">
        <v>8.9999999999999993E-3</v>
      </c>
      <c r="DL29">
        <v>4.7690000000000001</v>
      </c>
      <c r="DM29">
        <v>0.154</v>
      </c>
      <c r="DN29">
        <v>1213</v>
      </c>
      <c r="DO29">
        <v>20</v>
      </c>
      <c r="DP29">
        <v>0.1</v>
      </c>
      <c r="DQ29">
        <v>0.17</v>
      </c>
      <c r="DR29">
        <v>8.1763772803230008</v>
      </c>
      <c r="DS29">
        <v>-9.3711578060148598E-2</v>
      </c>
      <c r="DT29">
        <v>4.6685276475917699E-2</v>
      </c>
      <c r="DU29">
        <v>1</v>
      </c>
      <c r="DV29">
        <v>-10.4481387096774</v>
      </c>
      <c r="DW29">
        <v>8.7614516129049899E-2</v>
      </c>
      <c r="DX29">
        <v>5.5728203767116298E-2</v>
      </c>
      <c r="DY29">
        <v>1</v>
      </c>
      <c r="DZ29">
        <v>0.69641461290322604</v>
      </c>
      <c r="EA29">
        <v>-1.06655806451629E-2</v>
      </c>
      <c r="EB29">
        <v>9.9028528562746898E-4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4.7690000000000001</v>
      </c>
      <c r="EJ29">
        <v>0.154</v>
      </c>
      <c r="EK29">
        <v>4.7690000000000001</v>
      </c>
      <c r="EL29">
        <v>0</v>
      </c>
      <c r="EM29">
        <v>0</v>
      </c>
      <c r="EN29">
        <v>0</v>
      </c>
      <c r="EO29">
        <v>0.154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1106.0999999999999</v>
      </c>
      <c r="EX29">
        <v>1106.4000000000001</v>
      </c>
      <c r="EY29">
        <v>2</v>
      </c>
      <c r="EZ29">
        <v>460.86</v>
      </c>
      <c r="FA29">
        <v>524.63</v>
      </c>
      <c r="FB29">
        <v>24.353899999999999</v>
      </c>
      <c r="FC29">
        <v>32.181100000000001</v>
      </c>
      <c r="FD29">
        <v>30.000399999999999</v>
      </c>
      <c r="FE29">
        <v>31.873000000000001</v>
      </c>
      <c r="FF29">
        <v>31.898299999999999</v>
      </c>
      <c r="FG29">
        <v>40.1995</v>
      </c>
      <c r="FH29">
        <v>0</v>
      </c>
      <c r="FI29">
        <v>100</v>
      </c>
      <c r="FJ29">
        <v>24.352699999999999</v>
      </c>
      <c r="FK29">
        <v>910.46799999999996</v>
      </c>
      <c r="FL29">
        <v>14.419600000000001</v>
      </c>
      <c r="FM29">
        <v>101.154</v>
      </c>
      <c r="FN29">
        <v>100.559</v>
      </c>
    </row>
    <row r="30" spans="1:170" x14ac:dyDescent="0.25">
      <c r="A30">
        <v>14</v>
      </c>
      <c r="B30">
        <v>1608059066.0999999</v>
      </c>
      <c r="C30">
        <v>1266.5999999046301</v>
      </c>
      <c r="D30" t="s">
        <v>343</v>
      </c>
      <c r="E30" t="s">
        <v>344</v>
      </c>
      <c r="F30" t="s">
        <v>285</v>
      </c>
      <c r="G30" t="s">
        <v>286</v>
      </c>
      <c r="H30">
        <v>1608059058.0999999</v>
      </c>
      <c r="I30">
        <f t="shared" si="0"/>
        <v>5.3409569343942714E-4</v>
      </c>
      <c r="J30">
        <f t="shared" si="1"/>
        <v>10.454796421515113</v>
      </c>
      <c r="K30">
        <f t="shared" si="2"/>
        <v>1199.69</v>
      </c>
      <c r="L30">
        <f t="shared" si="3"/>
        <v>385.34236870362776</v>
      </c>
      <c r="M30">
        <f t="shared" si="4"/>
        <v>39.578027262529254</v>
      </c>
      <c r="N30">
        <f t="shared" si="5"/>
        <v>123.2186423888994</v>
      </c>
      <c r="O30">
        <f t="shared" si="6"/>
        <v>2.1446149414800886E-2</v>
      </c>
      <c r="P30">
        <f t="shared" si="7"/>
        <v>2.9734432306834839</v>
      </c>
      <c r="Q30">
        <f t="shared" si="8"/>
        <v>2.1360585326737409E-2</v>
      </c>
      <c r="R30">
        <f t="shared" si="9"/>
        <v>1.3358024858795853E-2</v>
      </c>
      <c r="S30">
        <f t="shared" si="10"/>
        <v>231.29435881638929</v>
      </c>
      <c r="T30">
        <f t="shared" si="11"/>
        <v>29.195125952941257</v>
      </c>
      <c r="U30">
        <f t="shared" si="12"/>
        <v>28.9472806451613</v>
      </c>
      <c r="V30">
        <f t="shared" si="13"/>
        <v>4.0095201311618354</v>
      </c>
      <c r="W30">
        <f t="shared" si="14"/>
        <v>39.830512214390289</v>
      </c>
      <c r="X30">
        <f t="shared" si="15"/>
        <v>1.5104217366744612</v>
      </c>
      <c r="Y30">
        <f t="shared" si="16"/>
        <v>3.7921223019792447</v>
      </c>
      <c r="Z30">
        <f t="shared" si="17"/>
        <v>2.4990983944873744</v>
      </c>
      <c r="AA30">
        <f t="shared" si="18"/>
        <v>-23.553620080678737</v>
      </c>
      <c r="AB30">
        <f t="shared" si="19"/>
        <v>-153.8228077803947</v>
      </c>
      <c r="AC30">
        <f t="shared" si="20"/>
        <v>-11.32908604619363</v>
      </c>
      <c r="AD30">
        <f t="shared" si="21"/>
        <v>42.58884490912223</v>
      </c>
      <c r="AE30">
        <v>16</v>
      </c>
      <c r="AF30">
        <v>3</v>
      </c>
      <c r="AG30">
        <f t="shared" si="22"/>
        <v>1</v>
      </c>
      <c r="AH30">
        <f t="shared" si="23"/>
        <v>0</v>
      </c>
      <c r="AI30">
        <f t="shared" si="24"/>
        <v>54035.629274643339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695.863807692308</v>
      </c>
      <c r="AR30">
        <v>894.5</v>
      </c>
      <c r="AS30">
        <f t="shared" si="27"/>
        <v>0.22206393773917499</v>
      </c>
      <c r="AT30">
        <v>0.5</v>
      </c>
      <c r="AU30">
        <f t="shared" si="28"/>
        <v>1180.1965450860671</v>
      </c>
      <c r="AV30">
        <f t="shared" si="29"/>
        <v>10.454796421515113</v>
      </c>
      <c r="AW30">
        <f t="shared" si="30"/>
        <v>131.0395460539909</v>
      </c>
      <c r="AX30">
        <f t="shared" si="31"/>
        <v>0.44050307434320846</v>
      </c>
      <c r="AY30">
        <f t="shared" si="32"/>
        <v>9.3480564294710546E-3</v>
      </c>
      <c r="AZ30">
        <f t="shared" si="33"/>
        <v>2.6468194522079371</v>
      </c>
      <c r="BA30" t="s">
        <v>346</v>
      </c>
      <c r="BB30">
        <v>500.47</v>
      </c>
      <c r="BC30">
        <f t="shared" si="34"/>
        <v>394.03</v>
      </c>
      <c r="BD30">
        <f t="shared" si="35"/>
        <v>0.50411438801028352</v>
      </c>
      <c r="BE30">
        <f t="shared" si="36"/>
        <v>0.85731873798255376</v>
      </c>
      <c r="BF30">
        <f t="shared" si="37"/>
        <v>1.1095563528552375</v>
      </c>
      <c r="BG30">
        <f t="shared" si="38"/>
        <v>0.92970122491983287</v>
      </c>
      <c r="BH30">
        <f t="shared" si="39"/>
        <v>1400.0129032258101</v>
      </c>
      <c r="BI30">
        <f t="shared" si="40"/>
        <v>1180.1965450860671</v>
      </c>
      <c r="BJ30">
        <f t="shared" si="41"/>
        <v>0.84298976271343085</v>
      </c>
      <c r="BK30">
        <f t="shared" si="42"/>
        <v>0.19597952542686176</v>
      </c>
      <c r="BL30">
        <v>6</v>
      </c>
      <c r="BM30">
        <v>0.5</v>
      </c>
      <c r="BN30" t="s">
        <v>290</v>
      </c>
      <c r="BO30">
        <v>2</v>
      </c>
      <c r="BP30">
        <v>1608059058.0999999</v>
      </c>
      <c r="BQ30">
        <v>1199.69</v>
      </c>
      <c r="BR30">
        <v>1213.00419354839</v>
      </c>
      <c r="BS30">
        <v>14.7058741935484</v>
      </c>
      <c r="BT30">
        <v>14.0744064516129</v>
      </c>
      <c r="BU30">
        <v>1194.9206451612899</v>
      </c>
      <c r="BV30">
        <v>14.5518741935484</v>
      </c>
      <c r="BW30">
        <v>500.01732258064499</v>
      </c>
      <c r="BX30">
        <v>102.608677419355</v>
      </c>
      <c r="BY30">
        <v>0.10005766129032299</v>
      </c>
      <c r="BZ30">
        <v>27.987712903225798</v>
      </c>
      <c r="CA30">
        <v>28.9472806451613</v>
      </c>
      <c r="CB30">
        <v>999.9</v>
      </c>
      <c r="CC30">
        <v>0</v>
      </c>
      <c r="CD30">
        <v>0</v>
      </c>
      <c r="CE30">
        <v>9991.7319354838692</v>
      </c>
      <c r="CF30">
        <v>0</v>
      </c>
      <c r="CG30">
        <v>422.76445161290297</v>
      </c>
      <c r="CH30">
        <v>1400.0129032258101</v>
      </c>
      <c r="CI30">
        <v>0.89998535483871001</v>
      </c>
      <c r="CJ30">
        <v>0.10001464516128999</v>
      </c>
      <c r="CK30">
        <v>0</v>
      </c>
      <c r="CL30">
        <v>695.87099999999998</v>
      </c>
      <c r="CM30">
        <v>4.9993800000000004</v>
      </c>
      <c r="CN30">
        <v>9831.2483870967808</v>
      </c>
      <c r="CO30">
        <v>11164.3870967742</v>
      </c>
      <c r="CP30">
        <v>47.625</v>
      </c>
      <c r="CQ30">
        <v>49.311999999999998</v>
      </c>
      <c r="CR30">
        <v>48.375</v>
      </c>
      <c r="CS30">
        <v>49.356709677419403</v>
      </c>
      <c r="CT30">
        <v>49.25</v>
      </c>
      <c r="CU30">
        <v>1255.49</v>
      </c>
      <c r="CV30">
        <v>139.52354838709701</v>
      </c>
      <c r="CW30">
        <v>0</v>
      </c>
      <c r="CX30">
        <v>119.59999990463299</v>
      </c>
      <c r="CY30">
        <v>0</v>
      </c>
      <c r="CZ30">
        <v>695.863807692308</v>
      </c>
      <c r="DA30">
        <v>-1.6846837569870401</v>
      </c>
      <c r="DB30">
        <v>-16.892307695082799</v>
      </c>
      <c r="DC30">
        <v>9831.1730769230799</v>
      </c>
      <c r="DD30">
        <v>15</v>
      </c>
      <c r="DE30">
        <v>0</v>
      </c>
      <c r="DF30" t="s">
        <v>291</v>
      </c>
      <c r="DG30">
        <v>1607992578</v>
      </c>
      <c r="DH30">
        <v>1607992562.5999999</v>
      </c>
      <c r="DI30">
        <v>0</v>
      </c>
      <c r="DJ30">
        <v>1.9490000000000001</v>
      </c>
      <c r="DK30">
        <v>8.9999999999999993E-3</v>
      </c>
      <c r="DL30">
        <v>4.7690000000000001</v>
      </c>
      <c r="DM30">
        <v>0.154</v>
      </c>
      <c r="DN30">
        <v>1213</v>
      </c>
      <c r="DO30">
        <v>20</v>
      </c>
      <c r="DP30">
        <v>0.1</v>
      </c>
      <c r="DQ30">
        <v>0.17</v>
      </c>
      <c r="DR30">
        <v>10.4600553706357</v>
      </c>
      <c r="DS30">
        <v>-1.35581236273507</v>
      </c>
      <c r="DT30">
        <v>0.110194525507245</v>
      </c>
      <c r="DU30">
        <v>0</v>
      </c>
      <c r="DV30">
        <v>-13.3150193548387</v>
      </c>
      <c r="DW30">
        <v>1.6349612903226201</v>
      </c>
      <c r="DX30">
        <v>0.13544229438864799</v>
      </c>
      <c r="DY30">
        <v>0</v>
      </c>
      <c r="DZ30">
        <v>0.631469677419355</v>
      </c>
      <c r="EA30">
        <v>-2.4637112903227398E-2</v>
      </c>
      <c r="EB30">
        <v>1.9753445985545202E-3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4.7699999999999996</v>
      </c>
      <c r="EJ30">
        <v>0.154</v>
      </c>
      <c r="EK30">
        <v>4.7690000000000001</v>
      </c>
      <c r="EL30">
        <v>0</v>
      </c>
      <c r="EM30">
        <v>0</v>
      </c>
      <c r="EN30">
        <v>0</v>
      </c>
      <c r="EO30">
        <v>0.154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1108.0999999999999</v>
      </c>
      <c r="EX30">
        <v>1108.4000000000001</v>
      </c>
      <c r="EY30">
        <v>2</v>
      </c>
      <c r="EZ30">
        <v>461.71499999999997</v>
      </c>
      <c r="FA30">
        <v>525.22400000000005</v>
      </c>
      <c r="FB30">
        <v>24.3825</v>
      </c>
      <c r="FC30">
        <v>32.216799999999999</v>
      </c>
      <c r="FD30">
        <v>30.0001</v>
      </c>
      <c r="FE30">
        <v>31.928100000000001</v>
      </c>
      <c r="FF30">
        <v>31.953499999999998</v>
      </c>
      <c r="FG30">
        <v>50.779499999999999</v>
      </c>
      <c r="FH30">
        <v>0</v>
      </c>
      <c r="FI30">
        <v>100</v>
      </c>
      <c r="FJ30">
        <v>24.383199999999999</v>
      </c>
      <c r="FK30">
        <v>1212.9000000000001</v>
      </c>
      <c r="FL30">
        <v>14.587300000000001</v>
      </c>
      <c r="FM30">
        <v>101.149</v>
      </c>
      <c r="FN30">
        <v>100.556</v>
      </c>
    </row>
    <row r="31" spans="1:170" x14ac:dyDescent="0.25">
      <c r="A31">
        <v>15</v>
      </c>
      <c r="B31">
        <v>1608059178.5999999</v>
      </c>
      <c r="C31">
        <v>1379.0999999046301</v>
      </c>
      <c r="D31" t="s">
        <v>347</v>
      </c>
      <c r="E31" t="s">
        <v>348</v>
      </c>
      <c r="F31" t="s">
        <v>285</v>
      </c>
      <c r="G31" t="s">
        <v>286</v>
      </c>
      <c r="H31">
        <v>1608059170.5999999</v>
      </c>
      <c r="I31">
        <f t="shared" si="0"/>
        <v>4.6490533874515659E-4</v>
      </c>
      <c r="J31">
        <f t="shared" si="1"/>
        <v>10.344199922858566</v>
      </c>
      <c r="K31">
        <f t="shared" si="2"/>
        <v>1399.6222580645201</v>
      </c>
      <c r="L31">
        <f t="shared" si="3"/>
        <v>471.52171642004691</v>
      </c>
      <c r="M31">
        <f t="shared" si="4"/>
        <v>48.429002626955956</v>
      </c>
      <c r="N31">
        <f t="shared" si="5"/>
        <v>143.75225499088143</v>
      </c>
      <c r="O31">
        <f t="shared" si="6"/>
        <v>1.8638107459096519E-2</v>
      </c>
      <c r="P31">
        <f t="shared" si="7"/>
        <v>2.9745388426653698</v>
      </c>
      <c r="Q31">
        <f t="shared" si="8"/>
        <v>1.8573470324858381E-2</v>
      </c>
      <c r="R31">
        <f t="shared" si="9"/>
        <v>1.1614207567866155E-2</v>
      </c>
      <c r="S31">
        <f t="shared" si="10"/>
        <v>231.29082402226089</v>
      </c>
      <c r="T31">
        <f t="shared" si="11"/>
        <v>29.235242337968703</v>
      </c>
      <c r="U31">
        <f t="shared" si="12"/>
        <v>28.9792967741936</v>
      </c>
      <c r="V31">
        <f t="shared" si="13"/>
        <v>4.0169571940112316</v>
      </c>
      <c r="W31">
        <f t="shared" si="14"/>
        <v>39.907408435226905</v>
      </c>
      <c r="X31">
        <f t="shared" si="15"/>
        <v>1.5153542609204504</v>
      </c>
      <c r="Y31">
        <f t="shared" si="16"/>
        <v>3.7971753123984446</v>
      </c>
      <c r="Z31">
        <f t="shared" si="17"/>
        <v>2.5016029330907812</v>
      </c>
      <c r="AA31">
        <f t="shared" si="18"/>
        <v>-20.502325438661405</v>
      </c>
      <c r="AB31">
        <f t="shared" si="19"/>
        <v>-155.35069051787278</v>
      </c>
      <c r="AC31">
        <f t="shared" si="20"/>
        <v>-11.440523412005447</v>
      </c>
      <c r="AD31">
        <f t="shared" si="21"/>
        <v>43.997284653721238</v>
      </c>
      <c r="AE31">
        <v>16</v>
      </c>
      <c r="AF31">
        <v>3</v>
      </c>
      <c r="AG31">
        <f t="shared" si="22"/>
        <v>1</v>
      </c>
      <c r="AH31">
        <f t="shared" si="23"/>
        <v>0</v>
      </c>
      <c r="AI31">
        <f t="shared" si="24"/>
        <v>54063.644663093881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703.08500000000004</v>
      </c>
      <c r="AR31">
        <v>905.68</v>
      </c>
      <c r="AS31">
        <f t="shared" si="27"/>
        <v>0.22369379913435206</v>
      </c>
      <c r="AT31">
        <v>0.5</v>
      </c>
      <c r="AU31">
        <f t="shared" si="28"/>
        <v>1180.1810244341707</v>
      </c>
      <c r="AV31">
        <f t="shared" si="29"/>
        <v>10.344199922858566</v>
      </c>
      <c r="AW31">
        <f t="shared" si="30"/>
        <v>131.9995885109756</v>
      </c>
      <c r="AX31">
        <f t="shared" si="31"/>
        <v>0.44353414009363124</v>
      </c>
      <c r="AY31">
        <f t="shared" si="32"/>
        <v>9.2544678964917582E-3</v>
      </c>
      <c r="AZ31">
        <f t="shared" si="33"/>
        <v>2.6018019609575127</v>
      </c>
      <c r="BA31" t="s">
        <v>350</v>
      </c>
      <c r="BB31">
        <v>503.98</v>
      </c>
      <c r="BC31">
        <f t="shared" si="34"/>
        <v>401.69999999999993</v>
      </c>
      <c r="BD31">
        <f t="shared" si="35"/>
        <v>0.50434403783918336</v>
      </c>
      <c r="BE31">
        <f t="shared" si="36"/>
        <v>0.85435625974402674</v>
      </c>
      <c r="BF31">
        <f t="shared" si="37"/>
        <v>1.0651510126827997</v>
      </c>
      <c r="BG31">
        <f t="shared" si="38"/>
        <v>0.92531106294236909</v>
      </c>
      <c r="BH31">
        <f t="shared" si="39"/>
        <v>1399.9948387096799</v>
      </c>
      <c r="BI31">
        <f t="shared" si="40"/>
        <v>1180.1810244341707</v>
      </c>
      <c r="BJ31">
        <f t="shared" si="41"/>
        <v>0.84298955381999618</v>
      </c>
      <c r="BK31">
        <f t="shared" si="42"/>
        <v>0.19597910763999243</v>
      </c>
      <c r="BL31">
        <v>6</v>
      </c>
      <c r="BM31">
        <v>0.5</v>
      </c>
      <c r="BN31" t="s">
        <v>290</v>
      </c>
      <c r="BO31">
        <v>2</v>
      </c>
      <c r="BP31">
        <v>1608059170.5999999</v>
      </c>
      <c r="BQ31">
        <v>1399.6222580645201</v>
      </c>
      <c r="BR31">
        <v>1412.8158064516099</v>
      </c>
      <c r="BS31">
        <v>14.7540193548387</v>
      </c>
      <c r="BT31">
        <v>14.204377419354801</v>
      </c>
      <c r="BU31">
        <v>1394.85387096774</v>
      </c>
      <c r="BV31">
        <v>14.6000193548387</v>
      </c>
      <c r="BW31">
        <v>500.01219354838702</v>
      </c>
      <c r="BX31">
        <v>102.607903225806</v>
      </c>
      <c r="BY31">
        <v>9.9991109677419407E-2</v>
      </c>
      <c r="BZ31">
        <v>28.010554838709702</v>
      </c>
      <c r="CA31">
        <v>28.9792967741936</v>
      </c>
      <c r="CB31">
        <v>999.9</v>
      </c>
      <c r="CC31">
        <v>0</v>
      </c>
      <c r="CD31">
        <v>0</v>
      </c>
      <c r="CE31">
        <v>9998.0019354838696</v>
      </c>
      <c r="CF31">
        <v>0</v>
      </c>
      <c r="CG31">
        <v>503.25216129032299</v>
      </c>
      <c r="CH31">
        <v>1399.9948387096799</v>
      </c>
      <c r="CI31">
        <v>0.89999283870967794</v>
      </c>
      <c r="CJ31">
        <v>0.100007161290323</v>
      </c>
      <c r="CK31">
        <v>0</v>
      </c>
      <c r="CL31">
        <v>703.15206451612903</v>
      </c>
      <c r="CM31">
        <v>4.9993800000000004</v>
      </c>
      <c r="CN31">
        <v>9978.27419354839</v>
      </c>
      <c r="CO31">
        <v>11164.2677419355</v>
      </c>
      <c r="CP31">
        <v>47.606709677419303</v>
      </c>
      <c r="CQ31">
        <v>49.295999999999999</v>
      </c>
      <c r="CR31">
        <v>48.370935483871001</v>
      </c>
      <c r="CS31">
        <v>49.311999999999998</v>
      </c>
      <c r="CT31">
        <v>49.211387096774203</v>
      </c>
      <c r="CU31">
        <v>1255.4829032258101</v>
      </c>
      <c r="CV31">
        <v>139.51193548387101</v>
      </c>
      <c r="CW31">
        <v>0</v>
      </c>
      <c r="CX31">
        <v>111.799999952316</v>
      </c>
      <c r="CY31">
        <v>0</v>
      </c>
      <c r="CZ31">
        <v>703.08500000000004</v>
      </c>
      <c r="DA31">
        <v>-4.1578461403818396</v>
      </c>
      <c r="DB31">
        <v>-79.989230640701905</v>
      </c>
      <c r="DC31">
        <v>9977.3351999999995</v>
      </c>
      <c r="DD31">
        <v>15</v>
      </c>
      <c r="DE31">
        <v>0</v>
      </c>
      <c r="DF31" t="s">
        <v>291</v>
      </c>
      <c r="DG31">
        <v>1607992578</v>
      </c>
      <c r="DH31">
        <v>1607992562.5999999</v>
      </c>
      <c r="DI31">
        <v>0</v>
      </c>
      <c r="DJ31">
        <v>1.9490000000000001</v>
      </c>
      <c r="DK31">
        <v>8.9999999999999993E-3</v>
      </c>
      <c r="DL31">
        <v>4.7690000000000001</v>
      </c>
      <c r="DM31">
        <v>0.154</v>
      </c>
      <c r="DN31">
        <v>1213</v>
      </c>
      <c r="DO31">
        <v>20</v>
      </c>
      <c r="DP31">
        <v>0.1</v>
      </c>
      <c r="DQ31">
        <v>0.17</v>
      </c>
      <c r="DR31">
        <v>10.345527855272801</v>
      </c>
      <c r="DS31">
        <v>-1.11531962434476E-2</v>
      </c>
      <c r="DT31">
        <v>7.9192597433444395E-2</v>
      </c>
      <c r="DU31">
        <v>1</v>
      </c>
      <c r="DV31">
        <v>-13.1945580645161</v>
      </c>
      <c r="DW31">
        <v>-8.8887096774163898E-2</v>
      </c>
      <c r="DX31">
        <v>9.3166167104953401E-2</v>
      </c>
      <c r="DY31">
        <v>1</v>
      </c>
      <c r="DZ31">
        <v>0.54988648387096795</v>
      </c>
      <c r="EA31">
        <v>-2.9254693548387702E-2</v>
      </c>
      <c r="EB31">
        <v>2.5159970494747501E-3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4.7699999999999996</v>
      </c>
      <c r="EJ31">
        <v>0.154</v>
      </c>
      <c r="EK31">
        <v>4.7690000000000001</v>
      </c>
      <c r="EL31">
        <v>0</v>
      </c>
      <c r="EM31">
        <v>0</v>
      </c>
      <c r="EN31">
        <v>0</v>
      </c>
      <c r="EO31">
        <v>0.154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1110</v>
      </c>
      <c r="EX31">
        <v>1110.3</v>
      </c>
      <c r="EY31">
        <v>2</v>
      </c>
      <c r="EZ31">
        <v>462.142</v>
      </c>
      <c r="FA31">
        <v>526.00199999999995</v>
      </c>
      <c r="FB31">
        <v>24.2315</v>
      </c>
      <c r="FC31">
        <v>32.202500000000001</v>
      </c>
      <c r="FD31">
        <v>30.0002</v>
      </c>
      <c r="FE31">
        <v>31.936499999999999</v>
      </c>
      <c r="FF31">
        <v>31.9648</v>
      </c>
      <c r="FG31">
        <v>57.509500000000003</v>
      </c>
      <c r="FH31">
        <v>0</v>
      </c>
      <c r="FI31">
        <v>100</v>
      </c>
      <c r="FJ31">
        <v>24.218800000000002</v>
      </c>
      <c r="FK31">
        <v>1412.89</v>
      </c>
      <c r="FL31">
        <v>14.7049</v>
      </c>
      <c r="FM31">
        <v>101.154</v>
      </c>
      <c r="FN31">
        <v>100.55800000000001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2020-12-15T11:06:19Z</dcterms:created>
  <dcterms:modified xsi:type="dcterms:W3CDTF">2021-05-04T23:22:33Z</dcterms:modified>
</cp:coreProperties>
</file>