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1F2909D-5F85-4D80-87E4-6CA742D5770D}" xr6:coauthVersionLast="46" xr6:coauthVersionMax="46" xr10:uidLastSave="{00000000-0000-0000-0000-000000000000}"/>
  <bookViews>
    <workbookView xWindow="2115" yWindow="211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W31" i="1" s="1"/>
  <c r="X31" i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H29" i="1"/>
  <c r="AG29" i="1"/>
  <c r="I29" i="1" s="1"/>
  <c r="Y29" i="1"/>
  <c r="X29" i="1"/>
  <c r="W29" i="1" s="1"/>
  <c r="P29" i="1"/>
  <c r="N29" i="1"/>
  <c r="K29" i="1"/>
  <c r="J29" i="1"/>
  <c r="AV29" i="1" s="1"/>
  <c r="BK28" i="1"/>
  <c r="BJ28" i="1"/>
  <c r="BI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X26" i="1"/>
  <c r="W26" i="1" s="1"/>
  <c r="P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/>
  <c r="K25" i="1" s="1"/>
  <c r="Y25" i="1"/>
  <c r="X25" i="1"/>
  <c r="W25" i="1"/>
  <c r="S25" i="1"/>
  <c r="P25" i="1"/>
  <c r="N25" i="1"/>
  <c r="BK24" i="1"/>
  <c r="BJ24" i="1"/>
  <c r="BI24" i="1"/>
  <c r="AU24" i="1" s="1"/>
  <c r="AW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I23" i="1" s="1"/>
  <c r="BH23" i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W23" i="1" s="1"/>
  <c r="X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H21" i="1"/>
  <c r="AG21" i="1"/>
  <c r="I21" i="1" s="1"/>
  <c r="Y21" i="1"/>
  <c r="X21" i="1"/>
  <c r="W21" i="1" s="1"/>
  <c r="P21" i="1"/>
  <c r="K21" i="1"/>
  <c r="J21" i="1"/>
  <c r="AV21" i="1" s="1"/>
  <c r="BK20" i="1"/>
  <c r="BJ20" i="1"/>
  <c r="BI20" i="1" s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X18" i="1"/>
  <c r="W18" i="1" s="1"/>
  <c r="P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N17" i="1"/>
  <c r="AM17" i="1"/>
  <c r="AI17" i="1"/>
  <c r="AG17" i="1"/>
  <c r="K17" i="1" s="1"/>
  <c r="Y17" i="1"/>
  <c r="X17" i="1"/>
  <c r="W17" i="1"/>
  <c r="S17" i="1"/>
  <c r="P17" i="1"/>
  <c r="N17" i="1"/>
  <c r="K20" i="1" l="1"/>
  <c r="J20" i="1"/>
  <c r="AV20" i="1" s="1"/>
  <c r="I20" i="1"/>
  <c r="N20" i="1"/>
  <c r="AH20" i="1"/>
  <c r="AW23" i="1"/>
  <c r="T26" i="1"/>
  <c r="U26" i="1" s="1"/>
  <c r="S28" i="1"/>
  <c r="AU28" i="1"/>
  <c r="S23" i="1"/>
  <c r="AU23" i="1"/>
  <c r="AU19" i="1"/>
  <c r="S19" i="1"/>
  <c r="T18" i="1"/>
  <c r="U18" i="1" s="1"/>
  <c r="AU20" i="1"/>
  <c r="AW20" i="1" s="1"/>
  <c r="S20" i="1"/>
  <c r="J26" i="1"/>
  <c r="AV26" i="1" s="1"/>
  <c r="AY26" i="1" s="1"/>
  <c r="I26" i="1"/>
  <c r="AH26" i="1"/>
  <c r="K26" i="1"/>
  <c r="N26" i="1"/>
  <c r="AU29" i="1"/>
  <c r="AW29" i="1" s="1"/>
  <c r="S29" i="1"/>
  <c r="N27" i="1"/>
  <c r="K27" i="1"/>
  <c r="J27" i="1"/>
  <c r="AV27" i="1" s="1"/>
  <c r="I27" i="1"/>
  <c r="AH27" i="1"/>
  <c r="K31" i="1"/>
  <c r="J31" i="1"/>
  <c r="AV31" i="1" s="1"/>
  <c r="I31" i="1"/>
  <c r="AH31" i="1"/>
  <c r="N31" i="1"/>
  <c r="AU22" i="1"/>
  <c r="AW22" i="1" s="1"/>
  <c r="S22" i="1"/>
  <c r="S21" i="1"/>
  <c r="AU21" i="1"/>
  <c r="AW21" i="1" s="1"/>
  <c r="K28" i="1"/>
  <c r="J28" i="1"/>
  <c r="AV28" i="1" s="1"/>
  <c r="AY28" i="1" s="1"/>
  <c r="N28" i="1"/>
  <c r="I28" i="1"/>
  <c r="AH28" i="1"/>
  <c r="S31" i="1"/>
  <c r="AU31" i="1"/>
  <c r="AW31" i="1" s="1"/>
  <c r="AW28" i="1"/>
  <c r="AA21" i="1"/>
  <c r="J18" i="1"/>
  <c r="AV18" i="1" s="1"/>
  <c r="AY18" i="1" s="1"/>
  <c r="I18" i="1"/>
  <c r="AH18" i="1"/>
  <c r="N18" i="1"/>
  <c r="K18" i="1"/>
  <c r="K23" i="1"/>
  <c r="J23" i="1"/>
  <c r="AV23" i="1" s="1"/>
  <c r="AY23" i="1" s="1"/>
  <c r="I23" i="1"/>
  <c r="AH23" i="1"/>
  <c r="N23" i="1"/>
  <c r="AH24" i="1"/>
  <c r="N24" i="1"/>
  <c r="I24" i="1"/>
  <c r="K24" i="1"/>
  <c r="J24" i="1"/>
  <c r="AV24" i="1" s="1"/>
  <c r="AY24" i="1" s="1"/>
  <c r="AU30" i="1"/>
  <c r="AW30" i="1" s="1"/>
  <c r="S30" i="1"/>
  <c r="AA29" i="1"/>
  <c r="AW19" i="1"/>
  <c r="AY29" i="1"/>
  <c r="N19" i="1"/>
  <c r="I19" i="1"/>
  <c r="AH19" i="1"/>
  <c r="K19" i="1"/>
  <c r="J19" i="1"/>
  <c r="AV19" i="1" s="1"/>
  <c r="AY19" i="1" s="1"/>
  <c r="AU27" i="1"/>
  <c r="AW27" i="1" s="1"/>
  <c r="S27" i="1"/>
  <c r="AH17" i="1"/>
  <c r="I22" i="1"/>
  <c r="S24" i="1"/>
  <c r="AH25" i="1"/>
  <c r="I30" i="1"/>
  <c r="I17" i="1"/>
  <c r="J22" i="1"/>
  <c r="AV22" i="1" s="1"/>
  <c r="AY22" i="1" s="1"/>
  <c r="I25" i="1"/>
  <c r="J30" i="1"/>
  <c r="AV30" i="1" s="1"/>
  <c r="J17" i="1"/>
  <c r="AV17" i="1" s="1"/>
  <c r="AY17" i="1" s="1"/>
  <c r="N21" i="1"/>
  <c r="K22" i="1"/>
  <c r="J25" i="1"/>
  <c r="AV25" i="1" s="1"/>
  <c r="AY25" i="1" s="1"/>
  <c r="K30" i="1"/>
  <c r="AH30" i="1"/>
  <c r="AH22" i="1"/>
  <c r="AA27" i="1" l="1"/>
  <c r="AA23" i="1"/>
  <c r="AA26" i="1"/>
  <c r="Q26" i="1"/>
  <c r="O26" i="1" s="1"/>
  <c r="R26" i="1" s="1"/>
  <c r="L26" i="1" s="1"/>
  <c r="M26" i="1" s="1"/>
  <c r="T19" i="1"/>
  <c r="U19" i="1" s="1"/>
  <c r="AA31" i="1"/>
  <c r="T20" i="1"/>
  <c r="U20" i="1" s="1"/>
  <c r="V18" i="1"/>
  <c r="Z18" i="1" s="1"/>
  <c r="AB18" i="1"/>
  <c r="AC18" i="1"/>
  <c r="AD18" i="1" s="1"/>
  <c r="T17" i="1"/>
  <c r="U17" i="1" s="1"/>
  <c r="AA17" i="1"/>
  <c r="AA24" i="1"/>
  <c r="T31" i="1"/>
  <c r="U31" i="1" s="1"/>
  <c r="T21" i="1"/>
  <c r="U21" i="1" s="1"/>
  <c r="AY31" i="1"/>
  <c r="T29" i="1"/>
  <c r="U29" i="1" s="1"/>
  <c r="T23" i="1"/>
  <c r="U23" i="1" s="1"/>
  <c r="AA20" i="1"/>
  <c r="Q20" i="1"/>
  <c r="O20" i="1" s="1"/>
  <c r="R20" i="1" s="1"/>
  <c r="L20" i="1" s="1"/>
  <c r="M20" i="1" s="1"/>
  <c r="AA28" i="1"/>
  <c r="T22" i="1"/>
  <c r="U22" i="1" s="1"/>
  <c r="Q22" i="1" s="1"/>
  <c r="O22" i="1" s="1"/>
  <c r="R22" i="1" s="1"/>
  <c r="L22" i="1" s="1"/>
  <c r="M22" i="1" s="1"/>
  <c r="AA30" i="1"/>
  <c r="Q30" i="1"/>
  <c r="O30" i="1" s="1"/>
  <c r="R30" i="1" s="1"/>
  <c r="L30" i="1" s="1"/>
  <c r="M30" i="1" s="1"/>
  <c r="AY30" i="1"/>
  <c r="AA19" i="1"/>
  <c r="Q19" i="1"/>
  <c r="O19" i="1" s="1"/>
  <c r="R19" i="1" s="1"/>
  <c r="L19" i="1" s="1"/>
  <c r="M19" i="1" s="1"/>
  <c r="AY21" i="1"/>
  <c r="AY20" i="1"/>
  <c r="V26" i="1"/>
  <c r="Z26" i="1" s="1"/>
  <c r="AB26" i="1"/>
  <c r="AC26" i="1"/>
  <c r="AD26" i="1" s="1"/>
  <c r="AY27" i="1"/>
  <c r="T24" i="1"/>
  <c r="U24" i="1" s="1"/>
  <c r="AA22" i="1"/>
  <c r="T25" i="1"/>
  <c r="U25" i="1" s="1"/>
  <c r="AA25" i="1"/>
  <c r="Q25" i="1"/>
  <c r="O25" i="1" s="1"/>
  <c r="R25" i="1" s="1"/>
  <c r="L25" i="1" s="1"/>
  <c r="M25" i="1" s="1"/>
  <c r="T27" i="1"/>
  <c r="U27" i="1" s="1"/>
  <c r="T30" i="1"/>
  <c r="U30" i="1" s="1"/>
  <c r="Q18" i="1"/>
  <c r="O18" i="1" s="1"/>
  <c r="R18" i="1" s="1"/>
  <c r="L18" i="1" s="1"/>
  <c r="M18" i="1" s="1"/>
  <c r="AA18" i="1"/>
  <c r="T28" i="1"/>
  <c r="U28" i="1" s="1"/>
  <c r="V24" i="1" l="1"/>
  <c r="Z24" i="1" s="1"/>
  <c r="AC24" i="1"/>
  <c r="AB24" i="1"/>
  <c r="AC17" i="1"/>
  <c r="AB17" i="1"/>
  <c r="V17" i="1"/>
  <c r="Z17" i="1" s="1"/>
  <c r="V28" i="1"/>
  <c r="Z28" i="1" s="1"/>
  <c r="AC28" i="1"/>
  <c r="AD28" i="1" s="1"/>
  <c r="AB28" i="1"/>
  <c r="AB23" i="1"/>
  <c r="V23" i="1"/>
  <c r="Z23" i="1" s="1"/>
  <c r="AC23" i="1"/>
  <c r="AD23" i="1" s="1"/>
  <c r="Q23" i="1"/>
  <c r="O23" i="1" s="1"/>
  <c r="R23" i="1" s="1"/>
  <c r="L23" i="1" s="1"/>
  <c r="M23" i="1" s="1"/>
  <c r="V21" i="1"/>
  <c r="Z21" i="1" s="1"/>
  <c r="AC21" i="1"/>
  <c r="AD21" i="1" s="1"/>
  <c r="Q21" i="1"/>
  <c r="O21" i="1" s="1"/>
  <c r="R21" i="1" s="1"/>
  <c r="L21" i="1" s="1"/>
  <c r="M21" i="1" s="1"/>
  <c r="AB21" i="1"/>
  <c r="V27" i="1"/>
  <c r="Z27" i="1" s="1"/>
  <c r="AC27" i="1"/>
  <c r="AD27" i="1" s="1"/>
  <c r="AB27" i="1"/>
  <c r="AC31" i="1"/>
  <c r="AB31" i="1"/>
  <c r="V31" i="1"/>
  <c r="Z31" i="1" s="1"/>
  <c r="V29" i="1"/>
  <c r="Z29" i="1" s="1"/>
  <c r="AC29" i="1"/>
  <c r="Q29" i="1"/>
  <c r="O29" i="1" s="1"/>
  <c r="R29" i="1" s="1"/>
  <c r="L29" i="1" s="1"/>
  <c r="M29" i="1" s="1"/>
  <c r="AB29" i="1"/>
  <c r="V20" i="1"/>
  <c r="Z20" i="1" s="1"/>
  <c r="AC20" i="1"/>
  <c r="AB20" i="1"/>
  <c r="Q17" i="1"/>
  <c r="O17" i="1" s="1"/>
  <c r="R17" i="1" s="1"/>
  <c r="L17" i="1" s="1"/>
  <c r="M17" i="1" s="1"/>
  <c r="Q31" i="1"/>
  <c r="O31" i="1" s="1"/>
  <c r="R31" i="1" s="1"/>
  <c r="L31" i="1" s="1"/>
  <c r="M31" i="1" s="1"/>
  <c r="Q27" i="1"/>
  <c r="O27" i="1" s="1"/>
  <c r="R27" i="1" s="1"/>
  <c r="L27" i="1" s="1"/>
  <c r="M27" i="1" s="1"/>
  <c r="V19" i="1"/>
  <c r="Z19" i="1" s="1"/>
  <c r="AC19" i="1"/>
  <c r="AD19" i="1" s="1"/>
  <c r="AB19" i="1"/>
  <c r="AC25" i="1"/>
  <c r="V25" i="1"/>
  <c r="Z25" i="1" s="1"/>
  <c r="AB25" i="1"/>
  <c r="V22" i="1"/>
  <c r="Z22" i="1" s="1"/>
  <c r="AC22" i="1"/>
  <c r="AB22" i="1"/>
  <c r="Q24" i="1"/>
  <c r="O24" i="1" s="1"/>
  <c r="R24" i="1" s="1"/>
  <c r="L24" i="1" s="1"/>
  <c r="M24" i="1" s="1"/>
  <c r="V30" i="1"/>
  <c r="Z30" i="1" s="1"/>
  <c r="AC30" i="1"/>
  <c r="AB30" i="1"/>
  <c r="Q28" i="1"/>
  <c r="O28" i="1" s="1"/>
  <c r="R28" i="1" s="1"/>
  <c r="L28" i="1" s="1"/>
  <c r="M28" i="1" s="1"/>
  <c r="AD17" i="1" l="1"/>
  <c r="AD25" i="1"/>
  <c r="AD30" i="1"/>
  <c r="AD20" i="1"/>
  <c r="AD31" i="1"/>
  <c r="AD24" i="1"/>
  <c r="AD22" i="1"/>
  <c r="AD29" i="1"/>
</calcChain>
</file>

<file path=xl/sharedStrings.xml><?xml version="1.0" encoding="utf-8"?>
<sst xmlns="http://schemas.openxmlformats.org/spreadsheetml/2006/main" count="693" uniqueCount="351">
  <si>
    <t>File opened</t>
  </si>
  <si>
    <t>2020-12-15 11:09:57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</si>
  <si>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</si>
  <si>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</si>
  <si>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</si>
  <si>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</si>
  <si>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</si>
  <si>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</si>
  <si>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</si>
  <si>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</si>
  <si>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</si>
  <si>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</si>
  <si>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</si>
  <si>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</si>
  <si>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</si>
  <si>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</si>
  <si>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</si>
  <si>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</si>
  <si>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</si>
  <si>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</si>
  <si>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</si>
  <si>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</si>
  <si>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</si>
  <si>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11:09:57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</si>
  <si>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</si>
  <si>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</si>
  <si>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</si>
  <si>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</si>
  <si>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</si>
  <si>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</si>
  <si>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</si>
  <si>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</si>
  <si>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</si>
  <si>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</si>
  <si>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</si>
  <si>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</si>
  <si>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</si>
  <si>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</si>
  <si>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</si>
  <si>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</si>
  <si>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</si>
  <si>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</si>
  <si>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</si>
  <si>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</si>
  <si>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</si>
  <si>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</si>
  <si>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</si>
  <si>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</si>
  <si>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</si>
  <si>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</si>
  <si>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</si>
  <si>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</si>
  <si>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</si>
  <si>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</si>
  <si>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</si>
  <si>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</si>
  <si>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</si>
  <si>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</si>
  <si>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</si>
  <si>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</si>
  <si>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</si>
  <si>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</si>
  <si>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</si>
  <si>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</si>
  <si>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</si>
  <si>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</si>
  <si>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</si>
  <si>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</si>
  <si>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</si>
  <si>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</si>
  <si>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</si>
  <si>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</si>
  <si>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</si>
  <si>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</si>
  <si>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</si>
  <si>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</si>
  <si>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</si>
  <si>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</si>
  <si>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</si>
  <si>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</si>
  <si>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</si>
  <si>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</si>
  <si>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</si>
  <si>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</si>
  <si>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</si>
  <si>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</si>
  <si>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</si>
  <si>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</si>
  <si>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</si>
  <si>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</si>
  <si>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</si>
  <si>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</si>
  <si>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</si>
  <si>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</si>
  <si>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</si>
  <si>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</si>
  <si>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</si>
  <si>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</si>
  <si>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</si>
  <si>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</si>
  <si>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</si>
  <si>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</si>
  <si>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</si>
  <si>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</si>
  <si>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</si>
  <si>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</si>
  <si>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</si>
  <si>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</si>
  <si>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</si>
  <si>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</si>
  <si>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</si>
  <si>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</si>
  <si>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</si>
  <si>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</si>
  <si>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</si>
  <si>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</si>
  <si>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</si>
  <si>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</si>
  <si>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</si>
  <si>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</si>
  <si>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</si>
  <si>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</si>
  <si>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</si>
  <si>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</si>
  <si>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</si>
  <si>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</si>
  <si>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</si>
  <si>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</si>
  <si>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</si>
  <si>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</si>
  <si>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</si>
  <si>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</si>
  <si>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</si>
  <si>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</si>
  <si>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</si>
  <si>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</si>
  <si>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</si>
  <si>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</si>
  <si>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</si>
  <si>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</si>
  <si>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</si>
  <si>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</si>
  <si>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</si>
  <si>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</si>
  <si>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</si>
  <si>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</si>
  <si>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</si>
  <si>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</si>
  <si>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</si>
  <si>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</si>
  <si>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</si>
  <si>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</si>
  <si>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</si>
  <si>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</si>
  <si>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</si>
  <si>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</si>
  <si>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</si>
  <si>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</si>
  <si>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</si>
  <si>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</si>
  <si>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</si>
  <si>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</si>
  <si>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</si>
  <si>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</si>
  <si>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</si>
  <si>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</si>
  <si>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</si>
  <si>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</si>
  <si>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</si>
  <si>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</si>
  <si>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</si>
  <si>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</si>
  <si>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</si>
  <si>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</si>
  <si>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</si>
  <si>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</si>
  <si>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</si>
  <si>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</si>
  <si>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</si>
  <si>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</si>
  <si>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</si>
  <si>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</si>
  <si>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</si>
  <si>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</si>
  <si>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</si>
  <si>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</si>
  <si>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</si>
  <si>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</si>
  <si>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</si>
  <si>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</si>
  <si>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</si>
  <si>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</si>
  <si>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</si>
  <si>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</si>
  <si>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</si>
  <si>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</si>
  <si>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</si>
  <si>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</si>
  <si>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</si>
  <si>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</si>
  <si>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</si>
  <si>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</si>
  <si>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</si>
  <si>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</si>
  <si>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</si>
  <si>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</si>
  <si>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</si>
  <si>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</si>
  <si>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</si>
  <si>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</si>
  <si>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</si>
  <si>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</si>
  <si>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</si>
  <si>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</si>
  <si>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</si>
  <si>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</si>
  <si>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</si>
  <si>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</si>
  <si>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</si>
  <si>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</si>
  <si>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</si>
  <si>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</si>
  <si>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</si>
  <si>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</si>
  <si>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</si>
  <si>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</si>
  <si>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</si>
  <si>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</si>
  <si>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</si>
  <si>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</si>
  <si>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</si>
  <si>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</si>
  <si>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</si>
  <si>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</si>
  <si>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</si>
  <si>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</si>
  <si>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</si>
  <si>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</si>
  <si>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</si>
  <si>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</si>
  <si>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</si>
  <si>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</si>
  <si>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</si>
  <si>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</si>
  <si>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</si>
  <si>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</si>
  <si>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</si>
  <si>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</si>
  <si>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</si>
  <si>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</si>
  <si>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</si>
  <si>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</si>
  <si>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</si>
  <si>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</si>
  <si>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</si>
  <si>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</si>
  <si>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</si>
  <si>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</si>
  <si>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</si>
  <si>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</si>
  <si>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</si>
  <si>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</si>
  <si>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</si>
  <si>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</si>
  <si>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</si>
  <si>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</si>
  <si>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</si>
  <si>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</si>
  <si>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</si>
  <si>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</si>
  <si>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</si>
  <si>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</si>
  <si>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</si>
  <si>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</si>
  <si>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</si>
  <si>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</si>
  <si>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</si>
  <si>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</si>
  <si>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</si>
  <si>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</si>
  <si>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</si>
  <si>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</si>
  <si>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</si>
  <si>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11:12:16</t>
  </si>
  <si>
    <t>11:12:16</t>
  </si>
  <si>
    <t>1149</t>
  </si>
  <si>
    <t>_1</t>
  </si>
  <si>
    <t>RECT-4143-20200907-06_33_50</t>
  </si>
  <si>
    <t>RECT-423-20201215-11_12_18</t>
  </si>
  <si>
    <t>DARK-424-20201215-11_12_20</t>
  </si>
  <si>
    <t>0: Broadleaf</t>
  </si>
  <si>
    <t>--:--:--</t>
  </si>
  <si>
    <t>1/3</t>
  </si>
  <si>
    <t>20201215 11:14:14</t>
  </si>
  <si>
    <t>11:14:14</t>
  </si>
  <si>
    <t>RECT-425-20201215-11_14_17</t>
  </si>
  <si>
    <t>DARK-426-20201215-11_14_19</t>
  </si>
  <si>
    <t>3/3</t>
  </si>
  <si>
    <t>20201215 11:15:40</t>
  </si>
  <si>
    <t>11:15:40</t>
  </si>
  <si>
    <t>RECT-427-20201215-11_15_43</t>
  </si>
  <si>
    <t>DARK-428-20201215-11_15_45</t>
  </si>
  <si>
    <t>20201215 11:16:55</t>
  </si>
  <si>
    <t>11:16:55</t>
  </si>
  <si>
    <t>RECT-429-20201215-11_16_58</t>
  </si>
  <si>
    <t>DARK-430-20201215-11_17_00</t>
  </si>
  <si>
    <t>20201215 11:18:10</t>
  </si>
  <si>
    <t>11:18:10</t>
  </si>
  <si>
    <t>RECT-431-20201215-11_18_13</t>
  </si>
  <si>
    <t>DARK-432-20201215-11_18_15</t>
  </si>
  <si>
    <t>20201215 11:19:24</t>
  </si>
  <si>
    <t>11:19:24</t>
  </si>
  <si>
    <t>RECT-433-20201215-11_19_27</t>
  </si>
  <si>
    <t>DARK-434-20201215-11_19_29</t>
  </si>
  <si>
    <t>20201215 11:20:37</t>
  </si>
  <si>
    <t>11:20:37</t>
  </si>
  <si>
    <t>RECT-435-20201215-11_20_40</t>
  </si>
  <si>
    <t>DARK-436-20201215-11_20_42</t>
  </si>
  <si>
    <t>20201215 11:22:38</t>
  </si>
  <si>
    <t>11:22:38</t>
  </si>
  <si>
    <t>RECT-437-20201215-11_22_40</t>
  </si>
  <si>
    <t>DARK-438-20201215-11_22_42</t>
  </si>
  <si>
    <t>2/3</t>
  </si>
  <si>
    <t>20201215 11:24:38</t>
  </si>
  <si>
    <t>11:24:38</t>
  </si>
  <si>
    <t>RECT-439-20201215-11_24_41</t>
  </si>
  <si>
    <t>DARK-440-20201215-11_24_43</t>
  </si>
  <si>
    <t>20201215 11:26:39</t>
  </si>
  <si>
    <t>11:26:39</t>
  </si>
  <si>
    <t>RECT-441-20201215-11_26_41</t>
  </si>
  <si>
    <t>DARK-442-20201215-11_26_43</t>
  </si>
  <si>
    <t>20201215 11:28:29</t>
  </si>
  <si>
    <t>11:28:29</t>
  </si>
  <si>
    <t>RECT-443-20201215-11_28_32</t>
  </si>
  <si>
    <t>DARK-444-20201215-11_28_34</t>
  </si>
  <si>
    <t>20201215 11:29:55</t>
  </si>
  <si>
    <t>11:29:55</t>
  </si>
  <si>
    <t>RECT-445-20201215-11_29_57</t>
  </si>
  <si>
    <t>DARK-446-20201215-11_29_59</t>
  </si>
  <si>
    <t>20201215 11:31:30</t>
  </si>
  <si>
    <t>11:31:30</t>
  </si>
  <si>
    <t>RECT-447-20201215-11_31_32</t>
  </si>
  <si>
    <t>DARK-448-20201215-11_31_34</t>
  </si>
  <si>
    <t>20201215 11:33:30</t>
  </si>
  <si>
    <t>11:33:30</t>
  </si>
  <si>
    <t>RECT-449-20201215-11_33_33</t>
  </si>
  <si>
    <t>DARK-450-20201215-11_33_35</t>
  </si>
  <si>
    <t>20201215 11:35:24</t>
  </si>
  <si>
    <t>11:35:24</t>
  </si>
  <si>
    <t>RECT-451-20201215-11_35_26</t>
  </si>
  <si>
    <t>DARK-452-20201215-11_35_28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</si>
</sst>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1608059536.0999999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1608059528.0999999</v>
      </c>
      <c r="I17">
        <f t="shared" ref="I17:I31" si="0">BW17*AG17*(BS17-BT17)/(100*BL17*(1000-AG17*BS17))</f>
        <v>6.3813627410791733E-4</v>
      </c>
      <c r="J17">
        <f t="shared" ref="J17:J31" si="1">BW17*AG17*(BR17-BQ17*(1000-AG17*BT17)/(1000-AG17*BS17))/(100*BL17)</f>
        <v>0.29131016358180173</v>
      </c>
      <c r="K17">
        <f t="shared" ref="K17:K31" si="2">BQ17 - IF(AG17&gt;1, J17*BL17*100/(AI17*CE17), 0)</f>
        <v>401.764580645161</v>
      </c>
      <c r="L17">
        <f t="shared" ref="L17:L31" si="3">((R17-I17/2)*K17-J17)/(R17+I17/2)</f>
        <v>368.91098874089499</v>
      </c>
      <c r="M17">
        <f t="shared" ref="M17:M31" si="4">L17*(BX17+BY17)/1000</f>
        <v>37.885722187565193</v>
      </c>
      <c r="N17">
        <f t="shared" ref="N17:N31" si="5">(BQ17 - IF(AG17&gt;1, J17*BL17*100/(AI17*CE17), 0))*(BX17+BY17)/1000</f>
        <v>41.259658160567255</v>
      </c>
      <c r="O17">
        <f t="shared" ref="O17:O31" si="6">2/((1/Q17-1/P17)+SIGN(Q17)*SQRT((1/Q17-1/P17)*(1/Q17-1/P17) + 4*BM17/((BM17+1)*(BM17+1))*(2*1/Q17*1/P17-1/P17*1/P17)))</f>
        <v>2.627245649051355E-2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2.9734553596950164</v>
      </c>
      <c r="Q17">
        <f t="shared" ref="Q17:Q31" si="8">I17*(1000-(1000*0.61365*EXP(17.502*U17/(240.97+U17))/(BX17+BY17)+BS17)/2)/(1000*0.61365*EXP(17.502*U17/(240.97+U17))/(BX17+BY17)-BS17)</f>
        <v>2.6144172711363774E-2</v>
      </c>
      <c r="R17">
        <f t="shared" ref="R17:R31" si="9">1/((BM17+1)/(O17/1.6)+1/(P17/1.37)) + BM17/((BM17+1)/(O17/1.6) + BM17/(P17/1.37))</f>
        <v>1.6351581383984133E-2</v>
      </c>
      <c r="S17">
        <f t="shared" ref="S17:S31" si="10">(BI17*BK17)</f>
        <v>231.28982967090343</v>
      </c>
      <c r="T17">
        <f t="shared" ref="T17:T31" si="11">(BZ17+(S17+2*0.95*0.0000000567*(((BZ17+$B$7)+273)^4-(BZ17+273)^4)-44100*I17)/(1.84*29.3*P17+8*0.95*0.0000000567*(BZ17+273)^3))</f>
        <v>29.155973557596624</v>
      </c>
      <c r="U17">
        <f t="shared" ref="U17:U31" si="12">($C$7*CA17+$D$7*CB17+$E$7*T17)</f>
        <v>28.7924516129032</v>
      </c>
      <c r="V17">
        <f t="shared" ref="V17:V31" si="13">0.61365*EXP(17.502*U17/(240.97+U17))</f>
        <v>3.9737238949561147</v>
      </c>
      <c r="W17">
        <f t="shared" ref="W17:W31" si="14">(X17/Y17*100)</f>
        <v>40.489652352747441</v>
      </c>
      <c r="X17">
        <f t="shared" ref="X17:X31" si="15">BS17*(BX17+BY17)/1000</f>
        <v>1.534301695394156</v>
      </c>
      <c r="Y17">
        <f t="shared" ref="Y17:Y31" si="16">0.61365*EXP(17.502*BZ17/(240.97+BZ17))</f>
        <v>3.7893674216495103</v>
      </c>
      <c r="Z17">
        <f t="shared" ref="Z17:Z31" si="17">(V17-BS17*(BX17+BY17)/1000)</f>
        <v>2.4394221995619585</v>
      </c>
      <c r="AA17">
        <f t="shared" ref="AA17:AA31" si="18">(-I17*44100)</f>
        <v>-28.141809688159153</v>
      </c>
      <c r="AB17">
        <f t="shared" ref="AB17:AB31" si="19">2*29.3*P17*0.92*(BZ17-U17)</f>
        <v>-131.00170211020841</v>
      </c>
      <c r="AC17">
        <f t="shared" ref="AC17:AC31" si="20">2*0.95*0.0000000567*(((BZ17+$B$7)+273)^4-(U17+273)^4)</f>
        <v>-9.640231230671068</v>
      </c>
      <c r="AD17">
        <f t="shared" ref="AD17:AD31" si="21">S17+AC17+AA17+AB17</f>
        <v>62.506086641864783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54037.953896722138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758.52495999999996</v>
      </c>
      <c r="AR17">
        <v>846.8</v>
      </c>
      <c r="AS17">
        <f t="shared" ref="AS17:AS31" si="27">1-AQ17/AR17</f>
        <v>0.10424544166273031</v>
      </c>
      <c r="AT17">
        <v>0.5</v>
      </c>
      <c r="AU17">
        <f t="shared" ref="AU17:AU31" si="28">BI17</f>
        <v>1180.1768418602649</v>
      </c>
      <c r="AV17">
        <f t="shared" ref="AV17:AV31" si="29">J17</f>
        <v>0.29131016358180173</v>
      </c>
      <c r="AW17">
        <f t="shared" ref="AW17:AW31" si="30">AS17*AT17*AU17</f>
        <v>61.514028059924769</v>
      </c>
      <c r="AX17">
        <f t="shared" ref="AX17:AX31" si="31">BC17/AR17</f>
        <v>0.26342701936702878</v>
      </c>
      <c r="AY17">
        <f t="shared" ref="AY17:AY31" si="32">(AV17-AO17)/AU17</f>
        <v>7.36379170115018E-4</v>
      </c>
      <c r="AZ17">
        <f t="shared" ref="AZ17:AZ31" si="33">(AL17-AR17)/AR17</f>
        <v>2.852243741143127</v>
      </c>
      <c r="BA17" t="s">
        <v>289</v>
      </c>
      <c r="BB17">
        <v>623.73</v>
      </c>
      <c r="BC17">
        <f t="shared" ref="BC17:BC31" si="34">AR17-BB17</f>
        <v>223.06999999999994</v>
      </c>
      <c r="BD17">
        <f t="shared" ref="BD17:BD31" si="35">(AR17-AQ17)/(AR17-BB17)</f>
        <v>0.39572797776482727</v>
      </c>
      <c r="BE17">
        <f t="shared" ref="BE17:BE31" si="36">(AL17-AR17)/(AL17-BB17)</f>
        <v>0.91545094471923738</v>
      </c>
      <c r="BF17">
        <f t="shared" ref="BF17:BF31" si="37">(AR17-AQ17)/(AR17-AK17)</f>
        <v>0.67219746954076809</v>
      </c>
      <c r="BG17">
        <f t="shared" ref="BG17:BG31" si="38">(AL17-AR17)/(AL17-AK17)</f>
        <v>0.94843205911706197</v>
      </c>
      <c r="BH17">
        <f t="shared" ref="BH17:BH31" si="39">$B$11*CF17+$C$11*CG17+$F$11*CH17*(1-CK17)</f>
        <v>1399.99</v>
      </c>
      <c r="BI17">
        <f t="shared" ref="BI17:BI31" si="40">BH17*BJ17</f>
        <v>1180.1768418602649</v>
      </c>
      <c r="BJ17">
        <f t="shared" ref="BJ17:BJ31" si="41">($B$11*$D$9+$C$11*$D$9+$F$11*((CU17+CM17)/MAX(CU17+CM17+CV17, 0.1)*$I$9+CV17/MAX(CU17+CM17+CV17, 0.1)*$J$9))/($B$11+$C$11+$F$11)</f>
        <v>0.84298947982504502</v>
      </c>
      <c r="BK17">
        <f t="shared" ref="BK17:BK31" si="42">($B$11*$K$9+$C$11*$K$9+$F$11*((CU17+CM17)/MAX(CU17+CM17+CV17, 0.1)*$P$9+CV17/MAX(CU17+CM17+CV17, 0.1)*$Q$9))/($B$11+$C$11+$F$11)</f>
        <v>0.19597895965008993</v>
      </c>
      <c r="BL17">
        <v>6</v>
      </c>
      <c r="BM17">
        <v>0.5</v>
      </c>
      <c r="BN17" t="s">
        <v>290</v>
      </c>
      <c r="BO17">
        <v>2</v>
      </c>
      <c r="BP17">
        <v>1608059528.0999999</v>
      </c>
      <c r="BQ17">
        <v>401.764580645161</v>
      </c>
      <c r="BR17">
        <v>402.42180645161301</v>
      </c>
      <c r="BS17">
        <v>14.940212903225801</v>
      </c>
      <c r="BT17">
        <v>14.185893548387099</v>
      </c>
      <c r="BU17">
        <v>396.995580645161</v>
      </c>
      <c r="BV17">
        <v>14.786212903225801</v>
      </c>
      <c r="BW17">
        <v>500.002322580645</v>
      </c>
      <c r="BX17">
        <v>102.59612903225801</v>
      </c>
      <c r="BY17">
        <v>9.9977464516129003E-2</v>
      </c>
      <c r="BZ17">
        <v>27.975248387096801</v>
      </c>
      <c r="CA17">
        <v>28.7924516129032</v>
      </c>
      <c r="CB17">
        <v>999.9</v>
      </c>
      <c r="CC17">
        <v>0</v>
      </c>
      <c r="CD17">
        <v>0</v>
      </c>
      <c r="CE17">
        <v>9993.0225806451599</v>
      </c>
      <c r="CF17">
        <v>0</v>
      </c>
      <c r="CG17">
        <v>387.07522580645201</v>
      </c>
      <c r="CH17">
        <v>1399.99</v>
      </c>
      <c r="CI17">
        <v>0.89999477419354801</v>
      </c>
      <c r="CJ17">
        <v>0.100005377419355</v>
      </c>
      <c r="CK17">
        <v>0</v>
      </c>
      <c r="CL17">
        <v>759.18577419354801</v>
      </c>
      <c r="CM17">
        <v>4.9993800000000004</v>
      </c>
      <c r="CN17">
        <v>10761.0935483871</v>
      </c>
      <c r="CO17">
        <v>11164.251612903199</v>
      </c>
      <c r="CP17">
        <v>47.870935483871001</v>
      </c>
      <c r="CQ17">
        <v>49.5</v>
      </c>
      <c r="CR17">
        <v>48.616870967741903</v>
      </c>
      <c r="CS17">
        <v>49.631</v>
      </c>
      <c r="CT17">
        <v>49.436999999999998</v>
      </c>
      <c r="CU17">
        <v>1255.4825806451599</v>
      </c>
      <c r="CV17">
        <v>139.508064516129</v>
      </c>
      <c r="CW17">
        <v>0</v>
      </c>
      <c r="CX17">
        <v>356.59999990463302</v>
      </c>
      <c r="CY17">
        <v>0</v>
      </c>
      <c r="CZ17">
        <v>758.52495999999996</v>
      </c>
      <c r="DA17">
        <v>-58.728000090529797</v>
      </c>
      <c r="DB17">
        <v>-842.30000126083098</v>
      </c>
      <c r="DC17">
        <v>10751.708000000001</v>
      </c>
      <c r="DD17">
        <v>15</v>
      </c>
      <c r="DE17">
        <v>0</v>
      </c>
      <c r="DF17" t="s">
        <v>291</v>
      </c>
      <c r="DG17">
        <v>1607992578</v>
      </c>
      <c r="DH17">
        <v>1607992562.5999999</v>
      </c>
      <c r="DI17">
        <v>0</v>
      </c>
      <c r="DJ17">
        <v>1.9490000000000001</v>
      </c>
      <c r="DK17">
        <v>8.9999999999999993E-3</v>
      </c>
      <c r="DL17">
        <v>4.7690000000000001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0.28057251400427802</v>
      </c>
      <c r="DS17">
        <v>1.1027022092318799</v>
      </c>
      <c r="DT17">
        <v>8.4629010432191204E-2</v>
      </c>
      <c r="DU17">
        <v>0</v>
      </c>
      <c r="DV17">
        <v>-0.65712119354838705</v>
      </c>
      <c r="DW17">
        <v>-1.2179508870967799</v>
      </c>
      <c r="DX17">
        <v>9.2990322106022899E-2</v>
      </c>
      <c r="DY17">
        <v>0</v>
      </c>
      <c r="DZ17">
        <v>0.75431964516129002</v>
      </c>
      <c r="EA17">
        <v>-9.4974677419356196E-2</v>
      </c>
      <c r="EB17">
        <v>7.1103503681577097E-3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4.7690000000000001</v>
      </c>
      <c r="EJ17">
        <v>0.154</v>
      </c>
      <c r="EK17">
        <v>4.7690000000000001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1116</v>
      </c>
      <c r="EX17">
        <v>1116.2</v>
      </c>
      <c r="EY17">
        <v>2</v>
      </c>
      <c r="EZ17">
        <v>487.46</v>
      </c>
      <c r="FA17">
        <v>522.25800000000004</v>
      </c>
      <c r="FB17">
        <v>24.399699999999999</v>
      </c>
      <c r="FC17">
        <v>32.535600000000002</v>
      </c>
      <c r="FD17">
        <v>30.000399999999999</v>
      </c>
      <c r="FE17">
        <v>32.225200000000001</v>
      </c>
      <c r="FF17">
        <v>32.253500000000003</v>
      </c>
      <c r="FG17">
        <v>20.7836</v>
      </c>
      <c r="FH17">
        <v>0</v>
      </c>
      <c r="FI17">
        <v>100</v>
      </c>
      <c r="FJ17">
        <v>24.405100000000001</v>
      </c>
      <c r="FK17">
        <v>401.786</v>
      </c>
      <c r="FL17">
        <v>14.7561</v>
      </c>
      <c r="FM17">
        <v>101.07899999999999</v>
      </c>
      <c r="FN17">
        <v>100.497</v>
      </c>
    </row>
    <row r="18" spans="1:170" x14ac:dyDescent="0.25">
      <c r="A18">
        <v>2</v>
      </c>
      <c r="B18">
        <v>1608059654.5999999</v>
      </c>
      <c r="C18">
        <v>118.5</v>
      </c>
      <c r="D18" t="s">
        <v>293</v>
      </c>
      <c r="E18" t="s">
        <v>294</v>
      </c>
      <c r="F18" t="s">
        <v>285</v>
      </c>
      <c r="G18" t="s">
        <v>286</v>
      </c>
      <c r="H18">
        <v>1608059646.5999999</v>
      </c>
      <c r="I18">
        <f t="shared" si="0"/>
        <v>5.4692888741961752E-4</v>
      </c>
      <c r="J18">
        <f t="shared" si="1"/>
        <v>-2.3602425490877366</v>
      </c>
      <c r="K18">
        <f t="shared" si="2"/>
        <v>49.572748387096802</v>
      </c>
      <c r="L18">
        <f t="shared" si="3"/>
        <v>215.48272453706616</v>
      </c>
      <c r="M18">
        <f t="shared" si="4"/>
        <v>22.126314595145438</v>
      </c>
      <c r="N18">
        <f t="shared" si="5"/>
        <v>5.0902559753471852</v>
      </c>
      <c r="O18">
        <f t="shared" si="6"/>
        <v>2.2140780629876206E-2</v>
      </c>
      <c r="P18">
        <f t="shared" si="7"/>
        <v>2.9735360207798527</v>
      </c>
      <c r="Q18">
        <f t="shared" si="8"/>
        <v>2.2049599565843587E-2</v>
      </c>
      <c r="R18">
        <f t="shared" si="9"/>
        <v>1.3789160572022133E-2</v>
      </c>
      <c r="S18">
        <f t="shared" si="10"/>
        <v>231.29413218628136</v>
      </c>
      <c r="T18">
        <f t="shared" si="11"/>
        <v>29.203874262917104</v>
      </c>
      <c r="U18">
        <f t="shared" si="12"/>
        <v>28.852009677419399</v>
      </c>
      <c r="V18">
        <f t="shared" si="13"/>
        <v>3.9874605065066624</v>
      </c>
      <c r="W18">
        <f t="shared" si="14"/>
        <v>39.755434439651985</v>
      </c>
      <c r="X18">
        <f t="shared" si="15"/>
        <v>1.5086371273897325</v>
      </c>
      <c r="Y18">
        <f t="shared" si="16"/>
        <v>3.7947947209074422</v>
      </c>
      <c r="Z18">
        <f t="shared" si="17"/>
        <v>2.4788233791169301</v>
      </c>
      <c r="AA18">
        <f t="shared" si="18"/>
        <v>-24.119563935205132</v>
      </c>
      <c r="AB18">
        <f t="shared" si="19"/>
        <v>-136.61763176891176</v>
      </c>
      <c r="AC18">
        <f t="shared" si="20"/>
        <v>-10.057437384236193</v>
      </c>
      <c r="AD18">
        <f t="shared" si="21"/>
        <v>60.499499097928293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54035.620787147498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603.15783999999996</v>
      </c>
      <c r="AR18">
        <v>649.38</v>
      </c>
      <c r="AS18">
        <f t="shared" si="27"/>
        <v>7.1178909113308153E-2</v>
      </c>
      <c r="AT18">
        <v>0.5</v>
      </c>
      <c r="AU18">
        <f t="shared" si="28"/>
        <v>1180.2015405630179</v>
      </c>
      <c r="AV18">
        <f t="shared" si="29"/>
        <v>-2.3602425490877366</v>
      </c>
      <c r="AW18">
        <f t="shared" si="30"/>
        <v>42.00272909556066</v>
      </c>
      <c r="AX18">
        <f t="shared" si="31"/>
        <v>0.18348270658166246</v>
      </c>
      <c r="AY18">
        <f t="shared" si="32"/>
        <v>-1.5103310816059179E-3</v>
      </c>
      <c r="AZ18">
        <f t="shared" si="33"/>
        <v>4.023376143398318</v>
      </c>
      <c r="BA18" t="s">
        <v>296</v>
      </c>
      <c r="BB18">
        <v>530.23</v>
      </c>
      <c r="BC18">
        <f t="shared" si="34"/>
        <v>119.14999999999998</v>
      </c>
      <c r="BD18">
        <f t="shared" si="35"/>
        <v>0.38793252203105361</v>
      </c>
      <c r="BE18">
        <f t="shared" si="36"/>
        <v>0.95638486739755113</v>
      </c>
      <c r="BF18">
        <f t="shared" si="37"/>
        <v>-0.6993088005958632</v>
      </c>
      <c r="BG18">
        <f t="shared" si="38"/>
        <v>1.0259549372557832</v>
      </c>
      <c r="BH18">
        <f t="shared" si="39"/>
        <v>1400.0196774193601</v>
      </c>
      <c r="BI18">
        <f t="shared" si="40"/>
        <v>1180.2015405630179</v>
      </c>
      <c r="BJ18">
        <f t="shared" si="41"/>
        <v>0.84298925193570828</v>
      </c>
      <c r="BK18">
        <f t="shared" si="42"/>
        <v>0.19597850387141669</v>
      </c>
      <c r="BL18">
        <v>6</v>
      </c>
      <c r="BM18">
        <v>0.5</v>
      </c>
      <c r="BN18" t="s">
        <v>290</v>
      </c>
      <c r="BO18">
        <v>2</v>
      </c>
      <c r="BP18">
        <v>1608059646.5999999</v>
      </c>
      <c r="BQ18">
        <v>49.572748387096802</v>
      </c>
      <c r="BR18">
        <v>46.773038709677401</v>
      </c>
      <c r="BS18">
        <v>14.6922451612903</v>
      </c>
      <c r="BT18">
        <v>14.0455838709677</v>
      </c>
      <c r="BU18">
        <v>44.803748387096803</v>
      </c>
      <c r="BV18">
        <v>14.5382451612903</v>
      </c>
      <c r="BW18">
        <v>500.008225806452</v>
      </c>
      <c r="BX18">
        <v>102.58254838709701</v>
      </c>
      <c r="BY18">
        <v>9.9996780645161307E-2</v>
      </c>
      <c r="BZ18">
        <v>27.999796774193499</v>
      </c>
      <c r="CA18">
        <v>28.852009677419399</v>
      </c>
      <c r="CB18">
        <v>999.9</v>
      </c>
      <c r="CC18">
        <v>0</v>
      </c>
      <c r="CD18">
        <v>0</v>
      </c>
      <c r="CE18">
        <v>9994.8016129032294</v>
      </c>
      <c r="CF18">
        <v>0</v>
      </c>
      <c r="CG18">
        <v>416.08796774193598</v>
      </c>
      <c r="CH18">
        <v>1400.0196774193601</v>
      </c>
      <c r="CI18">
        <v>0.90000064516128997</v>
      </c>
      <c r="CJ18">
        <v>9.9999470967741894E-2</v>
      </c>
      <c r="CK18">
        <v>0</v>
      </c>
      <c r="CL18">
        <v>603.61864516129003</v>
      </c>
      <c r="CM18">
        <v>4.9993800000000004</v>
      </c>
      <c r="CN18">
        <v>8634.1951612903194</v>
      </c>
      <c r="CO18">
        <v>11164.490322580599</v>
      </c>
      <c r="CP18">
        <v>48.061999999999998</v>
      </c>
      <c r="CQ18">
        <v>49.625</v>
      </c>
      <c r="CR18">
        <v>48.75</v>
      </c>
      <c r="CS18">
        <v>49.758000000000003</v>
      </c>
      <c r="CT18">
        <v>49.582322580645098</v>
      </c>
      <c r="CU18">
        <v>1255.5193548387099</v>
      </c>
      <c r="CV18">
        <v>139.50032258064499</v>
      </c>
      <c r="CW18">
        <v>0</v>
      </c>
      <c r="CX18">
        <v>117.700000047684</v>
      </c>
      <c r="CY18">
        <v>0</v>
      </c>
      <c r="CZ18">
        <v>603.15783999999996</v>
      </c>
      <c r="DA18">
        <v>-36.627153795547699</v>
      </c>
      <c r="DB18">
        <v>-499.63538391865899</v>
      </c>
      <c r="DC18">
        <v>8627.5184000000008</v>
      </c>
      <c r="DD18">
        <v>15</v>
      </c>
      <c r="DE18">
        <v>0</v>
      </c>
      <c r="DF18" t="s">
        <v>291</v>
      </c>
      <c r="DG18">
        <v>1607992578</v>
      </c>
      <c r="DH18">
        <v>1607992562.5999999</v>
      </c>
      <c r="DI18">
        <v>0</v>
      </c>
      <c r="DJ18">
        <v>1.9490000000000001</v>
      </c>
      <c r="DK18">
        <v>8.9999999999999993E-3</v>
      </c>
      <c r="DL18">
        <v>4.7690000000000001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-2.3567065931396201</v>
      </c>
      <c r="DS18">
        <v>-0.13712306907647501</v>
      </c>
      <c r="DT18">
        <v>2.88394278724955E-2</v>
      </c>
      <c r="DU18">
        <v>1</v>
      </c>
      <c r="DV18">
        <v>2.7977222580645198</v>
      </c>
      <c r="DW18">
        <v>0.11947693548387001</v>
      </c>
      <c r="DX18">
        <v>3.26307286118446E-2</v>
      </c>
      <c r="DY18">
        <v>1</v>
      </c>
      <c r="DZ18">
        <v>0.64667616129032301</v>
      </c>
      <c r="EA18">
        <v>7.1976290322566198E-3</v>
      </c>
      <c r="EB18">
        <v>8.4925367982429897E-4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4.7690000000000001</v>
      </c>
      <c r="EJ18">
        <v>0.154</v>
      </c>
      <c r="EK18">
        <v>4.7690000000000001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1117.9000000000001</v>
      </c>
      <c r="EX18">
        <v>1118.2</v>
      </c>
      <c r="EY18">
        <v>2</v>
      </c>
      <c r="EZ18">
        <v>487.41199999999998</v>
      </c>
      <c r="FA18">
        <v>521.447</v>
      </c>
      <c r="FB18">
        <v>24.356100000000001</v>
      </c>
      <c r="FC18">
        <v>32.615600000000001</v>
      </c>
      <c r="FD18">
        <v>30.000800000000002</v>
      </c>
      <c r="FE18">
        <v>32.318100000000001</v>
      </c>
      <c r="FF18">
        <v>32.345199999999998</v>
      </c>
      <c r="FG18">
        <v>5.20716</v>
      </c>
      <c r="FH18">
        <v>0</v>
      </c>
      <c r="FI18">
        <v>100</v>
      </c>
      <c r="FJ18">
        <v>24.3474</v>
      </c>
      <c r="FK18">
        <v>46.917700000000004</v>
      </c>
      <c r="FL18">
        <v>14.909599999999999</v>
      </c>
      <c r="FM18">
        <v>101.063</v>
      </c>
      <c r="FN18">
        <v>100.485</v>
      </c>
    </row>
    <row r="19" spans="1:170" x14ac:dyDescent="0.25">
      <c r="A19">
        <v>3</v>
      </c>
      <c r="B19">
        <v>1608059740.5999999</v>
      </c>
      <c r="C19">
        <v>204.5</v>
      </c>
      <c r="D19" t="s">
        <v>298</v>
      </c>
      <c r="E19" t="s">
        <v>299</v>
      </c>
      <c r="F19" t="s">
        <v>285</v>
      </c>
      <c r="G19" t="s">
        <v>286</v>
      </c>
      <c r="H19">
        <v>1608059732.8499999</v>
      </c>
      <c r="I19">
        <f t="shared" si="0"/>
        <v>5.8436873472786442E-4</v>
      </c>
      <c r="J19">
        <f t="shared" si="1"/>
        <v>-1.9893500157310966</v>
      </c>
      <c r="K19">
        <f t="shared" si="2"/>
        <v>79.719939999999994</v>
      </c>
      <c r="L19">
        <f t="shared" si="3"/>
        <v>209.28466726041361</v>
      </c>
      <c r="M19">
        <f t="shared" si="4"/>
        <v>21.487927842169462</v>
      </c>
      <c r="N19">
        <f t="shared" si="5"/>
        <v>8.1851018554100143</v>
      </c>
      <c r="O19">
        <f t="shared" si="6"/>
        <v>2.3612523566474999E-2</v>
      </c>
      <c r="P19">
        <f t="shared" si="7"/>
        <v>2.976444875566215</v>
      </c>
      <c r="Q19">
        <f t="shared" si="8"/>
        <v>2.3508949111292293E-2</v>
      </c>
      <c r="R19">
        <f t="shared" si="9"/>
        <v>1.4702360956348529E-2</v>
      </c>
      <c r="S19">
        <f t="shared" si="10"/>
        <v>231.29321448852562</v>
      </c>
      <c r="T19">
        <f t="shared" si="11"/>
        <v>29.181497943656098</v>
      </c>
      <c r="U19">
        <f t="shared" si="12"/>
        <v>28.874393333333298</v>
      </c>
      <c r="V19">
        <f t="shared" si="13"/>
        <v>3.992633820933734</v>
      </c>
      <c r="W19">
        <f t="shared" si="14"/>
        <v>39.787693532171723</v>
      </c>
      <c r="X19">
        <f t="shared" si="15"/>
        <v>1.5088320514809817</v>
      </c>
      <c r="Y19">
        <f t="shared" si="16"/>
        <v>3.7922078852370853</v>
      </c>
      <c r="Z19">
        <f t="shared" si="17"/>
        <v>2.4838017694527523</v>
      </c>
      <c r="AA19">
        <f t="shared" si="18"/>
        <v>-25.770661201498822</v>
      </c>
      <c r="AB19">
        <f t="shared" si="19"/>
        <v>-142.22003122739159</v>
      </c>
      <c r="AC19">
        <f t="shared" si="20"/>
        <v>-10.460197427064992</v>
      </c>
      <c r="AD19">
        <f t="shared" si="21"/>
        <v>52.842324632570211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54122.852016030047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560.75944000000004</v>
      </c>
      <c r="AR19">
        <v>603.75</v>
      </c>
      <c r="AS19">
        <f t="shared" si="27"/>
        <v>7.1205896480331154E-2</v>
      </c>
      <c r="AT19">
        <v>0.5</v>
      </c>
      <c r="AU19">
        <f t="shared" si="28"/>
        <v>1180.1962618533641</v>
      </c>
      <c r="AV19">
        <f t="shared" si="29"/>
        <v>-1.9893500157310966</v>
      </c>
      <c r="AW19">
        <f t="shared" si="30"/>
        <v>42.018466424002227</v>
      </c>
      <c r="AX19">
        <f t="shared" si="31"/>
        <v>0.18005797101449272</v>
      </c>
      <c r="AY19">
        <f t="shared" si="32"/>
        <v>-1.1960744001155471E-3</v>
      </c>
      <c r="AZ19">
        <f t="shared" si="33"/>
        <v>4.4030310559006214</v>
      </c>
      <c r="BA19" t="s">
        <v>301</v>
      </c>
      <c r="BB19">
        <v>495.04</v>
      </c>
      <c r="BC19">
        <f t="shared" si="34"/>
        <v>108.70999999999998</v>
      </c>
      <c r="BD19">
        <f t="shared" si="35"/>
        <v>0.39546095115444729</v>
      </c>
      <c r="BE19">
        <f t="shared" si="36"/>
        <v>0.96071253035734938</v>
      </c>
      <c r="BF19">
        <f t="shared" si="37"/>
        <v>-0.38478245722744331</v>
      </c>
      <c r="BG19">
        <f t="shared" si="38"/>
        <v>1.0438729239312459</v>
      </c>
      <c r="BH19">
        <f t="shared" si="39"/>
        <v>1400.0133333333299</v>
      </c>
      <c r="BI19">
        <f t="shared" si="40"/>
        <v>1180.1962618533641</v>
      </c>
      <c r="BJ19">
        <f t="shared" si="41"/>
        <v>0.8429893014257247</v>
      </c>
      <c r="BK19">
        <f t="shared" si="42"/>
        <v>0.19597860285144938</v>
      </c>
      <c r="BL19">
        <v>6</v>
      </c>
      <c r="BM19">
        <v>0.5</v>
      </c>
      <c r="BN19" t="s">
        <v>290</v>
      </c>
      <c r="BO19">
        <v>2</v>
      </c>
      <c r="BP19">
        <v>1608059732.8499999</v>
      </c>
      <c r="BQ19">
        <v>79.719939999999994</v>
      </c>
      <c r="BR19">
        <v>77.388636666666699</v>
      </c>
      <c r="BS19">
        <v>14.69548</v>
      </c>
      <c r="BT19">
        <v>14.0045466666667</v>
      </c>
      <c r="BU19">
        <v>74.950950000000006</v>
      </c>
      <c r="BV19">
        <v>14.54148</v>
      </c>
      <c r="BW19">
        <v>500.00293333333298</v>
      </c>
      <c r="BX19">
        <v>102.5733</v>
      </c>
      <c r="BY19">
        <v>9.9906419999999996E-2</v>
      </c>
      <c r="BZ19">
        <v>27.988099999999999</v>
      </c>
      <c r="CA19">
        <v>28.874393333333298</v>
      </c>
      <c r="CB19">
        <v>999.9</v>
      </c>
      <c r="CC19">
        <v>0</v>
      </c>
      <c r="CD19">
        <v>0</v>
      </c>
      <c r="CE19">
        <v>10012.1616666667</v>
      </c>
      <c r="CF19">
        <v>0</v>
      </c>
      <c r="CG19">
        <v>419.0444</v>
      </c>
      <c r="CH19">
        <v>1400.0133333333299</v>
      </c>
      <c r="CI19">
        <v>0.89999949999999995</v>
      </c>
      <c r="CJ19">
        <v>0.10000050000000001</v>
      </c>
      <c r="CK19">
        <v>0</v>
      </c>
      <c r="CL19">
        <v>560.96653333333302</v>
      </c>
      <c r="CM19">
        <v>4.9993800000000004</v>
      </c>
      <c r="CN19">
        <v>8039.88</v>
      </c>
      <c r="CO19">
        <v>11164.43</v>
      </c>
      <c r="CP19">
        <v>48.199599999999997</v>
      </c>
      <c r="CQ19">
        <v>49.7624</v>
      </c>
      <c r="CR19">
        <v>48.910133333333299</v>
      </c>
      <c r="CS19">
        <v>49.8812</v>
      </c>
      <c r="CT19">
        <v>49.726900000000001</v>
      </c>
      <c r="CU19">
        <v>1255.51133333333</v>
      </c>
      <c r="CV19">
        <v>139.50200000000001</v>
      </c>
      <c r="CW19">
        <v>0</v>
      </c>
      <c r="CX19">
        <v>85.399999856948895</v>
      </c>
      <c r="CY19">
        <v>0</v>
      </c>
      <c r="CZ19">
        <v>560.75944000000004</v>
      </c>
      <c r="DA19">
        <v>-17.5597692657302</v>
      </c>
      <c r="DB19">
        <v>-230.906923391177</v>
      </c>
      <c r="DC19">
        <v>8037.4143999999997</v>
      </c>
      <c r="DD19">
        <v>15</v>
      </c>
      <c r="DE19">
        <v>0</v>
      </c>
      <c r="DF19" t="s">
        <v>291</v>
      </c>
      <c r="DG19">
        <v>1607992578</v>
      </c>
      <c r="DH19">
        <v>1607992562.5999999</v>
      </c>
      <c r="DI19">
        <v>0</v>
      </c>
      <c r="DJ19">
        <v>1.9490000000000001</v>
      </c>
      <c r="DK19">
        <v>8.9999999999999993E-3</v>
      </c>
      <c r="DL19">
        <v>4.7690000000000001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-1.98854776192227</v>
      </c>
      <c r="DS19">
        <v>-0.167090910165371</v>
      </c>
      <c r="DT19">
        <v>2.0117842863158101E-2</v>
      </c>
      <c r="DU19">
        <v>1</v>
      </c>
      <c r="DV19">
        <v>2.3304964516129001</v>
      </c>
      <c r="DW19">
        <v>0.17574241935483201</v>
      </c>
      <c r="DX19">
        <v>2.3319829516942701E-2</v>
      </c>
      <c r="DY19">
        <v>1</v>
      </c>
      <c r="DZ19">
        <v>0.68981570967741901</v>
      </c>
      <c r="EA19">
        <v>9.3190693548385398E-2</v>
      </c>
      <c r="EB19">
        <v>7.0279442283645802E-3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4.7690000000000001</v>
      </c>
      <c r="EJ19">
        <v>0.154</v>
      </c>
      <c r="EK19">
        <v>4.7690000000000001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1119.4000000000001</v>
      </c>
      <c r="EX19">
        <v>1119.5999999999999</v>
      </c>
      <c r="EY19">
        <v>2</v>
      </c>
      <c r="EZ19">
        <v>487.71300000000002</v>
      </c>
      <c r="FA19">
        <v>521.54700000000003</v>
      </c>
      <c r="FB19">
        <v>24.2258</v>
      </c>
      <c r="FC19">
        <v>32.636200000000002</v>
      </c>
      <c r="FD19">
        <v>30.0001</v>
      </c>
      <c r="FE19">
        <v>32.355400000000003</v>
      </c>
      <c r="FF19">
        <v>32.384</v>
      </c>
      <c r="FG19">
        <v>6.5811999999999999</v>
      </c>
      <c r="FH19">
        <v>0</v>
      </c>
      <c r="FI19">
        <v>100</v>
      </c>
      <c r="FJ19">
        <v>24.229700000000001</v>
      </c>
      <c r="FK19">
        <v>77.452500000000001</v>
      </c>
      <c r="FL19">
        <v>14.6831</v>
      </c>
      <c r="FM19">
        <v>101.059</v>
      </c>
      <c r="FN19">
        <v>100.482</v>
      </c>
    </row>
    <row r="20" spans="1:170" x14ac:dyDescent="0.25">
      <c r="A20">
        <v>4</v>
      </c>
      <c r="B20">
        <v>1608059815.5999999</v>
      </c>
      <c r="C20">
        <v>279.5</v>
      </c>
      <c r="D20" t="s">
        <v>302</v>
      </c>
      <c r="E20" t="s">
        <v>303</v>
      </c>
      <c r="F20" t="s">
        <v>285</v>
      </c>
      <c r="G20" t="s">
        <v>286</v>
      </c>
      <c r="H20">
        <v>1608059807.8499999</v>
      </c>
      <c r="I20">
        <f t="shared" si="0"/>
        <v>6.8963956469929701E-4</v>
      </c>
      <c r="J20">
        <f t="shared" si="1"/>
        <v>-1.6592566308948928</v>
      </c>
      <c r="K20">
        <f t="shared" si="2"/>
        <v>99.685286666666698</v>
      </c>
      <c r="L20">
        <f t="shared" si="3"/>
        <v>188.1963548601299</v>
      </c>
      <c r="M20">
        <f t="shared" si="4"/>
        <v>19.323258389112787</v>
      </c>
      <c r="N20">
        <f t="shared" si="5"/>
        <v>10.235291503304575</v>
      </c>
      <c r="O20">
        <f t="shared" si="6"/>
        <v>2.8327308568085192E-2</v>
      </c>
      <c r="P20">
        <f t="shared" si="7"/>
        <v>2.9760500425986809</v>
      </c>
      <c r="Q20">
        <f t="shared" si="8"/>
        <v>2.8178363762862618E-2</v>
      </c>
      <c r="R20">
        <f t="shared" si="9"/>
        <v>1.7624794025888534E-2</v>
      </c>
      <c r="S20">
        <f t="shared" si="10"/>
        <v>231.29346379719021</v>
      </c>
      <c r="T20">
        <f t="shared" si="11"/>
        <v>29.17317851111482</v>
      </c>
      <c r="U20">
        <f t="shared" si="12"/>
        <v>28.74831</v>
      </c>
      <c r="V20">
        <f t="shared" si="13"/>
        <v>3.9635696149955106</v>
      </c>
      <c r="W20">
        <f t="shared" si="14"/>
        <v>39.979507976432252</v>
      </c>
      <c r="X20">
        <f t="shared" si="15"/>
        <v>1.5177426579442357</v>
      </c>
      <c r="Y20">
        <f t="shared" si="16"/>
        <v>3.7963014923518781</v>
      </c>
      <c r="Z20">
        <f t="shared" si="17"/>
        <v>2.445826957051275</v>
      </c>
      <c r="AA20">
        <f t="shared" si="18"/>
        <v>-30.413104803238998</v>
      </c>
      <c r="AB20">
        <f t="shared" si="19"/>
        <v>-119.00245031632136</v>
      </c>
      <c r="AC20">
        <f t="shared" si="20"/>
        <v>-8.7490286236915331</v>
      </c>
      <c r="AD20">
        <f t="shared" si="21"/>
        <v>73.128880053938303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54108.000856039049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539.04596153846103</v>
      </c>
      <c r="AR20">
        <v>580.37</v>
      </c>
      <c r="AS20">
        <f t="shared" si="27"/>
        <v>7.1202919622893934E-2</v>
      </c>
      <c r="AT20">
        <v>0.5</v>
      </c>
      <c r="AU20">
        <f t="shared" si="28"/>
        <v>1180.195890856975</v>
      </c>
      <c r="AV20">
        <f t="shared" si="29"/>
        <v>-1.6592566308948928</v>
      </c>
      <c r="AW20">
        <f t="shared" si="30"/>
        <v>42.016696577979445</v>
      </c>
      <c r="AX20">
        <f t="shared" si="31"/>
        <v>0.1843306855971191</v>
      </c>
      <c r="AY20">
        <f t="shared" si="32"/>
        <v>-9.1638105119426765E-4</v>
      </c>
      <c r="AZ20">
        <f t="shared" si="33"/>
        <v>4.6206902493237072</v>
      </c>
      <c r="BA20" t="s">
        <v>305</v>
      </c>
      <c r="BB20">
        <v>473.39</v>
      </c>
      <c r="BC20">
        <f t="shared" si="34"/>
        <v>106.98000000000002</v>
      </c>
      <c r="BD20">
        <f t="shared" si="35"/>
        <v>0.38627816845708512</v>
      </c>
      <c r="BE20">
        <f t="shared" si="36"/>
        <v>0.96163790166709096</v>
      </c>
      <c r="BF20">
        <f t="shared" si="37"/>
        <v>-0.30586173913538972</v>
      </c>
      <c r="BG20">
        <f t="shared" si="38"/>
        <v>1.0530537814476237</v>
      </c>
      <c r="BH20">
        <f t="shared" si="39"/>
        <v>1400.0126666666699</v>
      </c>
      <c r="BI20">
        <f t="shared" si="40"/>
        <v>1180.195890856975</v>
      </c>
      <c r="BJ20">
        <f t="shared" si="41"/>
        <v>0.84298943785054248</v>
      </c>
      <c r="BK20">
        <f t="shared" si="42"/>
        <v>0.19597887570108485</v>
      </c>
      <c r="BL20">
        <v>6</v>
      </c>
      <c r="BM20">
        <v>0.5</v>
      </c>
      <c r="BN20" t="s">
        <v>290</v>
      </c>
      <c r="BO20">
        <v>2</v>
      </c>
      <c r="BP20">
        <v>1608059807.8499999</v>
      </c>
      <c r="BQ20">
        <v>99.685286666666698</v>
      </c>
      <c r="BR20">
        <v>97.776693333333299</v>
      </c>
      <c r="BS20">
        <v>14.7818566666667</v>
      </c>
      <c r="BT20">
        <v>13.966530000000001</v>
      </c>
      <c r="BU20">
        <v>94.9162933333333</v>
      </c>
      <c r="BV20">
        <v>14.6278566666667</v>
      </c>
      <c r="BW20">
        <v>500.00479999999999</v>
      </c>
      <c r="BX20">
        <v>102.576133333333</v>
      </c>
      <c r="BY20">
        <v>9.9916920000000006E-2</v>
      </c>
      <c r="BZ20">
        <v>28.006606666666698</v>
      </c>
      <c r="CA20">
        <v>28.74831</v>
      </c>
      <c r="CB20">
        <v>999.9</v>
      </c>
      <c r="CC20">
        <v>0</v>
      </c>
      <c r="CD20">
        <v>0</v>
      </c>
      <c r="CE20">
        <v>10009.65</v>
      </c>
      <c r="CF20">
        <v>0</v>
      </c>
      <c r="CG20">
        <v>458.94196666666699</v>
      </c>
      <c r="CH20">
        <v>1400.0126666666699</v>
      </c>
      <c r="CI20">
        <v>0.89999340000000005</v>
      </c>
      <c r="CJ20">
        <v>0.10000657</v>
      </c>
      <c r="CK20">
        <v>0</v>
      </c>
      <c r="CL20">
        <v>539.04129999999998</v>
      </c>
      <c r="CM20">
        <v>4.9993800000000004</v>
      </c>
      <c r="CN20">
        <v>7765.3746666666702</v>
      </c>
      <c r="CO20">
        <v>11164.416666666701</v>
      </c>
      <c r="CP20">
        <v>48.375</v>
      </c>
      <c r="CQ20">
        <v>49.928733333333298</v>
      </c>
      <c r="CR20">
        <v>49.061999999999998</v>
      </c>
      <c r="CS20">
        <v>50.028933333333299</v>
      </c>
      <c r="CT20">
        <v>49.875</v>
      </c>
      <c r="CU20">
        <v>1255.5046666666699</v>
      </c>
      <c r="CV20">
        <v>139.50833333333301</v>
      </c>
      <c r="CW20">
        <v>0</v>
      </c>
      <c r="CX20">
        <v>74</v>
      </c>
      <c r="CY20">
        <v>0</v>
      </c>
      <c r="CZ20">
        <v>539.04596153846103</v>
      </c>
      <c r="DA20">
        <v>-9.0805811961596792</v>
      </c>
      <c r="DB20">
        <v>-103.67760692886201</v>
      </c>
      <c r="DC20">
        <v>7765.3996153846201</v>
      </c>
      <c r="DD20">
        <v>15</v>
      </c>
      <c r="DE20">
        <v>0</v>
      </c>
      <c r="DF20" t="s">
        <v>291</v>
      </c>
      <c r="DG20">
        <v>1607992578</v>
      </c>
      <c r="DH20">
        <v>1607992562.5999999</v>
      </c>
      <c r="DI20">
        <v>0</v>
      </c>
      <c r="DJ20">
        <v>1.9490000000000001</v>
      </c>
      <c r="DK20">
        <v>8.9999999999999993E-3</v>
      </c>
      <c r="DL20">
        <v>4.7690000000000001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-1.6560038811569</v>
      </c>
      <c r="DS20">
        <v>-0.14386970795489401</v>
      </c>
      <c r="DT20">
        <v>2.1318586906258499E-2</v>
      </c>
      <c r="DU20">
        <v>1</v>
      </c>
      <c r="DV20">
        <v>1.9053364516129001</v>
      </c>
      <c r="DW20">
        <v>0.15600967741934499</v>
      </c>
      <c r="DX20">
        <v>2.4907669184071401E-2</v>
      </c>
      <c r="DY20">
        <v>1</v>
      </c>
      <c r="DZ20">
        <v>0.81399048387096795</v>
      </c>
      <c r="EA20">
        <v>0.11044243548387001</v>
      </c>
      <c r="EB20">
        <v>8.2617446641070503E-3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4.7690000000000001</v>
      </c>
      <c r="EJ20">
        <v>0.154</v>
      </c>
      <c r="EK20">
        <v>4.7690000000000001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1120.5999999999999</v>
      </c>
      <c r="EX20">
        <v>1120.9000000000001</v>
      </c>
      <c r="EY20">
        <v>2</v>
      </c>
      <c r="EZ20">
        <v>487.90499999999997</v>
      </c>
      <c r="FA20">
        <v>521.61800000000005</v>
      </c>
      <c r="FB20">
        <v>24.202200000000001</v>
      </c>
      <c r="FC20">
        <v>32.667400000000001</v>
      </c>
      <c r="FD20">
        <v>30.000499999999999</v>
      </c>
      <c r="FE20">
        <v>32.394799999999996</v>
      </c>
      <c r="FF20">
        <v>32.425699999999999</v>
      </c>
      <c r="FG20">
        <v>7.5102500000000001</v>
      </c>
      <c r="FH20">
        <v>0</v>
      </c>
      <c r="FI20">
        <v>100</v>
      </c>
      <c r="FJ20">
        <v>24.196400000000001</v>
      </c>
      <c r="FK20">
        <v>97.911799999999999</v>
      </c>
      <c r="FL20">
        <v>14.692500000000001</v>
      </c>
      <c r="FM20">
        <v>101.05200000000001</v>
      </c>
      <c r="FN20">
        <v>100.474</v>
      </c>
    </row>
    <row r="21" spans="1:170" x14ac:dyDescent="0.25">
      <c r="A21">
        <v>5</v>
      </c>
      <c r="B21">
        <v>1608059890.5999999</v>
      </c>
      <c r="C21">
        <v>354.5</v>
      </c>
      <c r="D21" t="s">
        <v>306</v>
      </c>
      <c r="E21" t="s">
        <v>307</v>
      </c>
      <c r="F21" t="s">
        <v>285</v>
      </c>
      <c r="G21" t="s">
        <v>286</v>
      </c>
      <c r="H21">
        <v>1608059882.8499999</v>
      </c>
      <c r="I21">
        <f t="shared" si="0"/>
        <v>8.3411938783779619E-4</v>
      </c>
      <c r="J21">
        <f t="shared" si="1"/>
        <v>-0.78307024229507816</v>
      </c>
      <c r="K21">
        <f t="shared" si="2"/>
        <v>149.221933333333</v>
      </c>
      <c r="L21">
        <f t="shared" si="3"/>
        <v>179.35334352731581</v>
      </c>
      <c r="M21">
        <f t="shared" si="4"/>
        <v>18.41584851569521</v>
      </c>
      <c r="N21">
        <f t="shared" si="5"/>
        <v>15.321980987030205</v>
      </c>
      <c r="O21">
        <f t="shared" si="6"/>
        <v>3.4494283027026916E-2</v>
      </c>
      <c r="P21">
        <f t="shared" si="7"/>
        <v>2.9712735455319126</v>
      </c>
      <c r="Q21">
        <f t="shared" si="8"/>
        <v>3.4273347520438036E-2</v>
      </c>
      <c r="R21">
        <f t="shared" si="9"/>
        <v>2.1440574262510635E-2</v>
      </c>
      <c r="S21">
        <f t="shared" si="10"/>
        <v>231.2947006570046</v>
      </c>
      <c r="T21">
        <f t="shared" si="11"/>
        <v>29.124369648275923</v>
      </c>
      <c r="U21">
        <f t="shared" si="12"/>
        <v>28.770130000000002</v>
      </c>
      <c r="V21">
        <f t="shared" si="13"/>
        <v>3.9685862279551931</v>
      </c>
      <c r="W21">
        <f t="shared" si="14"/>
        <v>40.509415160584503</v>
      </c>
      <c r="X21">
        <f t="shared" si="15"/>
        <v>1.5366482129800854</v>
      </c>
      <c r="Y21">
        <f t="shared" si="16"/>
        <v>3.7933112756346032</v>
      </c>
      <c r="Z21">
        <f t="shared" si="17"/>
        <v>2.431938014975108</v>
      </c>
      <c r="AA21">
        <f t="shared" si="18"/>
        <v>-36.784665003646815</v>
      </c>
      <c r="AB21">
        <f t="shared" si="19"/>
        <v>-124.47193911545465</v>
      </c>
      <c r="AC21">
        <f t="shared" si="20"/>
        <v>-9.1662351490932199</v>
      </c>
      <c r="AD21">
        <f t="shared" si="21"/>
        <v>60.871861388809933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53970.422063906597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528.98800000000006</v>
      </c>
      <c r="AR21">
        <v>573.08000000000004</v>
      </c>
      <c r="AS21">
        <f t="shared" si="27"/>
        <v>7.6938647309276131E-2</v>
      </c>
      <c r="AT21">
        <v>0.5</v>
      </c>
      <c r="AU21">
        <f t="shared" si="28"/>
        <v>1180.2043518533408</v>
      </c>
      <c r="AV21">
        <f t="shared" si="29"/>
        <v>-0.78307024229507816</v>
      </c>
      <c r="AW21">
        <f t="shared" si="30"/>
        <v>45.401663190058507</v>
      </c>
      <c r="AX21">
        <f t="shared" si="31"/>
        <v>0.2016297899071684</v>
      </c>
      <c r="AY21">
        <f t="shared" si="32"/>
        <v>-1.7397221265658391E-4</v>
      </c>
      <c r="AZ21">
        <f t="shared" si="33"/>
        <v>4.6921895721365248</v>
      </c>
      <c r="BA21" t="s">
        <v>309</v>
      </c>
      <c r="BB21">
        <v>457.53</v>
      </c>
      <c r="BC21">
        <f t="shared" si="34"/>
        <v>115.55000000000007</v>
      </c>
      <c r="BD21">
        <f t="shared" si="35"/>
        <v>0.38158372998701823</v>
      </c>
      <c r="BE21">
        <f t="shared" si="36"/>
        <v>0.95879909432885835</v>
      </c>
      <c r="BF21">
        <f t="shared" si="37"/>
        <v>-0.30964152207264656</v>
      </c>
      <c r="BG21">
        <f t="shared" si="38"/>
        <v>1.0559164183721059</v>
      </c>
      <c r="BH21">
        <f t="shared" si="39"/>
        <v>1400.0229999999999</v>
      </c>
      <c r="BI21">
        <f t="shared" si="40"/>
        <v>1180.2043518533408</v>
      </c>
      <c r="BJ21">
        <f t="shared" si="41"/>
        <v>0.8429892593574112</v>
      </c>
      <c r="BK21">
        <f t="shared" si="42"/>
        <v>0.19597851871482225</v>
      </c>
      <c r="BL21">
        <v>6</v>
      </c>
      <c r="BM21">
        <v>0.5</v>
      </c>
      <c r="BN21" t="s">
        <v>290</v>
      </c>
      <c r="BO21">
        <v>2</v>
      </c>
      <c r="BP21">
        <v>1608059882.8499999</v>
      </c>
      <c r="BQ21">
        <v>149.221933333333</v>
      </c>
      <c r="BR21">
        <v>148.431633333333</v>
      </c>
      <c r="BS21">
        <v>14.965533333333299</v>
      </c>
      <c r="BT21">
        <v>13.9795966666667</v>
      </c>
      <c r="BU21">
        <v>144.45296666666701</v>
      </c>
      <c r="BV21">
        <v>14.811533333333299</v>
      </c>
      <c r="BW21">
        <v>500.01366666666701</v>
      </c>
      <c r="BX21">
        <v>102.579066666667</v>
      </c>
      <c r="BY21">
        <v>0.100081396666667</v>
      </c>
      <c r="BZ21">
        <v>27.993089999999999</v>
      </c>
      <c r="CA21">
        <v>28.770130000000002</v>
      </c>
      <c r="CB21">
        <v>999.9</v>
      </c>
      <c r="CC21">
        <v>0</v>
      </c>
      <c r="CD21">
        <v>0</v>
      </c>
      <c r="CE21">
        <v>9982.3533333333307</v>
      </c>
      <c r="CF21">
        <v>0</v>
      </c>
      <c r="CG21">
        <v>474.49883333333298</v>
      </c>
      <c r="CH21">
        <v>1400.0229999999999</v>
      </c>
      <c r="CI21">
        <v>0.89999966666666698</v>
      </c>
      <c r="CJ21">
        <v>0.100000163333333</v>
      </c>
      <c r="CK21">
        <v>0</v>
      </c>
      <c r="CL21">
        <v>528.98186666666697</v>
      </c>
      <c r="CM21">
        <v>4.9993800000000004</v>
      </c>
      <c r="CN21">
        <v>7640.8596666666699</v>
      </c>
      <c r="CO21">
        <v>11164.5233333333</v>
      </c>
      <c r="CP21">
        <v>48.528933333333299</v>
      </c>
      <c r="CQ21">
        <v>50.145666666666699</v>
      </c>
      <c r="CR21">
        <v>49.245800000000003</v>
      </c>
      <c r="CS21">
        <v>50.212200000000003</v>
      </c>
      <c r="CT21">
        <v>50</v>
      </c>
      <c r="CU21">
        <v>1255.5219999999999</v>
      </c>
      <c r="CV21">
        <v>139.501</v>
      </c>
      <c r="CW21">
        <v>0</v>
      </c>
      <c r="CX21">
        <v>74.599999904632597</v>
      </c>
      <c r="CY21">
        <v>0</v>
      </c>
      <c r="CZ21">
        <v>528.98800000000006</v>
      </c>
      <c r="DA21">
        <v>-0.778538458435031</v>
      </c>
      <c r="DB21">
        <v>-22.625384716766501</v>
      </c>
      <c r="DC21">
        <v>7640.3735999999999</v>
      </c>
      <c r="DD21">
        <v>15</v>
      </c>
      <c r="DE21">
        <v>0</v>
      </c>
      <c r="DF21" t="s">
        <v>291</v>
      </c>
      <c r="DG21">
        <v>1607992578</v>
      </c>
      <c r="DH21">
        <v>1607992562.5999999</v>
      </c>
      <c r="DI21">
        <v>0</v>
      </c>
      <c r="DJ21">
        <v>1.9490000000000001</v>
      </c>
      <c r="DK21">
        <v>8.9999999999999993E-3</v>
      </c>
      <c r="DL21">
        <v>4.7690000000000001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-0.77979141337436297</v>
      </c>
      <c r="DS21">
        <v>-2.3399903000255799E-2</v>
      </c>
      <c r="DT21">
        <v>2.3357752950123399E-2</v>
      </c>
      <c r="DU21">
        <v>1</v>
      </c>
      <c r="DV21">
        <v>0.78622145161290302</v>
      </c>
      <c r="DW21">
        <v>-1.11645967741946E-2</v>
      </c>
      <c r="DX21">
        <v>2.7724147023545101E-2</v>
      </c>
      <c r="DY21">
        <v>1</v>
      </c>
      <c r="DZ21">
        <v>0.98423841935483902</v>
      </c>
      <c r="EA21">
        <v>0.13998241935483799</v>
      </c>
      <c r="EB21">
        <v>1.04675863125765E-2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4.7690000000000001</v>
      </c>
      <c r="EJ21">
        <v>0.154</v>
      </c>
      <c r="EK21">
        <v>4.7690000000000001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1121.9000000000001</v>
      </c>
      <c r="EX21">
        <v>1122.0999999999999</v>
      </c>
      <c r="EY21">
        <v>2</v>
      </c>
      <c r="EZ21">
        <v>488.22399999999999</v>
      </c>
      <c r="FA21">
        <v>521.79</v>
      </c>
      <c r="FB21">
        <v>24.088200000000001</v>
      </c>
      <c r="FC21">
        <v>32.726900000000001</v>
      </c>
      <c r="FD21">
        <v>30.000399999999999</v>
      </c>
      <c r="FE21">
        <v>32.453099999999999</v>
      </c>
      <c r="FF21">
        <v>32.485599999999998</v>
      </c>
      <c r="FG21">
        <v>9.8288200000000003</v>
      </c>
      <c r="FH21">
        <v>0</v>
      </c>
      <c r="FI21">
        <v>100</v>
      </c>
      <c r="FJ21">
        <v>24.090399999999999</v>
      </c>
      <c r="FK21">
        <v>148.81100000000001</v>
      </c>
      <c r="FL21">
        <v>14.7751</v>
      </c>
      <c r="FM21">
        <v>101.04</v>
      </c>
      <c r="FN21">
        <v>100.46599999999999</v>
      </c>
    </row>
    <row r="22" spans="1:170" x14ac:dyDescent="0.25">
      <c r="A22">
        <v>6</v>
      </c>
      <c r="B22">
        <v>1608059964.5999999</v>
      </c>
      <c r="C22">
        <v>428.5</v>
      </c>
      <c r="D22" t="s">
        <v>310</v>
      </c>
      <c r="E22" t="s">
        <v>311</v>
      </c>
      <c r="F22" t="s">
        <v>285</v>
      </c>
      <c r="G22" t="s">
        <v>286</v>
      </c>
      <c r="H22">
        <v>1608059956.8499999</v>
      </c>
      <c r="I22">
        <f t="shared" si="0"/>
        <v>9.7392380851930426E-4</v>
      </c>
      <c r="J22">
        <f t="shared" si="1"/>
        <v>0.14034941714218771</v>
      </c>
      <c r="K22">
        <f t="shared" si="2"/>
        <v>199.152966666667</v>
      </c>
      <c r="L22">
        <f t="shared" si="3"/>
        <v>186.16431141931648</v>
      </c>
      <c r="M22">
        <f t="shared" si="4"/>
        <v>19.115912888048001</v>
      </c>
      <c r="N22">
        <f t="shared" si="5"/>
        <v>20.449627177045059</v>
      </c>
      <c r="O22">
        <f t="shared" si="6"/>
        <v>4.0665337474088022E-2</v>
      </c>
      <c r="P22">
        <f t="shared" si="7"/>
        <v>2.9725763494011042</v>
      </c>
      <c r="Q22">
        <f t="shared" si="8"/>
        <v>4.0358792301271935E-2</v>
      </c>
      <c r="R22">
        <f t="shared" si="9"/>
        <v>2.5251594285712345E-2</v>
      </c>
      <c r="S22">
        <f t="shared" si="10"/>
        <v>231.29313157414953</v>
      </c>
      <c r="T22">
        <f t="shared" si="11"/>
        <v>29.086253125024932</v>
      </c>
      <c r="U22">
        <f t="shared" si="12"/>
        <v>28.775316666666701</v>
      </c>
      <c r="V22">
        <f t="shared" si="13"/>
        <v>3.9697795031809004</v>
      </c>
      <c r="W22">
        <f t="shared" si="14"/>
        <v>41.091750892554053</v>
      </c>
      <c r="X22">
        <f t="shared" si="15"/>
        <v>1.5585741518292449</v>
      </c>
      <c r="Y22">
        <f t="shared" si="16"/>
        <v>3.792912489673598</v>
      </c>
      <c r="Z22">
        <f t="shared" si="17"/>
        <v>2.4112053513516556</v>
      </c>
      <c r="AA22">
        <f t="shared" si="18"/>
        <v>-42.950039955701321</v>
      </c>
      <c r="AB22">
        <f t="shared" si="19"/>
        <v>-125.64671606683194</v>
      </c>
      <c r="AC22">
        <f t="shared" si="20"/>
        <v>-9.2488476479695905</v>
      </c>
      <c r="AD22">
        <f t="shared" si="21"/>
        <v>53.447527903646659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54009.019171133914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527.04579999999999</v>
      </c>
      <c r="AR22">
        <v>575.87</v>
      </c>
      <c r="AS22">
        <f t="shared" si="27"/>
        <v>8.4783371246982875E-2</v>
      </c>
      <c r="AT22">
        <v>0.5</v>
      </c>
      <c r="AU22">
        <f t="shared" si="28"/>
        <v>1180.1952108569478</v>
      </c>
      <c r="AV22">
        <f t="shared" si="29"/>
        <v>0.14034941714218771</v>
      </c>
      <c r="AW22">
        <f t="shared" si="30"/>
        <v>50.030464352997917</v>
      </c>
      <c r="AX22">
        <f t="shared" si="31"/>
        <v>0.22386997065309883</v>
      </c>
      <c r="AY22">
        <f t="shared" si="32"/>
        <v>6.0845603367344256E-4</v>
      </c>
      <c r="AZ22">
        <f t="shared" si="33"/>
        <v>4.6646118047475991</v>
      </c>
      <c r="BA22" t="s">
        <v>313</v>
      </c>
      <c r="BB22">
        <v>446.95</v>
      </c>
      <c r="BC22">
        <f t="shared" si="34"/>
        <v>128.92000000000002</v>
      </c>
      <c r="BD22">
        <f t="shared" si="35"/>
        <v>0.37871703381942301</v>
      </c>
      <c r="BE22">
        <f t="shared" si="36"/>
        <v>0.95420460156369336</v>
      </c>
      <c r="BF22">
        <f t="shared" si="37"/>
        <v>-0.34972620930194159</v>
      </c>
      <c r="BG22">
        <f t="shared" si="38"/>
        <v>1.054820841277551</v>
      </c>
      <c r="BH22">
        <f t="shared" si="39"/>
        <v>1400.0119999999999</v>
      </c>
      <c r="BI22">
        <f t="shared" si="40"/>
        <v>1180.1952108569478</v>
      </c>
      <c r="BJ22">
        <f t="shared" si="41"/>
        <v>0.84298935356050364</v>
      </c>
      <c r="BK22">
        <f t="shared" si="42"/>
        <v>0.19597870712100754</v>
      </c>
      <c r="BL22">
        <v>6</v>
      </c>
      <c r="BM22">
        <v>0.5</v>
      </c>
      <c r="BN22" t="s">
        <v>290</v>
      </c>
      <c r="BO22">
        <v>2</v>
      </c>
      <c r="BP22">
        <v>1608059956.8499999</v>
      </c>
      <c r="BQ22">
        <v>199.152966666667</v>
      </c>
      <c r="BR22">
        <v>199.554133333333</v>
      </c>
      <c r="BS22">
        <v>15.1785</v>
      </c>
      <c r="BT22">
        <v>14.0275433333333</v>
      </c>
      <c r="BU22">
        <v>194.38396666666699</v>
      </c>
      <c r="BV22">
        <v>15.0245</v>
      </c>
      <c r="BW22">
        <v>500.00549999999998</v>
      </c>
      <c r="BX22">
        <v>102.583</v>
      </c>
      <c r="BY22">
        <v>0.10001557</v>
      </c>
      <c r="BZ22">
        <v>27.991286666666699</v>
      </c>
      <c r="CA22">
        <v>28.775316666666701</v>
      </c>
      <c r="CB22">
        <v>999.9</v>
      </c>
      <c r="CC22">
        <v>0</v>
      </c>
      <c r="CD22">
        <v>0</v>
      </c>
      <c r="CE22">
        <v>9989.3323333333301</v>
      </c>
      <c r="CF22">
        <v>0</v>
      </c>
      <c r="CG22">
        <v>457.11676666666699</v>
      </c>
      <c r="CH22">
        <v>1400.0119999999999</v>
      </c>
      <c r="CI22">
        <v>0.89999643333333301</v>
      </c>
      <c r="CJ22">
        <v>0.100003356666667</v>
      </c>
      <c r="CK22">
        <v>0</v>
      </c>
      <c r="CL22">
        <v>526.98040000000003</v>
      </c>
      <c r="CM22">
        <v>4.9993800000000004</v>
      </c>
      <c r="CN22">
        <v>7597.9953333333297</v>
      </c>
      <c r="CO22">
        <v>11164.413333333299</v>
      </c>
      <c r="CP22">
        <v>48.686999999999998</v>
      </c>
      <c r="CQ22">
        <v>50.375</v>
      </c>
      <c r="CR22">
        <v>49.397733333333299</v>
      </c>
      <c r="CS22">
        <v>50.410133333333299</v>
      </c>
      <c r="CT22">
        <v>50.186999999999998</v>
      </c>
      <c r="CU22">
        <v>1255.508</v>
      </c>
      <c r="CV22">
        <v>139.50433333333299</v>
      </c>
      <c r="CW22">
        <v>0</v>
      </c>
      <c r="CX22">
        <v>73.5</v>
      </c>
      <c r="CY22">
        <v>0</v>
      </c>
      <c r="CZ22">
        <v>527.04579999999999</v>
      </c>
      <c r="DA22">
        <v>4.0565384601636802</v>
      </c>
      <c r="DB22">
        <v>40.067692388316203</v>
      </c>
      <c r="DC22">
        <v>7598.4416000000001</v>
      </c>
      <c r="DD22">
        <v>15</v>
      </c>
      <c r="DE22">
        <v>0</v>
      </c>
      <c r="DF22" t="s">
        <v>291</v>
      </c>
      <c r="DG22">
        <v>1607992578</v>
      </c>
      <c r="DH22">
        <v>1607992562.5999999</v>
      </c>
      <c r="DI22">
        <v>0</v>
      </c>
      <c r="DJ22">
        <v>1.9490000000000001</v>
      </c>
      <c r="DK22">
        <v>8.9999999999999993E-3</v>
      </c>
      <c r="DL22">
        <v>4.7690000000000001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0.14268471537541899</v>
      </c>
      <c r="DS22">
        <v>-1.7236289763419E-2</v>
      </c>
      <c r="DT22">
        <v>2.5670922412620999E-2</v>
      </c>
      <c r="DU22">
        <v>1</v>
      </c>
      <c r="DV22">
        <v>-0.40467396774193498</v>
      </c>
      <c r="DW22">
        <v>-4.1915419354838501E-2</v>
      </c>
      <c r="DX22">
        <v>3.1226098066886799E-2</v>
      </c>
      <c r="DY22">
        <v>1</v>
      </c>
      <c r="DZ22">
        <v>1.1490819354838699</v>
      </c>
      <c r="EA22">
        <v>0.155433870967742</v>
      </c>
      <c r="EB22">
        <v>1.16033933911329E-2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4.7690000000000001</v>
      </c>
      <c r="EJ22">
        <v>0.154</v>
      </c>
      <c r="EK22">
        <v>4.7690000000000001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1123.0999999999999</v>
      </c>
      <c r="EX22">
        <v>1123.4000000000001</v>
      </c>
      <c r="EY22">
        <v>2</v>
      </c>
      <c r="EZ22">
        <v>488.63900000000001</v>
      </c>
      <c r="FA22">
        <v>521.58299999999997</v>
      </c>
      <c r="FB22">
        <v>24.029699999999998</v>
      </c>
      <c r="FC22">
        <v>32.808100000000003</v>
      </c>
      <c r="FD22">
        <v>30.000599999999999</v>
      </c>
      <c r="FE22">
        <v>32.527999999999999</v>
      </c>
      <c r="FF22">
        <v>32.560499999999998</v>
      </c>
      <c r="FG22">
        <v>12.141500000000001</v>
      </c>
      <c r="FH22">
        <v>0</v>
      </c>
      <c r="FI22">
        <v>100</v>
      </c>
      <c r="FJ22">
        <v>24.031500000000001</v>
      </c>
      <c r="FK22">
        <v>199.98099999999999</v>
      </c>
      <c r="FL22">
        <v>14.946300000000001</v>
      </c>
      <c r="FM22">
        <v>101.026</v>
      </c>
      <c r="FN22">
        <v>100.453</v>
      </c>
    </row>
    <row r="23" spans="1:170" x14ac:dyDescent="0.25">
      <c r="A23">
        <v>7</v>
      </c>
      <c r="B23">
        <v>1608060037.5999999</v>
      </c>
      <c r="C23">
        <v>501.5</v>
      </c>
      <c r="D23" t="s">
        <v>314</v>
      </c>
      <c r="E23" t="s">
        <v>315</v>
      </c>
      <c r="F23" t="s">
        <v>285</v>
      </c>
      <c r="G23" t="s">
        <v>286</v>
      </c>
      <c r="H23">
        <v>1608060029.8499999</v>
      </c>
      <c r="I23">
        <f t="shared" si="0"/>
        <v>1.0791556839903724E-3</v>
      </c>
      <c r="J23">
        <f t="shared" si="1"/>
        <v>1.206914816822924</v>
      </c>
      <c r="K23">
        <f t="shared" si="2"/>
        <v>249.07919999999999</v>
      </c>
      <c r="L23">
        <f t="shared" si="3"/>
        <v>196.9481518647876</v>
      </c>
      <c r="M23">
        <f t="shared" si="4"/>
        <v>20.222969560345561</v>
      </c>
      <c r="N23">
        <f t="shared" si="5"/>
        <v>25.575873812582916</v>
      </c>
      <c r="O23">
        <f t="shared" si="6"/>
        <v>4.4746867864295256E-2</v>
      </c>
      <c r="P23">
        <f t="shared" si="7"/>
        <v>2.9734193211280515</v>
      </c>
      <c r="Q23">
        <f t="shared" si="8"/>
        <v>4.437610644902891E-2</v>
      </c>
      <c r="R23">
        <f t="shared" si="9"/>
        <v>2.7768121773772109E-2</v>
      </c>
      <c r="S23">
        <f t="shared" si="10"/>
        <v>231.28948111149691</v>
      </c>
      <c r="T23">
        <f t="shared" si="11"/>
        <v>29.051215755194391</v>
      </c>
      <c r="U23">
        <f t="shared" si="12"/>
        <v>28.92529</v>
      </c>
      <c r="V23">
        <f t="shared" si="13"/>
        <v>4.0044188576439064</v>
      </c>
      <c r="W23">
        <f t="shared" si="14"/>
        <v>41.549113630926009</v>
      </c>
      <c r="X23">
        <f t="shared" si="15"/>
        <v>1.5752086972488224</v>
      </c>
      <c r="Y23">
        <f t="shared" si="16"/>
        <v>3.7911968742369426</v>
      </c>
      <c r="Z23">
        <f t="shared" si="17"/>
        <v>2.4292101603950842</v>
      </c>
      <c r="AA23">
        <f t="shared" si="18"/>
        <v>-47.590765663975425</v>
      </c>
      <c r="AB23">
        <f t="shared" si="19"/>
        <v>-150.96747108658099</v>
      </c>
      <c r="AC23">
        <f t="shared" si="20"/>
        <v>-11.117430059175978</v>
      </c>
      <c r="AD23">
        <f t="shared" si="21"/>
        <v>21.613814301764535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54035.10059933197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531.46442307692303</v>
      </c>
      <c r="AR23">
        <v>586.75</v>
      </c>
      <c r="AS23">
        <f t="shared" si="27"/>
        <v>9.4223394841204899E-2</v>
      </c>
      <c r="AT23">
        <v>0.5</v>
      </c>
      <c r="AU23">
        <f t="shared" si="28"/>
        <v>1180.1774118533567</v>
      </c>
      <c r="AV23">
        <f t="shared" si="29"/>
        <v>1.206914816822924</v>
      </c>
      <c r="AW23">
        <f t="shared" si="30"/>
        <v>55.600161129865057</v>
      </c>
      <c r="AX23">
        <f t="shared" si="31"/>
        <v>0.24211333617383896</v>
      </c>
      <c r="AY23">
        <f t="shared" si="32"/>
        <v>1.5121983175703255E-3</v>
      </c>
      <c r="AZ23">
        <f t="shared" si="33"/>
        <v>4.5595739241585003</v>
      </c>
      <c r="BA23" t="s">
        <v>317</v>
      </c>
      <c r="BB23">
        <v>444.69</v>
      </c>
      <c r="BC23">
        <f t="shared" si="34"/>
        <v>142.06</v>
      </c>
      <c r="BD23">
        <f t="shared" si="35"/>
        <v>0.38917061046794998</v>
      </c>
      <c r="BE23">
        <f t="shared" si="36"/>
        <v>0.94957744579202741</v>
      </c>
      <c r="BF23">
        <f t="shared" si="37"/>
        <v>-0.42947951836027448</v>
      </c>
      <c r="BG23">
        <f t="shared" si="38"/>
        <v>1.0505484832887491</v>
      </c>
      <c r="BH23">
        <f t="shared" si="39"/>
        <v>1399.991</v>
      </c>
      <c r="BI23">
        <f t="shared" si="40"/>
        <v>1180.1774118533567</v>
      </c>
      <c r="BJ23">
        <f t="shared" si="41"/>
        <v>0.84298928482637148</v>
      </c>
      <c r="BK23">
        <f t="shared" si="42"/>
        <v>0.19597856965274291</v>
      </c>
      <c r="BL23">
        <v>6</v>
      </c>
      <c r="BM23">
        <v>0.5</v>
      </c>
      <c r="BN23" t="s">
        <v>290</v>
      </c>
      <c r="BO23">
        <v>2</v>
      </c>
      <c r="BP23">
        <v>1608060029.8499999</v>
      </c>
      <c r="BQ23">
        <v>249.07919999999999</v>
      </c>
      <c r="BR23">
        <v>250.85</v>
      </c>
      <c r="BS23">
        <v>15.3406966666667</v>
      </c>
      <c r="BT23">
        <v>14.0656133333333</v>
      </c>
      <c r="BU23">
        <v>244.310233333333</v>
      </c>
      <c r="BV23">
        <v>15.1866966666667</v>
      </c>
      <c r="BW23">
        <v>500.0147</v>
      </c>
      <c r="BX23">
        <v>102.581666666667</v>
      </c>
      <c r="BY23">
        <v>0.100025793333333</v>
      </c>
      <c r="BZ23">
        <v>27.983526666666702</v>
      </c>
      <c r="CA23">
        <v>28.92529</v>
      </c>
      <c r="CB23">
        <v>999.9</v>
      </c>
      <c r="CC23">
        <v>0</v>
      </c>
      <c r="CD23">
        <v>0</v>
      </c>
      <c r="CE23">
        <v>9994.2276666666694</v>
      </c>
      <c r="CF23">
        <v>0</v>
      </c>
      <c r="CG23">
        <v>472.98680000000002</v>
      </c>
      <c r="CH23">
        <v>1399.991</v>
      </c>
      <c r="CI23">
        <v>0.90000199999999997</v>
      </c>
      <c r="CJ23">
        <v>9.9997699999999995E-2</v>
      </c>
      <c r="CK23">
        <v>0</v>
      </c>
      <c r="CL23">
        <v>531.45010000000002</v>
      </c>
      <c r="CM23">
        <v>4.9993800000000004</v>
      </c>
      <c r="CN23">
        <v>7670.4709999999995</v>
      </c>
      <c r="CO23">
        <v>11164.2833333333</v>
      </c>
      <c r="CP23">
        <v>48.858199999999997</v>
      </c>
      <c r="CQ23">
        <v>50.553733333333298</v>
      </c>
      <c r="CR23">
        <v>49.561999999999998</v>
      </c>
      <c r="CS23">
        <v>50.595599999999997</v>
      </c>
      <c r="CT23">
        <v>50.311999999999998</v>
      </c>
      <c r="CU23">
        <v>1255.492</v>
      </c>
      <c r="CV23">
        <v>139.499</v>
      </c>
      <c r="CW23">
        <v>0</v>
      </c>
      <c r="CX23">
        <v>72</v>
      </c>
      <c r="CY23">
        <v>0</v>
      </c>
      <c r="CZ23">
        <v>531.46442307692303</v>
      </c>
      <c r="DA23">
        <v>6.2728546983155304</v>
      </c>
      <c r="DB23">
        <v>129.22529921971599</v>
      </c>
      <c r="DC23">
        <v>7670.3630769230804</v>
      </c>
      <c r="DD23">
        <v>15</v>
      </c>
      <c r="DE23">
        <v>0</v>
      </c>
      <c r="DF23" t="s">
        <v>291</v>
      </c>
      <c r="DG23">
        <v>1607992578</v>
      </c>
      <c r="DH23">
        <v>1607992562.5999999</v>
      </c>
      <c r="DI23">
        <v>0</v>
      </c>
      <c r="DJ23">
        <v>1.9490000000000001</v>
      </c>
      <c r="DK23">
        <v>8.9999999999999993E-3</v>
      </c>
      <c r="DL23">
        <v>4.7690000000000001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1.2095774071649299</v>
      </c>
      <c r="DS23">
        <v>-0.106480364085277</v>
      </c>
      <c r="DT23">
        <v>1.4847629721871499E-2</v>
      </c>
      <c r="DU23">
        <v>1</v>
      </c>
      <c r="DV23">
        <v>-1.7739835483871</v>
      </c>
      <c r="DW23">
        <v>9.3899032258065299E-2</v>
      </c>
      <c r="DX23">
        <v>1.7095531683395601E-2</v>
      </c>
      <c r="DY23">
        <v>1</v>
      </c>
      <c r="DZ23">
        <v>1.27440258064516</v>
      </c>
      <c r="EA23">
        <v>5.3749838709672801E-2</v>
      </c>
      <c r="EB23">
        <v>4.04341836197393E-3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4.7690000000000001</v>
      </c>
      <c r="EJ23">
        <v>0.154</v>
      </c>
      <c r="EK23">
        <v>4.7690000000000001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1124.3</v>
      </c>
      <c r="EX23">
        <v>1124.5999999999999</v>
      </c>
      <c r="EY23">
        <v>2</v>
      </c>
      <c r="EZ23">
        <v>488.73500000000001</v>
      </c>
      <c r="FA23">
        <v>521.47199999999998</v>
      </c>
      <c r="FB23">
        <v>24.127199999999998</v>
      </c>
      <c r="FC23">
        <v>32.895000000000003</v>
      </c>
      <c r="FD23">
        <v>30.000499999999999</v>
      </c>
      <c r="FE23">
        <v>32.607199999999999</v>
      </c>
      <c r="FF23">
        <v>32.6389</v>
      </c>
      <c r="FG23">
        <v>14.414899999999999</v>
      </c>
      <c r="FH23">
        <v>0</v>
      </c>
      <c r="FI23">
        <v>100</v>
      </c>
      <c r="FJ23">
        <v>24.133199999999999</v>
      </c>
      <c r="FK23">
        <v>251.303</v>
      </c>
      <c r="FL23">
        <v>15.1547</v>
      </c>
      <c r="FM23">
        <v>101.012</v>
      </c>
      <c r="FN23">
        <v>100.43899999999999</v>
      </c>
    </row>
    <row r="24" spans="1:170" x14ac:dyDescent="0.25">
      <c r="A24">
        <v>8</v>
      </c>
      <c r="B24">
        <v>1608060158.0999999</v>
      </c>
      <c r="C24">
        <v>622</v>
      </c>
      <c r="D24" t="s">
        <v>318</v>
      </c>
      <c r="E24" t="s">
        <v>319</v>
      </c>
      <c r="F24" t="s">
        <v>285</v>
      </c>
      <c r="G24" t="s">
        <v>286</v>
      </c>
      <c r="H24">
        <v>1608060150.0999999</v>
      </c>
      <c r="I24">
        <f t="shared" si="0"/>
        <v>1.07726551264707E-3</v>
      </c>
      <c r="J24">
        <f t="shared" si="1"/>
        <v>3.9684050010870413</v>
      </c>
      <c r="K24">
        <f t="shared" si="2"/>
        <v>399.769322580645</v>
      </c>
      <c r="L24">
        <f t="shared" si="3"/>
        <v>244.86460691793528</v>
      </c>
      <c r="M24">
        <f t="shared" si="4"/>
        <v>25.142779762922057</v>
      </c>
      <c r="N24">
        <f t="shared" si="5"/>
        <v>41.048447793789698</v>
      </c>
      <c r="O24">
        <f t="shared" si="6"/>
        <v>4.4895764886305894E-2</v>
      </c>
      <c r="P24">
        <f t="shared" si="7"/>
        <v>2.9735907699079815</v>
      </c>
      <c r="Q24">
        <f t="shared" si="8"/>
        <v>4.4522564347841784E-2</v>
      </c>
      <c r="R24">
        <f t="shared" si="9"/>
        <v>2.7859874587352125E-2</v>
      </c>
      <c r="S24">
        <f t="shared" si="10"/>
        <v>231.29250774660451</v>
      </c>
      <c r="T24">
        <f t="shared" si="11"/>
        <v>29.065452776976112</v>
      </c>
      <c r="U24">
        <f t="shared" si="12"/>
        <v>28.9289806451613</v>
      </c>
      <c r="V24">
        <f t="shared" si="13"/>
        <v>4.0052745985584419</v>
      </c>
      <c r="W24">
        <f t="shared" si="14"/>
        <v>41.866000030423891</v>
      </c>
      <c r="X24">
        <f t="shared" si="15"/>
        <v>1.5885002170896376</v>
      </c>
      <c r="Y24">
        <f t="shared" si="16"/>
        <v>3.7942488318331811</v>
      </c>
      <c r="Z24">
        <f t="shared" si="17"/>
        <v>2.4167743814688043</v>
      </c>
      <c r="AA24">
        <f t="shared" si="18"/>
        <v>-47.507409107735789</v>
      </c>
      <c r="AB24">
        <f t="shared" si="19"/>
        <v>-149.35514353649003</v>
      </c>
      <c r="AC24">
        <f t="shared" si="20"/>
        <v>-10.999018881958063</v>
      </c>
      <c r="AD24">
        <f t="shared" si="21"/>
        <v>23.430936220420648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54037.621502450405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563.24469230769205</v>
      </c>
      <c r="AR24">
        <v>635.97</v>
      </c>
      <c r="AS24">
        <f t="shared" si="27"/>
        <v>0.11435336209618063</v>
      </c>
      <c r="AT24">
        <v>0.5</v>
      </c>
      <c r="AU24">
        <f t="shared" si="28"/>
        <v>1180.1897147567418</v>
      </c>
      <c r="AV24">
        <f t="shared" si="29"/>
        <v>3.9684050010870413</v>
      </c>
      <c r="AW24">
        <f t="shared" si="30"/>
        <v>67.479330896882914</v>
      </c>
      <c r="AX24">
        <f t="shared" si="31"/>
        <v>0.29166470116514931</v>
      </c>
      <c r="AY24">
        <f t="shared" si="32"/>
        <v>3.8520522794424686E-3</v>
      </c>
      <c r="AZ24">
        <f t="shared" si="33"/>
        <v>4.129298551818481</v>
      </c>
      <c r="BA24" t="s">
        <v>321</v>
      </c>
      <c r="BB24">
        <v>450.48</v>
      </c>
      <c r="BC24">
        <f t="shared" si="34"/>
        <v>185.49</v>
      </c>
      <c r="BD24">
        <f t="shared" si="35"/>
        <v>0.39207131215864993</v>
      </c>
      <c r="BE24">
        <f t="shared" si="36"/>
        <v>0.93402688860435334</v>
      </c>
      <c r="BF24">
        <f t="shared" si="37"/>
        <v>-0.91470408962935545</v>
      </c>
      <c r="BG24">
        <f t="shared" si="38"/>
        <v>1.0312207755489664</v>
      </c>
      <c r="BH24">
        <f t="shared" si="39"/>
        <v>1400.0051612903201</v>
      </c>
      <c r="BI24">
        <f t="shared" si="40"/>
        <v>1180.1897147567418</v>
      </c>
      <c r="BJ24">
        <f t="shared" si="41"/>
        <v>0.84298954560211437</v>
      </c>
      <c r="BK24">
        <f t="shared" si="42"/>
        <v>0.19597909120422902</v>
      </c>
      <c r="BL24">
        <v>6</v>
      </c>
      <c r="BM24">
        <v>0.5</v>
      </c>
      <c r="BN24" t="s">
        <v>290</v>
      </c>
      <c r="BO24">
        <v>2</v>
      </c>
      <c r="BP24">
        <v>1608060150.0999999</v>
      </c>
      <c r="BQ24">
        <v>399.769322580645</v>
      </c>
      <c r="BR24">
        <v>405.04812903225798</v>
      </c>
      <c r="BS24">
        <v>15.4703451612903</v>
      </c>
      <c r="BT24">
        <v>14.197641935483899</v>
      </c>
      <c r="BU24">
        <v>395.00032258064499</v>
      </c>
      <c r="BV24">
        <v>15.3163451612903</v>
      </c>
      <c r="BW24">
        <v>500.00651612903198</v>
      </c>
      <c r="BX24">
        <v>102.580322580645</v>
      </c>
      <c r="BY24">
        <v>0.100011990322581</v>
      </c>
      <c r="BZ24">
        <v>27.997329032258101</v>
      </c>
      <c r="CA24">
        <v>28.9289806451613</v>
      </c>
      <c r="CB24">
        <v>999.9</v>
      </c>
      <c r="CC24">
        <v>0</v>
      </c>
      <c r="CD24">
        <v>0</v>
      </c>
      <c r="CE24">
        <v>9995.3280645161303</v>
      </c>
      <c r="CF24">
        <v>0</v>
      </c>
      <c r="CG24">
        <v>487.56367741935497</v>
      </c>
      <c r="CH24">
        <v>1400.0051612903201</v>
      </c>
      <c r="CI24">
        <v>0.89999138709677395</v>
      </c>
      <c r="CJ24">
        <v>0.100008516129032</v>
      </c>
      <c r="CK24">
        <v>0</v>
      </c>
      <c r="CL24">
        <v>563.17777419354798</v>
      </c>
      <c r="CM24">
        <v>4.9993800000000004</v>
      </c>
      <c r="CN24">
        <v>8121.5474193548398</v>
      </c>
      <c r="CO24">
        <v>11164.348387096799</v>
      </c>
      <c r="CP24">
        <v>48.9695161290323</v>
      </c>
      <c r="CQ24">
        <v>50.727645161290297</v>
      </c>
      <c r="CR24">
        <v>49.7398387096774</v>
      </c>
      <c r="CS24">
        <v>50.798000000000002</v>
      </c>
      <c r="CT24">
        <v>50.4491935483871</v>
      </c>
      <c r="CU24">
        <v>1255.4925806451599</v>
      </c>
      <c r="CV24">
        <v>139.51258064516099</v>
      </c>
      <c r="CW24">
        <v>0</v>
      </c>
      <c r="CX24">
        <v>119.700000047684</v>
      </c>
      <c r="CY24">
        <v>0</v>
      </c>
      <c r="CZ24">
        <v>563.24469230769205</v>
      </c>
      <c r="DA24">
        <v>11.9729914369605</v>
      </c>
      <c r="DB24">
        <v>117.57025640512001</v>
      </c>
      <c r="DC24">
        <v>8122.2896153846104</v>
      </c>
      <c r="DD24">
        <v>15</v>
      </c>
      <c r="DE24">
        <v>0</v>
      </c>
      <c r="DF24" t="s">
        <v>291</v>
      </c>
      <c r="DG24">
        <v>1607992578</v>
      </c>
      <c r="DH24">
        <v>1607992562.5999999</v>
      </c>
      <c r="DI24">
        <v>0</v>
      </c>
      <c r="DJ24">
        <v>1.9490000000000001</v>
      </c>
      <c r="DK24">
        <v>8.9999999999999993E-3</v>
      </c>
      <c r="DL24">
        <v>4.7690000000000001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3.9704105157052201</v>
      </c>
      <c r="DS24">
        <v>-0.35643039663919801</v>
      </c>
      <c r="DT24">
        <v>3.65722869396264E-2</v>
      </c>
      <c r="DU24">
        <v>1</v>
      </c>
      <c r="DV24">
        <v>-5.2788429032258097</v>
      </c>
      <c r="DW24">
        <v>0.47333758064517301</v>
      </c>
      <c r="DX24">
        <v>4.6997785136113801E-2</v>
      </c>
      <c r="DY24">
        <v>0</v>
      </c>
      <c r="DZ24">
        <v>1.27270967741935</v>
      </c>
      <c r="EA24">
        <v>-8.7079354838714595E-2</v>
      </c>
      <c r="EB24">
        <v>6.5150305046551204E-3</v>
      </c>
      <c r="EC24">
        <v>1</v>
      </c>
      <c r="ED24">
        <v>2</v>
      </c>
      <c r="EE24">
        <v>3</v>
      </c>
      <c r="EF24" t="s">
        <v>322</v>
      </c>
      <c r="EG24">
        <v>100</v>
      </c>
      <c r="EH24">
        <v>100</v>
      </c>
      <c r="EI24">
        <v>4.7690000000000001</v>
      </c>
      <c r="EJ24">
        <v>0.154</v>
      </c>
      <c r="EK24">
        <v>4.7690000000000001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1126.3</v>
      </c>
      <c r="EX24">
        <v>1126.5999999999999</v>
      </c>
      <c r="EY24">
        <v>2</v>
      </c>
      <c r="EZ24">
        <v>488.97199999999998</v>
      </c>
      <c r="FA24">
        <v>521.33399999999995</v>
      </c>
      <c r="FB24">
        <v>23.984100000000002</v>
      </c>
      <c r="FC24">
        <v>33.046300000000002</v>
      </c>
      <c r="FD24">
        <v>30.000399999999999</v>
      </c>
      <c r="FE24">
        <v>32.748899999999999</v>
      </c>
      <c r="FF24">
        <v>32.778799999999997</v>
      </c>
      <c r="FG24">
        <v>20.949400000000001</v>
      </c>
      <c r="FH24">
        <v>0</v>
      </c>
      <c r="FI24">
        <v>100</v>
      </c>
      <c r="FJ24">
        <v>23.992599999999999</v>
      </c>
      <c r="FK24">
        <v>405.12</v>
      </c>
      <c r="FL24">
        <v>15.321</v>
      </c>
      <c r="FM24">
        <v>100.985</v>
      </c>
      <c r="FN24">
        <v>100.417</v>
      </c>
    </row>
    <row r="25" spans="1:170" x14ac:dyDescent="0.25">
      <c r="A25">
        <v>9</v>
      </c>
      <c r="B25">
        <v>1608060278.5999999</v>
      </c>
      <c r="C25">
        <v>742.5</v>
      </c>
      <c r="D25" t="s">
        <v>323</v>
      </c>
      <c r="E25" t="s">
        <v>324</v>
      </c>
      <c r="F25" t="s">
        <v>285</v>
      </c>
      <c r="G25" t="s">
        <v>286</v>
      </c>
      <c r="H25">
        <v>1608060270.5999999</v>
      </c>
      <c r="I25">
        <f t="shared" si="0"/>
        <v>8.7227193308381289E-4</v>
      </c>
      <c r="J25">
        <f t="shared" si="1"/>
        <v>4.5502045857755196</v>
      </c>
      <c r="K25">
        <f t="shared" si="2"/>
        <v>500.08177419354797</v>
      </c>
      <c r="L25">
        <f t="shared" si="3"/>
        <v>286.17060590903799</v>
      </c>
      <c r="M25">
        <f t="shared" si="4"/>
        <v>29.383850382413332</v>
      </c>
      <c r="N25">
        <f t="shared" si="5"/>
        <v>51.348138936903098</v>
      </c>
      <c r="O25">
        <f t="shared" si="6"/>
        <v>3.6814710056393293E-2</v>
      </c>
      <c r="P25">
        <f t="shared" si="7"/>
        <v>2.9733668041615386</v>
      </c>
      <c r="Q25">
        <f t="shared" si="8"/>
        <v>3.6563342894432242E-2</v>
      </c>
      <c r="R25">
        <f t="shared" si="9"/>
        <v>2.2874530426618037E-2</v>
      </c>
      <c r="S25">
        <f t="shared" si="10"/>
        <v>231.29113772184908</v>
      </c>
      <c r="T25">
        <f t="shared" si="11"/>
        <v>29.097720934522702</v>
      </c>
      <c r="U25">
        <f t="shared" si="12"/>
        <v>28.739496774193501</v>
      </c>
      <c r="V25">
        <f t="shared" si="13"/>
        <v>3.9615449441476631</v>
      </c>
      <c r="W25">
        <f t="shared" si="14"/>
        <v>41.640064044638294</v>
      </c>
      <c r="X25">
        <f t="shared" si="15"/>
        <v>1.5780535104359377</v>
      </c>
      <c r="Y25">
        <f t="shared" si="16"/>
        <v>3.7897480386779878</v>
      </c>
      <c r="Z25">
        <f t="shared" si="17"/>
        <v>2.3834914337117254</v>
      </c>
      <c r="AA25">
        <f t="shared" si="18"/>
        <v>-38.467192248996149</v>
      </c>
      <c r="AB25">
        <f t="shared" si="19"/>
        <v>-122.23300202688456</v>
      </c>
      <c r="AC25">
        <f t="shared" si="20"/>
        <v>-8.992927217361391</v>
      </c>
      <c r="AD25">
        <f t="shared" si="21"/>
        <v>61.598016228606966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54034.689273716685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583.90838461538499</v>
      </c>
      <c r="AR25">
        <v>665.6</v>
      </c>
      <c r="AS25">
        <f t="shared" si="27"/>
        <v>0.12273379715236632</v>
      </c>
      <c r="AT25">
        <v>0.5</v>
      </c>
      <c r="AU25">
        <f t="shared" si="28"/>
        <v>1180.1850889501709</v>
      </c>
      <c r="AV25">
        <f t="shared" si="29"/>
        <v>4.5502045857755196</v>
      </c>
      <c r="AW25">
        <f t="shared" si="30"/>
        <v>72.424298654728844</v>
      </c>
      <c r="AX25">
        <f t="shared" si="31"/>
        <v>0.29995492788461542</v>
      </c>
      <c r="AY25">
        <f t="shared" si="32"/>
        <v>4.3450405479646351E-3</v>
      </c>
      <c r="AZ25">
        <f t="shared" si="33"/>
        <v>3.9009615384615381</v>
      </c>
      <c r="BA25" t="s">
        <v>326</v>
      </c>
      <c r="BB25">
        <v>465.95</v>
      </c>
      <c r="BC25">
        <f t="shared" si="34"/>
        <v>199.65000000000003</v>
      </c>
      <c r="BD25">
        <f t="shared" si="35"/>
        <v>0.40917413165346866</v>
      </c>
      <c r="BE25">
        <f t="shared" si="36"/>
        <v>0.92859774044840548</v>
      </c>
      <c r="BF25">
        <f t="shared" si="37"/>
        <v>-1.6378639728562592</v>
      </c>
      <c r="BG25">
        <f t="shared" si="38"/>
        <v>1.0195856682688009</v>
      </c>
      <c r="BH25">
        <f t="shared" si="39"/>
        <v>1400</v>
      </c>
      <c r="BI25">
        <f t="shared" si="40"/>
        <v>1180.1850889501709</v>
      </c>
      <c r="BJ25">
        <f t="shared" si="41"/>
        <v>0.84298934925012203</v>
      </c>
      <c r="BK25">
        <f t="shared" si="42"/>
        <v>0.19597869850024391</v>
      </c>
      <c r="BL25">
        <v>6</v>
      </c>
      <c r="BM25">
        <v>0.5</v>
      </c>
      <c r="BN25" t="s">
        <v>290</v>
      </c>
      <c r="BO25">
        <v>2</v>
      </c>
      <c r="BP25">
        <v>1608060270.5999999</v>
      </c>
      <c r="BQ25">
        <v>500.08177419354797</v>
      </c>
      <c r="BR25">
        <v>506.065258064516</v>
      </c>
      <c r="BS25">
        <v>15.368732258064499</v>
      </c>
      <c r="BT25">
        <v>14.338129032258101</v>
      </c>
      <c r="BU25">
        <v>495.31277419354802</v>
      </c>
      <c r="BV25">
        <v>15.214732258064499</v>
      </c>
      <c r="BW25">
        <v>500.01758064516099</v>
      </c>
      <c r="BX25">
        <v>102.579419354839</v>
      </c>
      <c r="BY25">
        <v>0.10006545483871</v>
      </c>
      <c r="BZ25">
        <v>27.976970967741899</v>
      </c>
      <c r="CA25">
        <v>28.739496774193501</v>
      </c>
      <c r="CB25">
        <v>999.9</v>
      </c>
      <c r="CC25">
        <v>0</v>
      </c>
      <c r="CD25">
        <v>0</v>
      </c>
      <c r="CE25">
        <v>9994.1496774193492</v>
      </c>
      <c r="CF25">
        <v>0</v>
      </c>
      <c r="CG25">
        <v>461.02493548387099</v>
      </c>
      <c r="CH25">
        <v>1400</v>
      </c>
      <c r="CI25">
        <v>0.89999709677419404</v>
      </c>
      <c r="CJ25">
        <v>0.100002758064516</v>
      </c>
      <c r="CK25">
        <v>0</v>
      </c>
      <c r="CL25">
        <v>583.860064516129</v>
      </c>
      <c r="CM25">
        <v>4.9993800000000004</v>
      </c>
      <c r="CN25">
        <v>8392.3193548387098</v>
      </c>
      <c r="CO25">
        <v>11164.316129032301</v>
      </c>
      <c r="CP25">
        <v>49.061999999999998</v>
      </c>
      <c r="CQ25">
        <v>50.77</v>
      </c>
      <c r="CR25">
        <v>49.811999999999998</v>
      </c>
      <c r="CS25">
        <v>50.875</v>
      </c>
      <c r="CT25">
        <v>50.561999999999998</v>
      </c>
      <c r="CU25">
        <v>1255.4970967741899</v>
      </c>
      <c r="CV25">
        <v>139.50290322580599</v>
      </c>
      <c r="CW25">
        <v>0</v>
      </c>
      <c r="CX25">
        <v>119.700000047684</v>
      </c>
      <c r="CY25">
        <v>0</v>
      </c>
      <c r="CZ25">
        <v>583.90838461538499</v>
      </c>
      <c r="DA25">
        <v>2.3911111150748101</v>
      </c>
      <c r="DB25">
        <v>39.021880350942602</v>
      </c>
      <c r="DC25">
        <v>8392.5411538461503</v>
      </c>
      <c r="DD25">
        <v>15</v>
      </c>
      <c r="DE25">
        <v>0</v>
      </c>
      <c r="DF25" t="s">
        <v>291</v>
      </c>
      <c r="DG25">
        <v>1607992578</v>
      </c>
      <c r="DH25">
        <v>1607992562.5999999</v>
      </c>
      <c r="DI25">
        <v>0</v>
      </c>
      <c r="DJ25">
        <v>1.9490000000000001</v>
      </c>
      <c r="DK25">
        <v>8.9999999999999993E-3</v>
      </c>
      <c r="DL25">
        <v>4.7690000000000001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4.5726521745420001</v>
      </c>
      <c r="DS25">
        <v>-1.49185940972578</v>
      </c>
      <c r="DT25">
        <v>0.11378666677122</v>
      </c>
      <c r="DU25">
        <v>0</v>
      </c>
      <c r="DV25">
        <v>-5.9976858064516101</v>
      </c>
      <c r="DW25">
        <v>1.91754870967743</v>
      </c>
      <c r="DX25">
        <v>0.14547808673860099</v>
      </c>
      <c r="DY25">
        <v>0</v>
      </c>
      <c r="DZ25">
        <v>1.0320129032258101</v>
      </c>
      <c r="EA25">
        <v>-0.171146612903227</v>
      </c>
      <c r="EB25">
        <v>1.2778968910283401E-2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4.7690000000000001</v>
      </c>
      <c r="EJ25">
        <v>0.154</v>
      </c>
      <c r="EK25">
        <v>4.7690000000000001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1128.3</v>
      </c>
      <c r="EX25">
        <v>1128.5999999999999</v>
      </c>
      <c r="EY25">
        <v>2</v>
      </c>
      <c r="EZ25">
        <v>488.851</v>
      </c>
      <c r="FA25">
        <v>521.53899999999999</v>
      </c>
      <c r="FB25">
        <v>24.0579</v>
      </c>
      <c r="FC25">
        <v>33.1648</v>
      </c>
      <c r="FD25">
        <v>30.0002</v>
      </c>
      <c r="FE25">
        <v>32.866999999999997</v>
      </c>
      <c r="FF25">
        <v>32.895400000000002</v>
      </c>
      <c r="FG25">
        <v>25.0153</v>
      </c>
      <c r="FH25">
        <v>0</v>
      </c>
      <c r="FI25">
        <v>100</v>
      </c>
      <c r="FJ25">
        <v>24.070699999999999</v>
      </c>
      <c r="FK25">
        <v>505.91300000000001</v>
      </c>
      <c r="FL25">
        <v>15.4483</v>
      </c>
      <c r="FM25">
        <v>100.96599999999999</v>
      </c>
      <c r="FN25">
        <v>100.402</v>
      </c>
    </row>
    <row r="26" spans="1:170" x14ac:dyDescent="0.25">
      <c r="A26">
        <v>10</v>
      </c>
      <c r="B26">
        <v>1608060399.0999999</v>
      </c>
      <c r="C26">
        <v>863</v>
      </c>
      <c r="D26" t="s">
        <v>327</v>
      </c>
      <c r="E26" t="s">
        <v>328</v>
      </c>
      <c r="F26" t="s">
        <v>285</v>
      </c>
      <c r="G26" t="s">
        <v>286</v>
      </c>
      <c r="H26">
        <v>1608060391.0999999</v>
      </c>
      <c r="I26">
        <f t="shared" si="0"/>
        <v>5.7956771751004423E-4</v>
      </c>
      <c r="J26">
        <f t="shared" si="1"/>
        <v>3.5328082419791684</v>
      </c>
      <c r="K26">
        <f t="shared" si="2"/>
        <v>600.17316129032304</v>
      </c>
      <c r="L26">
        <f t="shared" si="3"/>
        <v>343.75310547351194</v>
      </c>
      <c r="M26">
        <f t="shared" si="4"/>
        <v>35.296984165909052</v>
      </c>
      <c r="N26">
        <f t="shared" si="5"/>
        <v>61.62650528403875</v>
      </c>
      <c r="O26">
        <f t="shared" si="6"/>
        <v>2.3841167471528996E-2</v>
      </c>
      <c r="P26">
        <f t="shared" si="7"/>
        <v>2.9755739593473569</v>
      </c>
      <c r="Q26">
        <f t="shared" si="8"/>
        <v>2.3735551533631598E-2</v>
      </c>
      <c r="R26">
        <f t="shared" si="9"/>
        <v>1.4844169758162374E-2</v>
      </c>
      <c r="S26">
        <f t="shared" si="10"/>
        <v>231.29349066156658</v>
      </c>
      <c r="T26">
        <f t="shared" si="11"/>
        <v>29.18982666107906</v>
      </c>
      <c r="U26">
        <f t="shared" si="12"/>
        <v>28.882406451612901</v>
      </c>
      <c r="V26">
        <f t="shared" si="13"/>
        <v>3.9944872363864801</v>
      </c>
      <c r="W26">
        <f t="shared" si="14"/>
        <v>40.988952100112158</v>
      </c>
      <c r="X26">
        <f t="shared" si="15"/>
        <v>1.5550005722816163</v>
      </c>
      <c r="Y26">
        <f t="shared" si="16"/>
        <v>3.7937065785035311</v>
      </c>
      <c r="Z26">
        <f t="shared" si="17"/>
        <v>2.439486664104864</v>
      </c>
      <c r="AA26">
        <f t="shared" si="18"/>
        <v>-25.558936342192951</v>
      </c>
      <c r="AB26">
        <f t="shared" si="19"/>
        <v>-142.37664700546955</v>
      </c>
      <c r="AC26">
        <f t="shared" si="20"/>
        <v>-10.475552414847707</v>
      </c>
      <c r="AD26">
        <f t="shared" si="21"/>
        <v>52.882354899056367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54096.252046721929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581.80388461538496</v>
      </c>
      <c r="AR26">
        <v>660.85</v>
      </c>
      <c r="AS26">
        <f t="shared" si="27"/>
        <v>0.11961279471077413</v>
      </c>
      <c r="AT26">
        <v>0.5</v>
      </c>
      <c r="AU26">
        <f t="shared" si="28"/>
        <v>1180.197301853384</v>
      </c>
      <c r="AV26">
        <f t="shared" si="29"/>
        <v>3.5328082419791684</v>
      </c>
      <c r="AW26">
        <f t="shared" si="30"/>
        <v>70.583348792399178</v>
      </c>
      <c r="AX26">
        <f t="shared" si="31"/>
        <v>0.27050011349020209</v>
      </c>
      <c r="AY26">
        <f t="shared" si="32"/>
        <v>3.4829394333813226E-3</v>
      </c>
      <c r="AZ26">
        <f t="shared" si="33"/>
        <v>3.9361882424150716</v>
      </c>
      <c r="BA26" t="s">
        <v>330</v>
      </c>
      <c r="BB26">
        <v>482.09</v>
      </c>
      <c r="BC26">
        <f t="shared" si="34"/>
        <v>178.76000000000005</v>
      </c>
      <c r="BD26">
        <f t="shared" si="35"/>
        <v>0.44219129214933456</v>
      </c>
      <c r="BE26">
        <f t="shared" si="36"/>
        <v>0.9356976104230591</v>
      </c>
      <c r="BF26">
        <f t="shared" si="37"/>
        <v>-1.4470175315074258</v>
      </c>
      <c r="BG26">
        <f t="shared" si="38"/>
        <v>1.0214508980892798</v>
      </c>
      <c r="BH26">
        <f t="shared" si="39"/>
        <v>1400.01451612903</v>
      </c>
      <c r="BI26">
        <f t="shared" si="40"/>
        <v>1180.197301853384</v>
      </c>
      <c r="BJ26">
        <f t="shared" si="41"/>
        <v>0.84298933207962046</v>
      </c>
      <c r="BK26">
        <f t="shared" si="42"/>
        <v>0.19597866415924087</v>
      </c>
      <c r="BL26">
        <v>6</v>
      </c>
      <c r="BM26">
        <v>0.5</v>
      </c>
      <c r="BN26" t="s">
        <v>290</v>
      </c>
      <c r="BO26">
        <v>2</v>
      </c>
      <c r="BP26">
        <v>1608060391.0999999</v>
      </c>
      <c r="BQ26">
        <v>600.17316129032304</v>
      </c>
      <c r="BR26">
        <v>604.82987096774195</v>
      </c>
      <c r="BS26">
        <v>15.143964516129</v>
      </c>
      <c r="BT26">
        <v>14.459025806451599</v>
      </c>
      <c r="BU26">
        <v>595.40416129032303</v>
      </c>
      <c r="BV26">
        <v>14.989964516129</v>
      </c>
      <c r="BW26">
        <v>500.00745161290303</v>
      </c>
      <c r="BX26">
        <v>102.58125806451601</v>
      </c>
      <c r="BY26">
        <v>9.9950058064516095E-2</v>
      </c>
      <c r="BZ26">
        <v>27.9948774193548</v>
      </c>
      <c r="CA26">
        <v>28.882406451612901</v>
      </c>
      <c r="CB26">
        <v>999.9</v>
      </c>
      <c r="CC26">
        <v>0</v>
      </c>
      <c r="CD26">
        <v>0</v>
      </c>
      <c r="CE26">
        <v>10006.455483870999</v>
      </c>
      <c r="CF26">
        <v>0</v>
      </c>
      <c r="CG26">
        <v>481.73122580645202</v>
      </c>
      <c r="CH26">
        <v>1400.01451612903</v>
      </c>
      <c r="CI26">
        <v>0.89999848387096804</v>
      </c>
      <c r="CJ26">
        <v>0.10000144193548401</v>
      </c>
      <c r="CK26">
        <v>0</v>
      </c>
      <c r="CL26">
        <v>581.84116129032304</v>
      </c>
      <c r="CM26">
        <v>4.9993800000000004</v>
      </c>
      <c r="CN26">
        <v>8365.8777419354792</v>
      </c>
      <c r="CO26">
        <v>11164.4483870968</v>
      </c>
      <c r="CP26">
        <v>49.125</v>
      </c>
      <c r="CQ26">
        <v>50.811999999999998</v>
      </c>
      <c r="CR26">
        <v>49.875</v>
      </c>
      <c r="CS26">
        <v>50.875</v>
      </c>
      <c r="CT26">
        <v>50.594516129032201</v>
      </c>
      <c r="CU26">
        <v>1255.51096774194</v>
      </c>
      <c r="CV26">
        <v>139.503548387097</v>
      </c>
      <c r="CW26">
        <v>0</v>
      </c>
      <c r="CX26">
        <v>119.59999990463299</v>
      </c>
      <c r="CY26">
        <v>0</v>
      </c>
      <c r="CZ26">
        <v>581.80388461538496</v>
      </c>
      <c r="DA26">
        <v>-5.6835897448839798</v>
      </c>
      <c r="DB26">
        <v>-72.608888903800704</v>
      </c>
      <c r="DC26">
        <v>8365.4719230769206</v>
      </c>
      <c r="DD26">
        <v>15</v>
      </c>
      <c r="DE26">
        <v>0</v>
      </c>
      <c r="DF26" t="s">
        <v>291</v>
      </c>
      <c r="DG26">
        <v>1607992578</v>
      </c>
      <c r="DH26">
        <v>1607992562.5999999</v>
      </c>
      <c r="DI26">
        <v>0</v>
      </c>
      <c r="DJ26">
        <v>1.9490000000000001</v>
      </c>
      <c r="DK26">
        <v>8.9999999999999993E-3</v>
      </c>
      <c r="DL26">
        <v>4.7690000000000001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3.5377440243873601</v>
      </c>
      <c r="DS26">
        <v>-1.4457708531888001</v>
      </c>
      <c r="DT26">
        <v>0.10622296633525501</v>
      </c>
      <c r="DU26">
        <v>0</v>
      </c>
      <c r="DV26">
        <v>-4.6566148387096797</v>
      </c>
      <c r="DW26">
        <v>1.78774645161291</v>
      </c>
      <c r="DX26">
        <v>0.13555315474181301</v>
      </c>
      <c r="DY26">
        <v>0</v>
      </c>
      <c r="DZ26">
        <v>0.68493396774193505</v>
      </c>
      <c r="EA26">
        <v>-0.13830566129032501</v>
      </c>
      <c r="EB26">
        <v>1.03538746261075E-2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4.7690000000000001</v>
      </c>
      <c r="EJ26">
        <v>0.154</v>
      </c>
      <c r="EK26">
        <v>4.7690000000000001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1130.4000000000001</v>
      </c>
      <c r="EX26">
        <v>1130.5999999999999</v>
      </c>
      <c r="EY26">
        <v>2</v>
      </c>
      <c r="EZ26">
        <v>488.79399999999998</v>
      </c>
      <c r="FA26">
        <v>521.72199999999998</v>
      </c>
      <c r="FB26">
        <v>24.173300000000001</v>
      </c>
      <c r="FC26">
        <v>33.219299999999997</v>
      </c>
      <c r="FD26">
        <v>30.000299999999999</v>
      </c>
      <c r="FE26">
        <v>32.9392</v>
      </c>
      <c r="FF26">
        <v>32.967799999999997</v>
      </c>
      <c r="FG26">
        <v>28.875699999999998</v>
      </c>
      <c r="FH26">
        <v>0</v>
      </c>
      <c r="FI26">
        <v>100</v>
      </c>
      <c r="FJ26">
        <v>24.1736</v>
      </c>
      <c r="FK26">
        <v>604.56399999999996</v>
      </c>
      <c r="FL26">
        <v>15.3466</v>
      </c>
      <c r="FM26">
        <v>100.958</v>
      </c>
      <c r="FN26">
        <v>100.398</v>
      </c>
    </row>
    <row r="27" spans="1:170" x14ac:dyDescent="0.25">
      <c r="A27">
        <v>11</v>
      </c>
      <c r="B27">
        <v>1608060509.5999999</v>
      </c>
      <c r="C27">
        <v>973.5</v>
      </c>
      <c r="D27" t="s">
        <v>331</v>
      </c>
      <c r="E27" t="s">
        <v>332</v>
      </c>
      <c r="F27" t="s">
        <v>285</v>
      </c>
      <c r="G27" t="s">
        <v>286</v>
      </c>
      <c r="H27">
        <v>1608060501.5999999</v>
      </c>
      <c r="I27">
        <f t="shared" si="0"/>
        <v>4.4133825836303154E-4</v>
      </c>
      <c r="J27">
        <f t="shared" si="1"/>
        <v>2.9829969009999129</v>
      </c>
      <c r="K27">
        <f t="shared" si="2"/>
        <v>699.86603225806402</v>
      </c>
      <c r="L27">
        <f t="shared" si="3"/>
        <v>413.4798721703163</v>
      </c>
      <c r="M27">
        <f t="shared" si="4"/>
        <v>42.45656799426915</v>
      </c>
      <c r="N27">
        <f t="shared" si="5"/>
        <v>71.863013862025241</v>
      </c>
      <c r="O27">
        <f t="shared" si="6"/>
        <v>1.8090337649099467E-2</v>
      </c>
      <c r="P27">
        <f t="shared" si="7"/>
        <v>2.9753564285993992</v>
      </c>
      <c r="Q27">
        <f t="shared" si="8"/>
        <v>1.8029453998203118E-2</v>
      </c>
      <c r="R27">
        <f t="shared" si="9"/>
        <v>1.12738617369592E-2</v>
      </c>
      <c r="S27">
        <f t="shared" si="10"/>
        <v>231.28510664999308</v>
      </c>
      <c r="T27">
        <f t="shared" si="11"/>
        <v>29.219311844647727</v>
      </c>
      <c r="U27">
        <f t="shared" si="12"/>
        <v>28.873916129032299</v>
      </c>
      <c r="V27">
        <f t="shared" si="13"/>
        <v>3.9925234683626996</v>
      </c>
      <c r="W27">
        <f t="shared" si="14"/>
        <v>40.787434276215691</v>
      </c>
      <c r="X27">
        <f t="shared" si="15"/>
        <v>1.5468178971057767</v>
      </c>
      <c r="Y27">
        <f t="shared" si="16"/>
        <v>3.7923883287941207</v>
      </c>
      <c r="Z27">
        <f t="shared" si="17"/>
        <v>2.4457055712569229</v>
      </c>
      <c r="AA27">
        <f t="shared" si="18"/>
        <v>-19.463017193809691</v>
      </c>
      <c r="AB27">
        <f t="shared" si="19"/>
        <v>-141.96056296410566</v>
      </c>
      <c r="AC27">
        <f t="shared" si="20"/>
        <v>-10.444950818800553</v>
      </c>
      <c r="AD27">
        <f t="shared" si="21"/>
        <v>59.41657567327718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54090.938660736661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569.67203846153802</v>
      </c>
      <c r="AR27">
        <v>646.01</v>
      </c>
      <c r="AS27">
        <f t="shared" si="27"/>
        <v>0.11816838986774503</v>
      </c>
      <c r="AT27">
        <v>0.5</v>
      </c>
      <c r="AU27">
        <f t="shared" si="28"/>
        <v>1180.1538686310398</v>
      </c>
      <c r="AV27">
        <f t="shared" si="29"/>
        <v>2.9829969009999129</v>
      </c>
      <c r="AW27">
        <f t="shared" si="30"/>
        <v>69.728441226160129</v>
      </c>
      <c r="AX27">
        <f t="shared" si="31"/>
        <v>0.26207024659061007</v>
      </c>
      <c r="AY27">
        <f t="shared" si="32"/>
        <v>3.0171865512304288E-3</v>
      </c>
      <c r="AZ27">
        <f t="shared" si="33"/>
        <v>4.0495812758316427</v>
      </c>
      <c r="BA27" t="s">
        <v>334</v>
      </c>
      <c r="BB27">
        <v>476.71</v>
      </c>
      <c r="BC27">
        <f t="shared" si="34"/>
        <v>169.3</v>
      </c>
      <c r="BD27">
        <f t="shared" si="35"/>
        <v>0.45090349402517405</v>
      </c>
      <c r="BE27">
        <f t="shared" si="36"/>
        <v>0.9392181290097904</v>
      </c>
      <c r="BF27">
        <f t="shared" si="37"/>
        <v>-1.0989109371366641</v>
      </c>
      <c r="BG27">
        <f t="shared" si="38"/>
        <v>1.0272782687284177</v>
      </c>
      <c r="BH27">
        <f t="shared" si="39"/>
        <v>1399.9629032258099</v>
      </c>
      <c r="BI27">
        <f t="shared" si="40"/>
        <v>1180.1538686310398</v>
      </c>
      <c r="BJ27">
        <f t="shared" si="41"/>
        <v>0.84298938629853426</v>
      </c>
      <c r="BK27">
        <f t="shared" si="42"/>
        <v>0.19597877259706839</v>
      </c>
      <c r="BL27">
        <v>6</v>
      </c>
      <c r="BM27">
        <v>0.5</v>
      </c>
      <c r="BN27" t="s">
        <v>290</v>
      </c>
      <c r="BO27">
        <v>2</v>
      </c>
      <c r="BP27">
        <v>1608060501.5999999</v>
      </c>
      <c r="BQ27">
        <v>699.86603225806402</v>
      </c>
      <c r="BR27">
        <v>703.81619354838699</v>
      </c>
      <c r="BS27">
        <v>15.0642903225806</v>
      </c>
      <c r="BT27">
        <v>14.5426741935484</v>
      </c>
      <c r="BU27">
        <v>695.09703225806504</v>
      </c>
      <c r="BV27">
        <v>14.9102903225806</v>
      </c>
      <c r="BW27">
        <v>500.011161290323</v>
      </c>
      <c r="BX27">
        <v>102.581129032258</v>
      </c>
      <c r="BY27">
        <v>9.9970706451612906E-2</v>
      </c>
      <c r="BZ27">
        <v>27.988916129032301</v>
      </c>
      <c r="CA27">
        <v>28.873916129032299</v>
      </c>
      <c r="CB27">
        <v>999.9</v>
      </c>
      <c r="CC27">
        <v>0</v>
      </c>
      <c r="CD27">
        <v>0</v>
      </c>
      <c r="CE27">
        <v>10005.237096774201</v>
      </c>
      <c r="CF27">
        <v>0</v>
      </c>
      <c r="CG27">
        <v>483.70499999999998</v>
      </c>
      <c r="CH27">
        <v>1399.9629032258099</v>
      </c>
      <c r="CI27">
        <v>0.89999703225806504</v>
      </c>
      <c r="CJ27">
        <v>0.100002990322581</v>
      </c>
      <c r="CK27">
        <v>0</v>
      </c>
      <c r="CL27">
        <v>569.718677419355</v>
      </c>
      <c r="CM27">
        <v>4.9993800000000004</v>
      </c>
      <c r="CN27">
        <v>8198.6664516129003</v>
      </c>
      <c r="CO27">
        <v>11164.016129032299</v>
      </c>
      <c r="CP27">
        <v>49.152999999999999</v>
      </c>
      <c r="CQ27">
        <v>50.781999999999996</v>
      </c>
      <c r="CR27">
        <v>49.901000000000003</v>
      </c>
      <c r="CS27">
        <v>50.878999999999998</v>
      </c>
      <c r="CT27">
        <v>50.625</v>
      </c>
      <c r="CU27">
        <v>1255.46225806452</v>
      </c>
      <c r="CV27">
        <v>139.500967741935</v>
      </c>
      <c r="CW27">
        <v>0</v>
      </c>
      <c r="CX27">
        <v>110.09999990463299</v>
      </c>
      <c r="CY27">
        <v>0</v>
      </c>
      <c r="CZ27">
        <v>569.67203846153802</v>
      </c>
      <c r="DA27">
        <v>-4.8769572732431996</v>
      </c>
      <c r="DB27">
        <v>-77.428034243654906</v>
      </c>
      <c r="DC27">
        <v>8197.7519230769194</v>
      </c>
      <c r="DD27">
        <v>15</v>
      </c>
      <c r="DE27">
        <v>0</v>
      </c>
      <c r="DF27" t="s">
        <v>291</v>
      </c>
      <c r="DG27">
        <v>1607992578</v>
      </c>
      <c r="DH27">
        <v>1607992562.5999999</v>
      </c>
      <c r="DI27">
        <v>0</v>
      </c>
      <c r="DJ27">
        <v>1.9490000000000001</v>
      </c>
      <c r="DK27">
        <v>8.9999999999999993E-3</v>
      </c>
      <c r="DL27">
        <v>4.7690000000000001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2.9874764148794202</v>
      </c>
      <c r="DS27">
        <v>-0.17876500069713699</v>
      </c>
      <c r="DT27">
        <v>3.6221044766715997E-2</v>
      </c>
      <c r="DU27">
        <v>1</v>
      </c>
      <c r="DV27">
        <v>-3.9528864516128999</v>
      </c>
      <c r="DW27">
        <v>0.18572322580645001</v>
      </c>
      <c r="DX27">
        <v>4.1672016877453297E-2</v>
      </c>
      <c r="DY27">
        <v>1</v>
      </c>
      <c r="DZ27">
        <v>0.52179116129032299</v>
      </c>
      <c r="EA27">
        <v>-2.4301741935484799E-2</v>
      </c>
      <c r="EB27">
        <v>1.8608603646072101E-3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4.7690000000000001</v>
      </c>
      <c r="EJ27">
        <v>0.154</v>
      </c>
      <c r="EK27">
        <v>4.7690000000000001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1132.2</v>
      </c>
      <c r="EX27">
        <v>1132.5</v>
      </c>
      <c r="EY27">
        <v>2</v>
      </c>
      <c r="EZ27">
        <v>489.036</v>
      </c>
      <c r="FA27">
        <v>522.01900000000001</v>
      </c>
      <c r="FB27">
        <v>24.1905</v>
      </c>
      <c r="FC27">
        <v>33.234099999999998</v>
      </c>
      <c r="FD27">
        <v>30</v>
      </c>
      <c r="FE27">
        <v>32.972999999999999</v>
      </c>
      <c r="FF27">
        <v>33.003500000000003</v>
      </c>
      <c r="FG27">
        <v>32.654600000000002</v>
      </c>
      <c r="FH27">
        <v>0</v>
      </c>
      <c r="FI27">
        <v>100</v>
      </c>
      <c r="FJ27">
        <v>24.1892</v>
      </c>
      <c r="FK27">
        <v>703.85799999999995</v>
      </c>
      <c r="FL27">
        <v>15.1274</v>
      </c>
      <c r="FM27">
        <v>100.956</v>
      </c>
      <c r="FN27">
        <v>100.396</v>
      </c>
    </row>
    <row r="28" spans="1:170" x14ac:dyDescent="0.25">
      <c r="A28">
        <v>12</v>
      </c>
      <c r="B28">
        <v>1608060595</v>
      </c>
      <c r="C28">
        <v>1058.9000000953699</v>
      </c>
      <c r="D28" t="s">
        <v>335</v>
      </c>
      <c r="E28" t="s">
        <v>336</v>
      </c>
      <c r="F28" t="s">
        <v>285</v>
      </c>
      <c r="G28" t="s">
        <v>286</v>
      </c>
      <c r="H28">
        <v>1608060587.25</v>
      </c>
      <c r="I28">
        <f t="shared" si="0"/>
        <v>4.238976362993091E-4</v>
      </c>
      <c r="J28">
        <f t="shared" si="1"/>
        <v>4.011426067332736</v>
      </c>
      <c r="K28">
        <f t="shared" si="2"/>
        <v>798.97730000000001</v>
      </c>
      <c r="L28">
        <f t="shared" si="3"/>
        <v>408.91516465920586</v>
      </c>
      <c r="M28">
        <f t="shared" si="4"/>
        <v>41.986989347612294</v>
      </c>
      <c r="N28">
        <f t="shared" si="5"/>
        <v>82.038168997821742</v>
      </c>
      <c r="O28">
        <f t="shared" si="6"/>
        <v>1.755381002144938E-2</v>
      </c>
      <c r="P28">
        <f t="shared" si="7"/>
        <v>2.9724548016711823</v>
      </c>
      <c r="Q28">
        <f t="shared" si="8"/>
        <v>1.7496422274214045E-2</v>
      </c>
      <c r="R28">
        <f t="shared" si="9"/>
        <v>1.0940404261338264E-2</v>
      </c>
      <c r="S28">
        <f t="shared" si="10"/>
        <v>231.28808015042029</v>
      </c>
      <c r="T28">
        <f t="shared" si="11"/>
        <v>29.216893784509892</v>
      </c>
      <c r="U28">
        <f t="shared" si="12"/>
        <v>28.770053333333301</v>
      </c>
      <c r="V28">
        <f t="shared" si="13"/>
        <v>3.9685685919144649</v>
      </c>
      <c r="W28">
        <f t="shared" si="14"/>
        <v>40.830317861224572</v>
      </c>
      <c r="X28">
        <f t="shared" si="15"/>
        <v>1.5477191852739574</v>
      </c>
      <c r="Y28">
        <f t="shared" si="16"/>
        <v>3.7906126289155924</v>
      </c>
      <c r="Z28">
        <f t="shared" si="17"/>
        <v>2.4208494066405075</v>
      </c>
      <c r="AA28">
        <f t="shared" si="18"/>
        <v>-18.693885760799532</v>
      </c>
      <c r="AB28">
        <f t="shared" si="19"/>
        <v>-126.4652684653686</v>
      </c>
      <c r="AC28">
        <f t="shared" si="20"/>
        <v>-9.3087562367055199</v>
      </c>
      <c r="AD28">
        <f t="shared" si="21"/>
        <v>76.820169687546652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54007.235405778651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569.586461538462</v>
      </c>
      <c r="AR28">
        <v>650.59</v>
      </c>
      <c r="AS28">
        <f t="shared" si="27"/>
        <v>0.1245078136176978</v>
      </c>
      <c r="AT28">
        <v>0.5</v>
      </c>
      <c r="AU28">
        <f t="shared" si="28"/>
        <v>1180.1696188640542</v>
      </c>
      <c r="AV28">
        <f t="shared" si="29"/>
        <v>4.011426067332736</v>
      </c>
      <c r="AW28">
        <f t="shared" si="30"/>
        <v>73.470169471397554</v>
      </c>
      <c r="AX28">
        <f t="shared" si="31"/>
        <v>0.2712768410212269</v>
      </c>
      <c r="AY28">
        <f t="shared" si="32"/>
        <v>3.8885711628182437E-3</v>
      </c>
      <c r="AZ28">
        <f t="shared" si="33"/>
        <v>4.0140334158225608</v>
      </c>
      <c r="BA28" t="s">
        <v>338</v>
      </c>
      <c r="BB28">
        <v>474.1</v>
      </c>
      <c r="BC28">
        <f t="shared" si="34"/>
        <v>176.49</v>
      </c>
      <c r="BD28">
        <f t="shared" si="35"/>
        <v>0.45896956462993949</v>
      </c>
      <c r="BE28">
        <f t="shared" si="36"/>
        <v>0.93669610255453761</v>
      </c>
      <c r="BF28">
        <f t="shared" si="37"/>
        <v>-1.2483800220501899</v>
      </c>
      <c r="BG28">
        <f t="shared" si="38"/>
        <v>1.0254797945015137</v>
      </c>
      <c r="BH28">
        <f t="shared" si="39"/>
        <v>1399.98166666667</v>
      </c>
      <c r="BI28">
        <f t="shared" si="40"/>
        <v>1180.1696188640542</v>
      </c>
      <c r="BJ28">
        <f t="shared" si="41"/>
        <v>0.84298933833470535</v>
      </c>
      <c r="BK28">
        <f t="shared" si="42"/>
        <v>0.19597867666941082</v>
      </c>
      <c r="BL28">
        <v>6</v>
      </c>
      <c r="BM28">
        <v>0.5</v>
      </c>
      <c r="BN28" t="s">
        <v>290</v>
      </c>
      <c r="BO28">
        <v>2</v>
      </c>
      <c r="BP28">
        <v>1608060587.25</v>
      </c>
      <c r="BQ28">
        <v>798.97730000000001</v>
      </c>
      <c r="BR28">
        <v>804.19736666666699</v>
      </c>
      <c r="BS28">
        <v>15.07338</v>
      </c>
      <c r="BT28">
        <v>14.572376666666701</v>
      </c>
      <c r="BU28">
        <v>794.20833333333303</v>
      </c>
      <c r="BV28">
        <v>14.91938</v>
      </c>
      <c r="BW28">
        <v>500.00633333333298</v>
      </c>
      <c r="BX28">
        <v>102.578933333333</v>
      </c>
      <c r="BY28">
        <v>0.100040146666667</v>
      </c>
      <c r="BZ28">
        <v>27.980883333333299</v>
      </c>
      <c r="CA28">
        <v>28.770053333333301</v>
      </c>
      <c r="CB28">
        <v>999.9</v>
      </c>
      <c r="CC28">
        <v>0</v>
      </c>
      <c r="CD28">
        <v>0</v>
      </c>
      <c r="CE28">
        <v>9989.0413333333308</v>
      </c>
      <c r="CF28">
        <v>0</v>
      </c>
      <c r="CG28">
        <v>483.27743333333302</v>
      </c>
      <c r="CH28">
        <v>1399.98166666667</v>
      </c>
      <c r="CI28">
        <v>0.89999836666666699</v>
      </c>
      <c r="CJ28">
        <v>0.100001653333333</v>
      </c>
      <c r="CK28">
        <v>0</v>
      </c>
      <c r="CL28">
        <v>569.57336666666697</v>
      </c>
      <c r="CM28">
        <v>4.9993800000000004</v>
      </c>
      <c r="CN28">
        <v>8203.8566666666702</v>
      </c>
      <c r="CO28">
        <v>11164.176666666701</v>
      </c>
      <c r="CP28">
        <v>49.186999999999998</v>
      </c>
      <c r="CQ28">
        <v>50.785133333333299</v>
      </c>
      <c r="CR28">
        <v>49.936999999999998</v>
      </c>
      <c r="CS28">
        <v>50.875</v>
      </c>
      <c r="CT28">
        <v>50.625</v>
      </c>
      <c r="CU28">
        <v>1255.482</v>
      </c>
      <c r="CV28">
        <v>139.500666666667</v>
      </c>
      <c r="CW28">
        <v>0</v>
      </c>
      <c r="CX28">
        <v>84.799999952316298</v>
      </c>
      <c r="CY28">
        <v>0</v>
      </c>
      <c r="CZ28">
        <v>569.586461538462</v>
      </c>
      <c r="DA28">
        <v>2.5435897455120902</v>
      </c>
      <c r="DB28">
        <v>-17.4413675249783</v>
      </c>
      <c r="DC28">
        <v>8203.9592307692292</v>
      </c>
      <c r="DD28">
        <v>15</v>
      </c>
      <c r="DE28">
        <v>0</v>
      </c>
      <c r="DF28" t="s">
        <v>291</v>
      </c>
      <c r="DG28">
        <v>1607992578</v>
      </c>
      <c r="DH28">
        <v>1607992562.5999999</v>
      </c>
      <c r="DI28">
        <v>0</v>
      </c>
      <c r="DJ28">
        <v>1.9490000000000001</v>
      </c>
      <c r="DK28">
        <v>8.9999999999999993E-3</v>
      </c>
      <c r="DL28">
        <v>4.7690000000000001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4.0186726189701698</v>
      </c>
      <c r="DS28">
        <v>-0.10277942660846601</v>
      </c>
      <c r="DT28">
        <v>2.8550101486782099E-2</v>
      </c>
      <c r="DU28">
        <v>1</v>
      </c>
      <c r="DV28">
        <v>-5.2277319354838703</v>
      </c>
      <c r="DW28">
        <v>9.7547903225819202E-2</v>
      </c>
      <c r="DX28">
        <v>3.3535195129638602E-2</v>
      </c>
      <c r="DY28">
        <v>1</v>
      </c>
      <c r="DZ28">
        <v>0.50064680645161297</v>
      </c>
      <c r="EA28">
        <v>3.4071725806450903E-2</v>
      </c>
      <c r="EB28">
        <v>2.6185088519423299E-3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4.7690000000000001</v>
      </c>
      <c r="EJ28">
        <v>0.154</v>
      </c>
      <c r="EK28">
        <v>4.7690000000000001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1133.5999999999999</v>
      </c>
      <c r="EX28">
        <v>1133.9000000000001</v>
      </c>
      <c r="EY28">
        <v>2</v>
      </c>
      <c r="EZ28">
        <v>489.06799999999998</v>
      </c>
      <c r="FA28">
        <v>522.36599999999999</v>
      </c>
      <c r="FB28">
        <v>24.1142</v>
      </c>
      <c r="FC28">
        <v>33.234099999999998</v>
      </c>
      <c r="FD28">
        <v>29.9999</v>
      </c>
      <c r="FE28">
        <v>32.987699999999997</v>
      </c>
      <c r="FF28">
        <v>33.017800000000001</v>
      </c>
      <c r="FG28">
        <v>36.388100000000001</v>
      </c>
      <c r="FH28">
        <v>0</v>
      </c>
      <c r="FI28">
        <v>100</v>
      </c>
      <c r="FJ28">
        <v>24.117699999999999</v>
      </c>
      <c r="FK28">
        <v>804.61</v>
      </c>
      <c r="FL28">
        <v>15.0647</v>
      </c>
      <c r="FM28">
        <v>100.956</v>
      </c>
      <c r="FN28">
        <v>100.39400000000001</v>
      </c>
    </row>
    <row r="29" spans="1:170" x14ac:dyDescent="0.25">
      <c r="A29">
        <v>13</v>
      </c>
      <c r="B29">
        <v>1608060690</v>
      </c>
      <c r="C29">
        <v>1153.9000000953699</v>
      </c>
      <c r="D29" t="s">
        <v>339</v>
      </c>
      <c r="E29" t="s">
        <v>340</v>
      </c>
      <c r="F29" t="s">
        <v>285</v>
      </c>
      <c r="G29" t="s">
        <v>286</v>
      </c>
      <c r="H29">
        <v>1608060682.25</v>
      </c>
      <c r="I29">
        <f t="shared" si="0"/>
        <v>4.5122171556299787E-4</v>
      </c>
      <c r="J29">
        <f t="shared" si="1"/>
        <v>5.4124959100010344</v>
      </c>
      <c r="K29">
        <f t="shared" si="2"/>
        <v>899.28373333333298</v>
      </c>
      <c r="L29">
        <f t="shared" si="3"/>
        <v>404.72818601362815</v>
      </c>
      <c r="M29">
        <f t="shared" si="4"/>
        <v>41.556281840068991</v>
      </c>
      <c r="N29">
        <f t="shared" si="5"/>
        <v>92.335768963051819</v>
      </c>
      <c r="O29">
        <f t="shared" si="6"/>
        <v>1.8517101166013506E-2</v>
      </c>
      <c r="P29">
        <f t="shared" si="7"/>
        <v>2.9755823332829769</v>
      </c>
      <c r="Q29">
        <f t="shared" si="8"/>
        <v>1.8453321349487999E-2</v>
      </c>
      <c r="R29">
        <f t="shared" si="9"/>
        <v>1.1539037805986059E-2</v>
      </c>
      <c r="S29">
        <f t="shared" si="10"/>
        <v>231.288992367844</v>
      </c>
      <c r="T29">
        <f t="shared" si="11"/>
        <v>29.215450734105215</v>
      </c>
      <c r="U29">
        <f t="shared" si="12"/>
        <v>28.878916666666701</v>
      </c>
      <c r="V29">
        <f t="shared" si="13"/>
        <v>3.9936799651152444</v>
      </c>
      <c r="W29">
        <f t="shared" si="14"/>
        <v>40.895520928502854</v>
      </c>
      <c r="X29">
        <f t="shared" si="15"/>
        <v>1.5508024822510813</v>
      </c>
      <c r="Y29">
        <f t="shared" si="16"/>
        <v>3.7921083948590129</v>
      </c>
      <c r="Z29">
        <f t="shared" si="17"/>
        <v>2.4428774828641631</v>
      </c>
      <c r="AA29">
        <f t="shared" si="18"/>
        <v>-19.898877656328207</v>
      </c>
      <c r="AB29">
        <f t="shared" si="19"/>
        <v>-142.97663748259535</v>
      </c>
      <c r="AC29">
        <f t="shared" si="20"/>
        <v>-10.519107099140886</v>
      </c>
      <c r="AD29">
        <f t="shared" si="21"/>
        <v>57.89437012977956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54097.705285283686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581.96684615384595</v>
      </c>
      <c r="AR29">
        <v>671.92</v>
      </c>
      <c r="AS29">
        <f t="shared" si="27"/>
        <v>0.13387479736598706</v>
      </c>
      <c r="AT29">
        <v>0.5</v>
      </c>
      <c r="AU29">
        <f t="shared" si="28"/>
        <v>1180.1736278675644</v>
      </c>
      <c r="AV29">
        <f t="shared" si="29"/>
        <v>5.4124959100010344</v>
      </c>
      <c r="AW29">
        <f t="shared" si="30"/>
        <v>78.997752643726002</v>
      </c>
      <c r="AX29">
        <f t="shared" si="31"/>
        <v>0.29061495416120964</v>
      </c>
      <c r="AY29">
        <f t="shared" si="32"/>
        <v>5.0757305945235585E-3</v>
      </c>
      <c r="AZ29">
        <f t="shared" si="33"/>
        <v>3.8548636742469342</v>
      </c>
      <c r="BA29" t="s">
        <v>342</v>
      </c>
      <c r="BB29">
        <v>476.65</v>
      </c>
      <c r="BC29">
        <f t="shared" si="34"/>
        <v>195.26999999999998</v>
      </c>
      <c r="BD29">
        <f t="shared" si="35"/>
        <v>0.46066038739260518</v>
      </c>
      <c r="BE29">
        <f t="shared" si="36"/>
        <v>0.92989592271211263</v>
      </c>
      <c r="BF29">
        <f t="shared" si="37"/>
        <v>-2.0651861401525928</v>
      </c>
      <c r="BG29">
        <f t="shared" si="38"/>
        <v>1.0171039309076586</v>
      </c>
      <c r="BH29">
        <f t="shared" si="39"/>
        <v>1399.9863333333301</v>
      </c>
      <c r="BI29">
        <f t="shared" si="40"/>
        <v>1180.1736278675644</v>
      </c>
      <c r="BJ29">
        <f t="shared" si="41"/>
        <v>0.84298939194470734</v>
      </c>
      <c r="BK29">
        <f t="shared" si="42"/>
        <v>0.19597878388941475</v>
      </c>
      <c r="BL29">
        <v>6</v>
      </c>
      <c r="BM29">
        <v>0.5</v>
      </c>
      <c r="BN29" t="s">
        <v>290</v>
      </c>
      <c r="BO29">
        <v>2</v>
      </c>
      <c r="BP29">
        <v>1608060682.25</v>
      </c>
      <c r="BQ29">
        <v>899.28373333333298</v>
      </c>
      <c r="BR29">
        <v>906.26559999999995</v>
      </c>
      <c r="BS29">
        <v>15.1036966666667</v>
      </c>
      <c r="BT29">
        <v>14.570413333333301</v>
      </c>
      <c r="BU29">
        <v>894.51473333333297</v>
      </c>
      <c r="BV29">
        <v>14.9496966666667</v>
      </c>
      <c r="BW29">
        <v>500.0043</v>
      </c>
      <c r="BX29">
        <v>102.57703333333301</v>
      </c>
      <c r="BY29">
        <v>9.9981206666666697E-2</v>
      </c>
      <c r="BZ29">
        <v>27.987649999999999</v>
      </c>
      <c r="CA29">
        <v>28.878916666666701</v>
      </c>
      <c r="CB29">
        <v>999.9</v>
      </c>
      <c r="CC29">
        <v>0</v>
      </c>
      <c r="CD29">
        <v>0</v>
      </c>
      <c r="CE29">
        <v>10006.915000000001</v>
      </c>
      <c r="CF29">
        <v>0</v>
      </c>
      <c r="CG29">
        <v>501.433333333333</v>
      </c>
      <c r="CH29">
        <v>1399.9863333333301</v>
      </c>
      <c r="CI29">
        <v>0.89999676666666695</v>
      </c>
      <c r="CJ29">
        <v>0.100003296666667</v>
      </c>
      <c r="CK29">
        <v>0</v>
      </c>
      <c r="CL29">
        <v>581.9289</v>
      </c>
      <c r="CM29">
        <v>4.9993800000000004</v>
      </c>
      <c r="CN29">
        <v>8382.0560000000005</v>
      </c>
      <c r="CO29">
        <v>11164.21</v>
      </c>
      <c r="CP29">
        <v>49.245800000000003</v>
      </c>
      <c r="CQ29">
        <v>50.811999999999998</v>
      </c>
      <c r="CR29">
        <v>49.962200000000003</v>
      </c>
      <c r="CS29">
        <v>50.928733333333298</v>
      </c>
      <c r="CT29">
        <v>50.686999999999998</v>
      </c>
      <c r="CU29">
        <v>1255.4839999999999</v>
      </c>
      <c r="CV29">
        <v>139.50366666666699</v>
      </c>
      <c r="CW29">
        <v>0</v>
      </c>
      <c r="CX29">
        <v>94.399999856948895</v>
      </c>
      <c r="CY29">
        <v>0</v>
      </c>
      <c r="CZ29">
        <v>581.96684615384595</v>
      </c>
      <c r="DA29">
        <v>6.8875213610140102</v>
      </c>
      <c r="DB29">
        <v>277.40307680358001</v>
      </c>
      <c r="DC29">
        <v>8383.7769230769209</v>
      </c>
      <c r="DD29">
        <v>15</v>
      </c>
      <c r="DE29">
        <v>0</v>
      </c>
      <c r="DF29" t="s">
        <v>291</v>
      </c>
      <c r="DG29">
        <v>1607992578</v>
      </c>
      <c r="DH29">
        <v>1607992562.5999999</v>
      </c>
      <c r="DI29">
        <v>0</v>
      </c>
      <c r="DJ29">
        <v>1.9490000000000001</v>
      </c>
      <c r="DK29">
        <v>8.9999999999999993E-3</v>
      </c>
      <c r="DL29">
        <v>4.7690000000000001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5.4243004001246398</v>
      </c>
      <c r="DS29">
        <v>-0.107865682549662</v>
      </c>
      <c r="DT29">
        <v>4.09855210781064E-2</v>
      </c>
      <c r="DU29">
        <v>1</v>
      </c>
      <c r="DV29">
        <v>-6.99215322580645</v>
      </c>
      <c r="DW29">
        <v>0.17647790322582299</v>
      </c>
      <c r="DX29">
        <v>5.2158811793010497E-2</v>
      </c>
      <c r="DY29">
        <v>1</v>
      </c>
      <c r="DZ29">
        <v>0.53297316129032302</v>
      </c>
      <c r="EA29">
        <v>2.5145274193545598E-2</v>
      </c>
      <c r="EB29">
        <v>1.9495995965553199E-3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4.7690000000000001</v>
      </c>
      <c r="EJ29">
        <v>0.154</v>
      </c>
      <c r="EK29">
        <v>4.7690000000000001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1135.2</v>
      </c>
      <c r="EX29">
        <v>1135.5</v>
      </c>
      <c r="EY29">
        <v>2</v>
      </c>
      <c r="EZ29">
        <v>489.26</v>
      </c>
      <c r="FA29">
        <v>522.26400000000001</v>
      </c>
      <c r="FB29">
        <v>24.049299999999999</v>
      </c>
      <c r="FC29">
        <v>33.24</v>
      </c>
      <c r="FD29">
        <v>30.0002</v>
      </c>
      <c r="FE29">
        <v>33.002499999999998</v>
      </c>
      <c r="FF29">
        <v>33.034999999999997</v>
      </c>
      <c r="FG29">
        <v>40.100299999999997</v>
      </c>
      <c r="FH29">
        <v>0</v>
      </c>
      <c r="FI29">
        <v>100</v>
      </c>
      <c r="FJ29">
        <v>24.0535</v>
      </c>
      <c r="FK29">
        <v>906.35299999999995</v>
      </c>
      <c r="FL29">
        <v>15.0783</v>
      </c>
      <c r="FM29">
        <v>100.95399999999999</v>
      </c>
      <c r="FN29">
        <v>100.39400000000001</v>
      </c>
    </row>
    <row r="30" spans="1:170" x14ac:dyDescent="0.25">
      <c r="A30">
        <v>14</v>
      </c>
      <c r="B30">
        <v>1608060810.5</v>
      </c>
      <c r="C30">
        <v>1274.4000000953699</v>
      </c>
      <c r="D30" t="s">
        <v>343</v>
      </c>
      <c r="E30" t="s">
        <v>344</v>
      </c>
      <c r="F30" t="s">
        <v>285</v>
      </c>
      <c r="G30" t="s">
        <v>286</v>
      </c>
      <c r="H30">
        <v>1608060802.5</v>
      </c>
      <c r="I30">
        <f t="shared" si="0"/>
        <v>4.7720038697616926E-4</v>
      </c>
      <c r="J30">
        <f t="shared" si="1"/>
        <v>8.2153888257538181</v>
      </c>
      <c r="K30">
        <f t="shared" si="2"/>
        <v>1199.5148387096799</v>
      </c>
      <c r="L30">
        <f t="shared" si="3"/>
        <v>491.64125444854056</v>
      </c>
      <c r="M30">
        <f t="shared" si="4"/>
        <v>50.478628476430167</v>
      </c>
      <c r="N30">
        <f t="shared" si="5"/>
        <v>123.15863111021466</v>
      </c>
      <c r="O30">
        <f t="shared" si="6"/>
        <v>1.9542068781275457E-2</v>
      </c>
      <c r="P30">
        <f t="shared" si="7"/>
        <v>2.9752808300130749</v>
      </c>
      <c r="Q30">
        <f t="shared" si="8"/>
        <v>1.9471040256370122E-2</v>
      </c>
      <c r="R30">
        <f t="shared" si="9"/>
        <v>1.2175760175873938E-2</v>
      </c>
      <c r="S30">
        <f t="shared" si="10"/>
        <v>231.29233038663105</v>
      </c>
      <c r="T30">
        <f t="shared" si="11"/>
        <v>29.218898697616204</v>
      </c>
      <c r="U30">
        <f t="shared" si="12"/>
        <v>28.913161290322599</v>
      </c>
      <c r="V30">
        <f t="shared" si="13"/>
        <v>4.0016077260398024</v>
      </c>
      <c r="W30">
        <f t="shared" si="14"/>
        <v>40.938346207273909</v>
      </c>
      <c r="X30">
        <f t="shared" si="15"/>
        <v>1.553329597038245</v>
      </c>
      <c r="Y30">
        <f t="shared" si="16"/>
        <v>3.7943144776137778</v>
      </c>
      <c r="Z30">
        <f t="shared" si="17"/>
        <v>2.4482781290015572</v>
      </c>
      <c r="AA30">
        <f t="shared" si="18"/>
        <v>-21.044537065649063</v>
      </c>
      <c r="AB30">
        <f t="shared" si="19"/>
        <v>-146.85494959999508</v>
      </c>
      <c r="AC30">
        <f t="shared" si="20"/>
        <v>-10.80791721215278</v>
      </c>
      <c r="AD30">
        <f t="shared" si="21"/>
        <v>52.584926508834144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54086.997390335229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618.75492307692298</v>
      </c>
      <c r="AR30">
        <v>727.11</v>
      </c>
      <c r="AS30">
        <f t="shared" si="27"/>
        <v>0.14902157434649099</v>
      </c>
      <c r="AT30">
        <v>0.5</v>
      </c>
      <c r="AU30">
        <f t="shared" si="28"/>
        <v>1180.1910822000116</v>
      </c>
      <c r="AV30">
        <f t="shared" si="29"/>
        <v>8.2153888257538181</v>
      </c>
      <c r="AW30">
        <f t="shared" si="30"/>
        <v>87.936966549567344</v>
      </c>
      <c r="AX30">
        <f t="shared" si="31"/>
        <v>0.33252190177552232</v>
      </c>
      <c r="AY30">
        <f t="shared" si="32"/>
        <v>7.4506039218485082E-3</v>
      </c>
      <c r="AZ30">
        <f t="shared" si="33"/>
        <v>3.4863638239055987</v>
      </c>
      <c r="BA30" t="s">
        <v>346</v>
      </c>
      <c r="BB30">
        <v>485.33</v>
      </c>
      <c r="BC30">
        <f t="shared" si="34"/>
        <v>241.78000000000003</v>
      </c>
      <c r="BD30">
        <f t="shared" si="35"/>
        <v>0.44815566599006129</v>
      </c>
      <c r="BE30">
        <f t="shared" si="36"/>
        <v>0.91292698298370389</v>
      </c>
      <c r="BF30">
        <f t="shared" si="37"/>
        <v>9.3143952919393342</v>
      </c>
      <c r="BG30">
        <f t="shared" si="38"/>
        <v>0.99543192379350587</v>
      </c>
      <c r="BH30">
        <f t="shared" si="39"/>
        <v>1400.0070967741899</v>
      </c>
      <c r="BI30">
        <f t="shared" si="40"/>
        <v>1180.1910822000116</v>
      </c>
      <c r="BJ30">
        <f t="shared" si="41"/>
        <v>0.84298935692492927</v>
      </c>
      <c r="BK30">
        <f t="shared" si="42"/>
        <v>0.19597871384985863</v>
      </c>
      <c r="BL30">
        <v>6</v>
      </c>
      <c r="BM30">
        <v>0.5</v>
      </c>
      <c r="BN30" t="s">
        <v>290</v>
      </c>
      <c r="BO30">
        <v>2</v>
      </c>
      <c r="BP30">
        <v>1608060802.5</v>
      </c>
      <c r="BQ30">
        <v>1199.5148387096799</v>
      </c>
      <c r="BR30">
        <v>1210.0603225806501</v>
      </c>
      <c r="BS30">
        <v>15.1287967741935</v>
      </c>
      <c r="BT30">
        <v>14.5648129032258</v>
      </c>
      <c r="BU30">
        <v>1194.7448387096799</v>
      </c>
      <c r="BV30">
        <v>14.9747967741935</v>
      </c>
      <c r="BW30">
        <v>499.99400000000003</v>
      </c>
      <c r="BX30">
        <v>102.573806451613</v>
      </c>
      <c r="BY30">
        <v>9.9897229032258103E-2</v>
      </c>
      <c r="BZ30">
        <v>27.997625806451602</v>
      </c>
      <c r="CA30">
        <v>28.913161290322599</v>
      </c>
      <c r="CB30">
        <v>999.9</v>
      </c>
      <c r="CC30">
        <v>0</v>
      </c>
      <c r="CD30">
        <v>0</v>
      </c>
      <c r="CE30">
        <v>10005.5235483871</v>
      </c>
      <c r="CF30">
        <v>0</v>
      </c>
      <c r="CG30">
        <v>509.56016129032298</v>
      </c>
      <c r="CH30">
        <v>1400.0070967741899</v>
      </c>
      <c r="CI30">
        <v>0.89999719354838703</v>
      </c>
      <c r="CJ30">
        <v>0.100002890322581</v>
      </c>
      <c r="CK30">
        <v>0</v>
      </c>
      <c r="CL30">
        <v>618.70193548387101</v>
      </c>
      <c r="CM30">
        <v>4.9993800000000004</v>
      </c>
      <c r="CN30">
        <v>8885.1783870967702</v>
      </c>
      <c r="CO30">
        <v>11164.3838709677</v>
      </c>
      <c r="CP30">
        <v>49.308</v>
      </c>
      <c r="CQ30">
        <v>51</v>
      </c>
      <c r="CR30">
        <v>50.061999999999998</v>
      </c>
      <c r="CS30">
        <v>51.055999999999997</v>
      </c>
      <c r="CT30">
        <v>50.75</v>
      </c>
      <c r="CU30">
        <v>1255.5051612903201</v>
      </c>
      <c r="CV30">
        <v>139.50419354838701</v>
      </c>
      <c r="CW30">
        <v>0</v>
      </c>
      <c r="CX30">
        <v>120</v>
      </c>
      <c r="CY30">
        <v>0</v>
      </c>
      <c r="CZ30">
        <v>618.75492307692298</v>
      </c>
      <c r="DA30">
        <v>5.4075897647186197</v>
      </c>
      <c r="DB30">
        <v>58.311452994821103</v>
      </c>
      <c r="DC30">
        <v>8885.5542307692303</v>
      </c>
      <c r="DD30">
        <v>15</v>
      </c>
      <c r="DE30">
        <v>0</v>
      </c>
      <c r="DF30" t="s">
        <v>291</v>
      </c>
      <c r="DG30">
        <v>1607992578</v>
      </c>
      <c r="DH30">
        <v>1607992562.5999999</v>
      </c>
      <c r="DI30">
        <v>0</v>
      </c>
      <c r="DJ30">
        <v>1.9490000000000001</v>
      </c>
      <c r="DK30">
        <v>8.9999999999999993E-3</v>
      </c>
      <c r="DL30">
        <v>4.7690000000000001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8.2165804403609499</v>
      </c>
      <c r="DS30">
        <v>-1.10317678726497</v>
      </c>
      <c r="DT30">
        <v>9.0929505773984107E-2</v>
      </c>
      <c r="DU30">
        <v>0</v>
      </c>
      <c r="DV30">
        <v>-10.546735483871</v>
      </c>
      <c r="DW30">
        <v>1.25472580645162</v>
      </c>
      <c r="DX30">
        <v>0.109522292762079</v>
      </c>
      <c r="DY30">
        <v>0</v>
      </c>
      <c r="DZ30">
        <v>0.56398167741935501</v>
      </c>
      <c r="EA30">
        <v>-2.1908564516130699E-2</v>
      </c>
      <c r="EB30">
        <v>1.7272032845801E-3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4.7699999999999996</v>
      </c>
      <c r="EJ30">
        <v>0.154</v>
      </c>
      <c r="EK30">
        <v>4.7690000000000001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1137.2</v>
      </c>
      <c r="EX30">
        <v>1137.5</v>
      </c>
      <c r="EY30">
        <v>2</v>
      </c>
      <c r="EZ30">
        <v>489.17099999999999</v>
      </c>
      <c r="FA30">
        <v>522.995</v>
      </c>
      <c r="FB30">
        <v>23.996700000000001</v>
      </c>
      <c r="FC30">
        <v>33.2727</v>
      </c>
      <c r="FD30">
        <v>30.000399999999999</v>
      </c>
      <c r="FE30">
        <v>33.0349</v>
      </c>
      <c r="FF30">
        <v>33.068199999999997</v>
      </c>
      <c r="FG30">
        <v>50.736499999999999</v>
      </c>
      <c r="FH30">
        <v>0</v>
      </c>
      <c r="FI30">
        <v>100</v>
      </c>
      <c r="FJ30">
        <v>23.9971</v>
      </c>
      <c r="FK30">
        <v>1210.06</v>
      </c>
      <c r="FL30">
        <v>15.104799999999999</v>
      </c>
      <c r="FM30">
        <v>100.94799999999999</v>
      </c>
      <c r="FN30">
        <v>100.389</v>
      </c>
    </row>
    <row r="31" spans="1:170" x14ac:dyDescent="0.25">
      <c r="A31">
        <v>15</v>
      </c>
      <c r="B31">
        <v>1608060924</v>
      </c>
      <c r="C31">
        <v>1387.9000000953699</v>
      </c>
      <c r="D31" t="s">
        <v>347</v>
      </c>
      <c r="E31" t="s">
        <v>348</v>
      </c>
      <c r="F31" t="s">
        <v>285</v>
      </c>
      <c r="G31" t="s">
        <v>286</v>
      </c>
      <c r="H31">
        <v>1608060916</v>
      </c>
      <c r="I31">
        <f t="shared" si="0"/>
        <v>4.3741050830052098E-4</v>
      </c>
      <c r="J31">
        <f t="shared" si="1"/>
        <v>7.6728144807185359</v>
      </c>
      <c r="K31">
        <f t="shared" si="2"/>
        <v>1399.7683870967701</v>
      </c>
      <c r="L31">
        <f t="shared" si="3"/>
        <v>680.95517220900376</v>
      </c>
      <c r="M31">
        <f t="shared" si="4"/>
        <v>69.917443921370094</v>
      </c>
      <c r="N31">
        <f t="shared" si="5"/>
        <v>143.72198303489301</v>
      </c>
      <c r="O31">
        <f t="shared" si="6"/>
        <v>1.8144236797333117E-2</v>
      </c>
      <c r="P31">
        <f t="shared" si="7"/>
        <v>2.9758429142950922</v>
      </c>
      <c r="Q31">
        <f t="shared" si="8"/>
        <v>1.8083000446107032E-2</v>
      </c>
      <c r="R31">
        <f t="shared" si="9"/>
        <v>1.1307359808127635E-2</v>
      </c>
      <c r="S31">
        <f t="shared" si="10"/>
        <v>231.29043416991973</v>
      </c>
      <c r="T31">
        <f t="shared" si="11"/>
        <v>29.224061307119577</v>
      </c>
      <c r="U31">
        <f t="shared" si="12"/>
        <v>28.7375516129032</v>
      </c>
      <c r="V31">
        <f t="shared" si="13"/>
        <v>3.9610982018959784</v>
      </c>
      <c r="W31">
        <f t="shared" si="14"/>
        <v>40.705370551076498</v>
      </c>
      <c r="X31">
        <f t="shared" si="15"/>
        <v>1.5440570477910189</v>
      </c>
      <c r="Y31">
        <f t="shared" si="16"/>
        <v>3.7932514233068066</v>
      </c>
      <c r="Z31">
        <f t="shared" si="17"/>
        <v>2.4170411541049592</v>
      </c>
      <c r="AA31">
        <f t="shared" si="18"/>
        <v>-19.289803416052976</v>
      </c>
      <c r="AB31">
        <f t="shared" si="19"/>
        <v>-119.48010936648167</v>
      </c>
      <c r="AC31">
        <f t="shared" si="20"/>
        <v>-8.783684336813673</v>
      </c>
      <c r="AD31">
        <f t="shared" si="21"/>
        <v>83.736837050571395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54104.390712211913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627.81088</v>
      </c>
      <c r="AR31">
        <v>737.15</v>
      </c>
      <c r="AS31">
        <f t="shared" si="27"/>
        <v>0.14832682629044291</v>
      </c>
      <c r="AT31">
        <v>0.5</v>
      </c>
      <c r="AU31">
        <f t="shared" si="28"/>
        <v>1180.1798428246177</v>
      </c>
      <c r="AV31">
        <f t="shared" si="29"/>
        <v>7.6728144807185359</v>
      </c>
      <c r="AW31">
        <f t="shared" si="30"/>
        <v>87.526165269064649</v>
      </c>
      <c r="AX31">
        <f t="shared" si="31"/>
        <v>0.32320423251712677</v>
      </c>
      <c r="AY31">
        <f t="shared" si="32"/>
        <v>6.9909361786658179E-3</v>
      </c>
      <c r="AZ31">
        <f t="shared" si="33"/>
        <v>3.4252594451604148</v>
      </c>
      <c r="BA31" t="s">
        <v>350</v>
      </c>
      <c r="BB31">
        <v>498.9</v>
      </c>
      <c r="BC31">
        <f t="shared" si="34"/>
        <v>238.25</v>
      </c>
      <c r="BD31">
        <f t="shared" si="35"/>
        <v>0.45892600209863582</v>
      </c>
      <c r="BE31">
        <f t="shared" si="36"/>
        <v>0.91377688026114834</v>
      </c>
      <c r="BF31">
        <f t="shared" si="37"/>
        <v>5.044928340727572</v>
      </c>
      <c r="BG31">
        <f t="shared" si="38"/>
        <v>0.99148941697295701</v>
      </c>
      <c r="BH31">
        <f t="shared" si="39"/>
        <v>1399.9935483871</v>
      </c>
      <c r="BI31">
        <f t="shared" si="40"/>
        <v>1180.1798428246177</v>
      </c>
      <c r="BJ31">
        <f t="shared" si="41"/>
        <v>0.84298948676176078</v>
      </c>
      <c r="BK31">
        <f t="shared" si="42"/>
        <v>0.19597897352352167</v>
      </c>
      <c r="BL31">
        <v>6</v>
      </c>
      <c r="BM31">
        <v>0.5</v>
      </c>
      <c r="BN31" t="s">
        <v>290</v>
      </c>
      <c r="BO31">
        <v>2</v>
      </c>
      <c r="BP31">
        <v>1608060916</v>
      </c>
      <c r="BQ31">
        <v>1399.7683870967701</v>
      </c>
      <c r="BR31">
        <v>1409.71032258065</v>
      </c>
      <c r="BS31">
        <v>15.0382161290323</v>
      </c>
      <c r="BT31">
        <v>14.5212258064516</v>
      </c>
      <c r="BU31">
        <v>1394.99903225806</v>
      </c>
      <c r="BV31">
        <v>14.8842161290323</v>
      </c>
      <c r="BW31">
        <v>500.00854838709699</v>
      </c>
      <c r="BX31">
        <v>102.575612903226</v>
      </c>
      <c r="BY31">
        <v>9.9932822580645106E-2</v>
      </c>
      <c r="BZ31">
        <v>27.992819354838701</v>
      </c>
      <c r="CA31">
        <v>28.7375516129032</v>
      </c>
      <c r="CB31">
        <v>999.9</v>
      </c>
      <c r="CC31">
        <v>0</v>
      </c>
      <c r="CD31">
        <v>0</v>
      </c>
      <c r="CE31">
        <v>10008.5283870968</v>
      </c>
      <c r="CF31">
        <v>0</v>
      </c>
      <c r="CG31">
        <v>485.14577419354799</v>
      </c>
      <c r="CH31">
        <v>1399.9935483871</v>
      </c>
      <c r="CI31">
        <v>0.89999364516128999</v>
      </c>
      <c r="CJ31">
        <v>0.10000637096774199</v>
      </c>
      <c r="CK31">
        <v>0</v>
      </c>
      <c r="CL31">
        <v>627.84045161290305</v>
      </c>
      <c r="CM31">
        <v>4.9993800000000004</v>
      </c>
      <c r="CN31">
        <v>9009.8361290322591</v>
      </c>
      <c r="CO31">
        <v>11164.274193548399</v>
      </c>
      <c r="CP31">
        <v>49.311999999999998</v>
      </c>
      <c r="CQ31">
        <v>51.082322580645098</v>
      </c>
      <c r="CR31">
        <v>50.125</v>
      </c>
      <c r="CS31">
        <v>51.125</v>
      </c>
      <c r="CT31">
        <v>50.808</v>
      </c>
      <c r="CU31">
        <v>1255.4851612903201</v>
      </c>
      <c r="CV31">
        <v>139.50870967741901</v>
      </c>
      <c r="CW31">
        <v>0</v>
      </c>
      <c r="CX31">
        <v>112.89999985694899</v>
      </c>
      <c r="CY31">
        <v>0</v>
      </c>
      <c r="CZ31">
        <v>627.81088</v>
      </c>
      <c r="DA31">
        <v>-3.4927692172314999</v>
      </c>
      <c r="DB31">
        <v>-55.000000103732397</v>
      </c>
      <c r="DC31">
        <v>9009.0355999999992</v>
      </c>
      <c r="DD31">
        <v>15</v>
      </c>
      <c r="DE31">
        <v>0</v>
      </c>
      <c r="DF31" t="s">
        <v>291</v>
      </c>
      <c r="DG31">
        <v>1607992578</v>
      </c>
      <c r="DH31">
        <v>1607992562.5999999</v>
      </c>
      <c r="DI31">
        <v>0</v>
      </c>
      <c r="DJ31">
        <v>1.9490000000000001</v>
      </c>
      <c r="DK31">
        <v>8.9999999999999993E-3</v>
      </c>
      <c r="DL31">
        <v>4.7690000000000001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7.6793321102158396</v>
      </c>
      <c r="DS31">
        <v>-0.20770128485431999</v>
      </c>
      <c r="DT31">
        <v>4.6157860822718201E-2</v>
      </c>
      <c r="DU31">
        <v>1</v>
      </c>
      <c r="DV31">
        <v>-9.9438338709677403</v>
      </c>
      <c r="DW31">
        <v>0.12944709677420799</v>
      </c>
      <c r="DX31">
        <v>4.3668157785398398E-2</v>
      </c>
      <c r="DY31">
        <v>1</v>
      </c>
      <c r="DZ31">
        <v>0.51732445161290297</v>
      </c>
      <c r="EA31">
        <v>-3.40149677419362E-2</v>
      </c>
      <c r="EB31">
        <v>2.6537654664428199E-3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4.7699999999999996</v>
      </c>
      <c r="EJ31">
        <v>0.154</v>
      </c>
      <c r="EK31">
        <v>4.7690000000000001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1139.0999999999999</v>
      </c>
      <c r="EX31">
        <v>1139.4000000000001</v>
      </c>
      <c r="EY31">
        <v>2</v>
      </c>
      <c r="EZ31">
        <v>489.15499999999997</v>
      </c>
      <c r="FA31">
        <v>523.35799999999995</v>
      </c>
      <c r="FB31">
        <v>24.133900000000001</v>
      </c>
      <c r="FC31">
        <v>33.287599999999998</v>
      </c>
      <c r="FD31">
        <v>30</v>
      </c>
      <c r="FE31">
        <v>33.049599999999998</v>
      </c>
      <c r="FF31">
        <v>33.0822</v>
      </c>
      <c r="FG31">
        <v>57.461399999999998</v>
      </c>
      <c r="FH31">
        <v>0</v>
      </c>
      <c r="FI31">
        <v>100</v>
      </c>
      <c r="FJ31">
        <v>24.133099999999999</v>
      </c>
      <c r="FK31">
        <v>1409.51</v>
      </c>
      <c r="FL31">
        <v>15.1226</v>
      </c>
      <c r="FM31">
        <v>100.946</v>
      </c>
      <c r="FN31">
        <v>100.39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2020-12-15T11:36:08Z</dcterms:created>
  <dcterms:modified xsi:type="dcterms:W3CDTF">2021-05-04T23:25:04Z</dcterms:modified>
</cp:coreProperties>
</file>