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2D3891C-ECEA-42AA-89D8-1755F6798F09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 s="1"/>
  <c r="Z27" i="1"/>
  <c r="Y27" i="1"/>
  <c r="X27" i="1" s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 s="1"/>
  <c r="Z25" i="1"/>
  <c r="Y25" i="1"/>
  <c r="X25" i="1" s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H23" i="1" s="1"/>
  <c r="Z23" i="1"/>
  <c r="Y23" i="1"/>
  <c r="X23" i="1" s="1"/>
  <c r="Q23" i="1"/>
  <c r="BO22" i="1"/>
  <c r="BN22" i="1"/>
  <c r="BL22" i="1"/>
  <c r="BM22" i="1" s="1"/>
  <c r="BJ22" i="1"/>
  <c r="BK22" i="1" s="1"/>
  <c r="BI22" i="1"/>
  <c r="BH22" i="1"/>
  <c r="BG22" i="1"/>
  <c r="BF22" i="1"/>
  <c r="BE22" i="1"/>
  <c r="BA22" i="1"/>
  <c r="AU22" i="1"/>
  <c r="AO22" i="1"/>
  <c r="AJ22" i="1"/>
  <c r="AI22" i="1"/>
  <c r="AH22" i="1"/>
  <c r="O22" i="1" s="1"/>
  <c r="Z22" i="1"/>
  <c r="Y22" i="1"/>
  <c r="X22" i="1" s="1"/>
  <c r="Q22" i="1"/>
  <c r="L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I21" i="1"/>
  <c r="AH21" i="1"/>
  <c r="O21" i="1" s="1"/>
  <c r="Z21" i="1"/>
  <c r="Y21" i="1"/>
  <c r="X21" i="1" s="1"/>
  <c r="Q21" i="1"/>
  <c r="L21" i="1"/>
  <c r="K21" i="1"/>
  <c r="AX21" i="1" s="1"/>
  <c r="J21" i="1"/>
  <c r="I21" i="1"/>
  <c r="AB21" i="1" s="1"/>
  <c r="BO20" i="1"/>
  <c r="BN20" i="1"/>
  <c r="BL20" i="1"/>
  <c r="BM20" i="1" s="1"/>
  <c r="BJ20" i="1"/>
  <c r="BK20" i="1" s="1"/>
  <c r="BI20" i="1"/>
  <c r="BH20" i="1"/>
  <c r="BG20" i="1"/>
  <c r="BF20" i="1"/>
  <c r="BE20" i="1"/>
  <c r="BA20" i="1"/>
  <c r="AU20" i="1"/>
  <c r="AO20" i="1"/>
  <c r="AJ20" i="1"/>
  <c r="AI20" i="1"/>
  <c r="AH20" i="1"/>
  <c r="K20" i="1" s="1"/>
  <c r="AX20" i="1" s="1"/>
  <c r="Z20" i="1"/>
  <c r="Y20" i="1"/>
  <c r="X20" i="1" s="1"/>
  <c r="Q20" i="1"/>
  <c r="O20" i="1"/>
  <c r="L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I19" i="1"/>
  <c r="AH19" i="1"/>
  <c r="J19" i="1" s="1"/>
  <c r="I19" i="1" s="1"/>
  <c r="Z19" i="1"/>
  <c r="Y19" i="1"/>
  <c r="X19" i="1" s="1"/>
  <c r="Q19" i="1"/>
  <c r="L19" i="1"/>
  <c r="K19" i="1"/>
  <c r="AX19" i="1" s="1"/>
  <c r="BO18" i="1"/>
  <c r="BN18" i="1"/>
  <c r="BL18" i="1"/>
  <c r="BM18" i="1" s="1"/>
  <c r="BJ18" i="1"/>
  <c r="BK18" i="1" s="1"/>
  <c r="BI18" i="1"/>
  <c r="BH18" i="1"/>
  <c r="BG18" i="1"/>
  <c r="BF18" i="1"/>
  <c r="BE18" i="1"/>
  <c r="BA18" i="1"/>
  <c r="AU18" i="1"/>
  <c r="AO18" i="1"/>
  <c r="AJ18" i="1"/>
  <c r="AI18" i="1"/>
  <c r="AH18" i="1"/>
  <c r="K18" i="1" s="1"/>
  <c r="AX18" i="1" s="1"/>
  <c r="Z18" i="1"/>
  <c r="Y18" i="1"/>
  <c r="X18" i="1" s="1"/>
  <c r="Q18" i="1"/>
  <c r="O18" i="1"/>
  <c r="L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I17" i="1"/>
  <c r="AH17" i="1"/>
  <c r="J17" i="1" s="1"/>
  <c r="I17" i="1" s="1"/>
  <c r="Z17" i="1"/>
  <c r="Y17" i="1"/>
  <c r="X17" i="1" s="1"/>
  <c r="Q17" i="1"/>
  <c r="L17" i="1"/>
  <c r="K17" i="1"/>
  <c r="AX17" i="1" s="1"/>
  <c r="T19" i="1" l="1"/>
  <c r="AW19" i="1"/>
  <c r="AZ19" i="1" s="1"/>
  <c r="L25" i="1"/>
  <c r="K25" i="1"/>
  <c r="AX25" i="1" s="1"/>
  <c r="AZ25" i="1" s="1"/>
  <c r="J25" i="1"/>
  <c r="I25" i="1" s="1"/>
  <c r="AI25" i="1"/>
  <c r="O25" i="1"/>
  <c r="AW26" i="1"/>
  <c r="T26" i="1"/>
  <c r="AZ17" i="1"/>
  <c r="T17" i="1"/>
  <c r="AW17" i="1"/>
  <c r="AY17" i="1" s="1"/>
  <c r="AY19" i="1"/>
  <c r="T21" i="1"/>
  <c r="AW21" i="1"/>
  <c r="AY21" i="1" s="1"/>
  <c r="O24" i="1"/>
  <c r="L24" i="1"/>
  <c r="AI24" i="1"/>
  <c r="K24" i="1"/>
  <c r="AX24" i="1" s="1"/>
  <c r="J24" i="1"/>
  <c r="I24" i="1" s="1"/>
  <c r="T25" i="1"/>
  <c r="AW25" i="1"/>
  <c r="AY25" i="1" s="1"/>
  <c r="AY26" i="1"/>
  <c r="AW28" i="1"/>
  <c r="AY28" i="1" s="1"/>
  <c r="T28" i="1"/>
  <c r="O26" i="1"/>
  <c r="L26" i="1"/>
  <c r="K26" i="1"/>
  <c r="AX26" i="1" s="1"/>
  <c r="AZ26" i="1" s="1"/>
  <c r="AI26" i="1"/>
  <c r="J26" i="1"/>
  <c r="I26" i="1" s="1"/>
  <c r="T27" i="1"/>
  <c r="AW27" i="1"/>
  <c r="AY27" i="1" s="1"/>
  <c r="L23" i="1"/>
  <c r="K23" i="1"/>
  <c r="AX23" i="1" s="1"/>
  <c r="J23" i="1"/>
  <c r="I23" i="1" s="1"/>
  <c r="AI23" i="1"/>
  <c r="O23" i="1"/>
  <c r="AW24" i="1"/>
  <c r="AY24" i="1" s="1"/>
  <c r="T24" i="1"/>
  <c r="L31" i="1"/>
  <c r="K31" i="1"/>
  <c r="AX31" i="1" s="1"/>
  <c r="J31" i="1"/>
  <c r="I31" i="1" s="1"/>
  <c r="AI31" i="1"/>
  <c r="O31" i="1"/>
  <c r="AB17" i="1"/>
  <c r="T23" i="1"/>
  <c r="AW23" i="1"/>
  <c r="AY23" i="1" s="1"/>
  <c r="O30" i="1"/>
  <c r="L30" i="1"/>
  <c r="K30" i="1"/>
  <c r="AX30" i="1" s="1"/>
  <c r="AI30" i="1"/>
  <c r="J30" i="1"/>
  <c r="I30" i="1" s="1"/>
  <c r="T31" i="1"/>
  <c r="AW31" i="1"/>
  <c r="AY31" i="1" s="1"/>
  <c r="L27" i="1"/>
  <c r="K27" i="1"/>
  <c r="AX27" i="1" s="1"/>
  <c r="AZ27" i="1" s="1"/>
  <c r="J27" i="1"/>
  <c r="I27" i="1" s="1"/>
  <c r="AI27" i="1"/>
  <c r="O27" i="1"/>
  <c r="AW20" i="1"/>
  <c r="AY20" i="1" s="1"/>
  <c r="T20" i="1"/>
  <c r="AW22" i="1"/>
  <c r="AY22" i="1" s="1"/>
  <c r="T22" i="1"/>
  <c r="L29" i="1"/>
  <c r="K29" i="1"/>
  <c r="AX29" i="1" s="1"/>
  <c r="J29" i="1"/>
  <c r="I29" i="1" s="1"/>
  <c r="AI29" i="1"/>
  <c r="O29" i="1"/>
  <c r="AW30" i="1"/>
  <c r="AY30" i="1" s="1"/>
  <c r="T30" i="1"/>
  <c r="AW18" i="1"/>
  <c r="AY18" i="1" s="1"/>
  <c r="T18" i="1"/>
  <c r="AB19" i="1"/>
  <c r="O28" i="1"/>
  <c r="L28" i="1"/>
  <c r="AI28" i="1"/>
  <c r="K28" i="1"/>
  <c r="AX28" i="1" s="1"/>
  <c r="J28" i="1"/>
  <c r="I28" i="1" s="1"/>
  <c r="T29" i="1"/>
  <c r="AW29" i="1"/>
  <c r="AY29" i="1" s="1"/>
  <c r="J18" i="1"/>
  <c r="I18" i="1" s="1"/>
  <c r="J20" i="1"/>
  <c r="I20" i="1" s="1"/>
  <c r="J22" i="1"/>
  <c r="I22" i="1" s="1"/>
  <c r="O17" i="1"/>
  <c r="O19" i="1"/>
  <c r="K22" i="1"/>
  <c r="AX22" i="1" s="1"/>
  <c r="AZ22" i="1" s="1"/>
  <c r="U22" i="1" l="1"/>
  <c r="V22" i="1" s="1"/>
  <c r="AB27" i="1"/>
  <c r="R27" i="1"/>
  <c r="P27" i="1" s="1"/>
  <c r="S27" i="1" s="1"/>
  <c r="M27" i="1" s="1"/>
  <c r="N27" i="1" s="1"/>
  <c r="AZ30" i="1"/>
  <c r="AB25" i="1"/>
  <c r="U29" i="1"/>
  <c r="V29" i="1" s="1"/>
  <c r="U27" i="1"/>
  <c r="V27" i="1" s="1"/>
  <c r="AB28" i="1"/>
  <c r="AB31" i="1"/>
  <c r="AB26" i="1"/>
  <c r="U21" i="1"/>
  <c r="V21" i="1" s="1"/>
  <c r="AZ28" i="1"/>
  <c r="U18" i="1"/>
  <c r="V18" i="1" s="1"/>
  <c r="AB29" i="1"/>
  <c r="R29" i="1"/>
  <c r="P29" i="1" s="1"/>
  <c r="S29" i="1" s="1"/>
  <c r="M29" i="1" s="1"/>
  <c r="N29" i="1" s="1"/>
  <c r="U20" i="1"/>
  <c r="V20" i="1" s="1"/>
  <c r="AZ31" i="1"/>
  <c r="AB23" i="1"/>
  <c r="R23" i="1"/>
  <c r="P23" i="1" s="1"/>
  <c r="S23" i="1" s="1"/>
  <c r="M23" i="1" s="1"/>
  <c r="N23" i="1" s="1"/>
  <c r="U25" i="1"/>
  <c r="V25" i="1" s="1"/>
  <c r="AZ21" i="1"/>
  <c r="AZ20" i="1"/>
  <c r="AZ29" i="1"/>
  <c r="AZ23" i="1"/>
  <c r="AB24" i="1"/>
  <c r="R24" i="1"/>
  <c r="P24" i="1" s="1"/>
  <c r="S24" i="1" s="1"/>
  <c r="M24" i="1" s="1"/>
  <c r="N24" i="1" s="1"/>
  <c r="U26" i="1"/>
  <c r="V26" i="1" s="1"/>
  <c r="AB20" i="1"/>
  <c r="U31" i="1"/>
  <c r="V31" i="1" s="1"/>
  <c r="R31" i="1" s="1"/>
  <c r="P31" i="1" s="1"/>
  <c r="S31" i="1" s="1"/>
  <c r="M31" i="1" s="1"/>
  <c r="N31" i="1" s="1"/>
  <c r="U23" i="1"/>
  <c r="V23" i="1" s="1"/>
  <c r="AZ24" i="1"/>
  <c r="AZ18" i="1"/>
  <c r="U19" i="1"/>
  <c r="V19" i="1" s="1"/>
  <c r="AB22" i="1"/>
  <c r="R22" i="1"/>
  <c r="P22" i="1" s="1"/>
  <c r="S22" i="1" s="1"/>
  <c r="M22" i="1" s="1"/>
  <c r="N22" i="1" s="1"/>
  <c r="AB18" i="1"/>
  <c r="R18" i="1"/>
  <c r="P18" i="1" s="1"/>
  <c r="S18" i="1" s="1"/>
  <c r="M18" i="1" s="1"/>
  <c r="N18" i="1" s="1"/>
  <c r="AB30" i="1"/>
  <c r="R30" i="1"/>
  <c r="P30" i="1" s="1"/>
  <c r="S30" i="1" s="1"/>
  <c r="M30" i="1" s="1"/>
  <c r="N30" i="1" s="1"/>
  <c r="U30" i="1"/>
  <c r="V30" i="1" s="1"/>
  <c r="U24" i="1"/>
  <c r="V24" i="1" s="1"/>
  <c r="U28" i="1"/>
  <c r="V28" i="1" s="1"/>
  <c r="R28" i="1" s="1"/>
  <c r="P28" i="1" s="1"/>
  <c r="S28" i="1" s="1"/>
  <c r="M28" i="1" s="1"/>
  <c r="N28" i="1" s="1"/>
  <c r="U17" i="1"/>
  <c r="V17" i="1" s="1"/>
  <c r="W19" i="1" l="1"/>
  <c r="AA19" i="1" s="1"/>
  <c r="AC19" i="1"/>
  <c r="AD19" i="1"/>
  <c r="AE19" i="1" s="1"/>
  <c r="R19" i="1"/>
  <c r="P19" i="1" s="1"/>
  <c r="S19" i="1" s="1"/>
  <c r="M19" i="1" s="1"/>
  <c r="N19" i="1" s="1"/>
  <c r="W26" i="1"/>
  <c r="AA26" i="1" s="1"/>
  <c r="AD26" i="1"/>
  <c r="AC26" i="1"/>
  <c r="W25" i="1"/>
  <c r="AA25" i="1" s="1"/>
  <c r="AD25" i="1"/>
  <c r="AE25" i="1" s="1"/>
  <c r="AC25" i="1"/>
  <c r="R25" i="1"/>
  <c r="P25" i="1" s="1"/>
  <c r="S25" i="1" s="1"/>
  <c r="M25" i="1" s="1"/>
  <c r="N25" i="1" s="1"/>
  <c r="AC17" i="1"/>
  <c r="W17" i="1"/>
  <c r="AA17" i="1" s="1"/>
  <c r="AD17" i="1"/>
  <c r="R17" i="1"/>
  <c r="P17" i="1" s="1"/>
  <c r="S17" i="1" s="1"/>
  <c r="M17" i="1" s="1"/>
  <c r="N17" i="1" s="1"/>
  <c r="W18" i="1"/>
  <c r="AA18" i="1" s="1"/>
  <c r="AD18" i="1"/>
  <c r="AE18" i="1" s="1"/>
  <c r="AC18" i="1"/>
  <c r="AC31" i="1"/>
  <c r="W31" i="1"/>
  <c r="AA31" i="1" s="1"/>
  <c r="AD31" i="1"/>
  <c r="W21" i="1"/>
  <c r="AA21" i="1" s="1"/>
  <c r="AC21" i="1"/>
  <c r="AD21" i="1"/>
  <c r="R21" i="1"/>
  <c r="P21" i="1" s="1"/>
  <c r="S21" i="1" s="1"/>
  <c r="M21" i="1" s="1"/>
  <c r="N21" i="1" s="1"/>
  <c r="W27" i="1"/>
  <c r="AA27" i="1" s="1"/>
  <c r="AC27" i="1"/>
  <c r="AD27" i="1"/>
  <c r="W20" i="1"/>
  <c r="AA20" i="1" s="1"/>
  <c r="AD20" i="1"/>
  <c r="AC20" i="1"/>
  <c r="W22" i="1"/>
  <c r="AA22" i="1" s="1"/>
  <c r="AD22" i="1"/>
  <c r="AE22" i="1" s="1"/>
  <c r="AC22" i="1"/>
  <c r="W28" i="1"/>
  <c r="AA28" i="1" s="1"/>
  <c r="AD28" i="1"/>
  <c r="AC28" i="1"/>
  <c r="W23" i="1"/>
  <c r="AA23" i="1" s="1"/>
  <c r="AD23" i="1"/>
  <c r="AE23" i="1" s="1"/>
  <c r="AC23" i="1"/>
  <c r="W24" i="1"/>
  <c r="AA24" i="1" s="1"/>
  <c r="AD24" i="1"/>
  <c r="AC24" i="1"/>
  <c r="W30" i="1"/>
  <c r="AA30" i="1" s="1"/>
  <c r="AD30" i="1"/>
  <c r="AE30" i="1" s="1"/>
  <c r="AC30" i="1"/>
  <c r="R20" i="1"/>
  <c r="P20" i="1" s="1"/>
  <c r="S20" i="1" s="1"/>
  <c r="M20" i="1" s="1"/>
  <c r="N20" i="1" s="1"/>
  <c r="R26" i="1"/>
  <c r="P26" i="1" s="1"/>
  <c r="S26" i="1" s="1"/>
  <c r="M26" i="1" s="1"/>
  <c r="N26" i="1" s="1"/>
  <c r="AC29" i="1"/>
  <c r="W29" i="1"/>
  <c r="AA29" i="1" s="1"/>
  <c r="AD29" i="1"/>
  <c r="AE29" i="1" s="1"/>
  <c r="AE21" i="1" l="1"/>
  <c r="AE20" i="1"/>
  <c r="AE17" i="1"/>
  <c r="AE26" i="1"/>
  <c r="AE31" i="1"/>
  <c r="AE28" i="1"/>
  <c r="AE27" i="1"/>
  <c r="AE24" i="1"/>
</calcChain>
</file>

<file path=xl/sharedStrings.xml><?xml version="1.0" encoding="utf-8"?>
<sst xmlns="http://schemas.openxmlformats.org/spreadsheetml/2006/main" count="702" uniqueCount="362">
  <si>
    <t>File opened</t>
  </si>
  <si>
    <t>2020-12-15 11:27:23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</si>
  <si>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</si>
  <si>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</si>
  <si>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</si>
  <si>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</si>
  <si>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</si>
  <si>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</si>
  <si>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</si>
  <si>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</si>
  <si>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</si>
  <si>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</si>
  <si>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</si>
  <si>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</si>
  <si>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</si>
  <si>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</si>
  <si>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</si>
  <si>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</si>
  <si>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</si>
  <si>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</si>
  <si>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</si>
  <si>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</si>
  <si>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</si>
  <si>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</si>
  <si>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11:27:23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</si>
  <si>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</si>
  <si>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</si>
  <si>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</si>
  <si>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</si>
  <si>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</si>
  <si>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</si>
  <si>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</si>
  <si>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</si>
  <si>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</si>
  <si>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</si>
  <si>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</si>
  <si>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</si>
  <si>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</si>
  <si>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</si>
  <si>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</si>
  <si>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</si>
  <si>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</si>
  <si>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</si>
  <si>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</si>
  <si>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</si>
  <si>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</si>
  <si>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</si>
  <si>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</si>
  <si>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</si>
  <si>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</si>
  <si>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</si>
  <si>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</si>
  <si>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</si>
  <si>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</si>
  <si>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</si>
  <si>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</si>
  <si>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</si>
  <si>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</si>
  <si>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</si>
  <si>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</si>
  <si>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</si>
  <si>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</si>
  <si>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</si>
  <si>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</si>
  <si>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</si>
  <si>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</si>
  <si>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</si>
  <si>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</si>
  <si>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</si>
  <si>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</si>
  <si>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</si>
  <si>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</si>
  <si>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</si>
  <si>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</si>
  <si>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</si>
  <si>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</si>
  <si>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</si>
  <si>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</si>
  <si>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</si>
  <si>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</si>
  <si>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</si>
  <si>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</si>
  <si>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</si>
  <si>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</si>
  <si>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</si>
  <si>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</si>
  <si>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</si>
  <si>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</si>
  <si>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</si>
  <si>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</si>
  <si>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</si>
  <si>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</si>
  <si>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</si>
  <si>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</si>
  <si>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</si>
  <si>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</si>
  <si>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</si>
  <si>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</si>
  <si>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</si>
  <si>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</si>
  <si>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</si>
  <si>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</si>
  <si>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</si>
  <si>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</si>
  <si>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</si>
  <si>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</si>
  <si>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</si>
  <si>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</si>
  <si>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</si>
  <si>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</si>
  <si>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</si>
  <si>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</si>
  <si>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</si>
  <si>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</si>
  <si>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</si>
  <si>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</si>
  <si>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</si>
  <si>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</si>
  <si>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</si>
  <si>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</si>
  <si>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</si>
  <si>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</si>
  <si>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</si>
  <si>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</si>
  <si>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</si>
  <si>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</si>
  <si>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</si>
  <si>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</si>
  <si>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</si>
  <si>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</si>
  <si>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</si>
  <si>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</si>
  <si>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</si>
  <si>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</si>
  <si>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</si>
  <si>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</si>
  <si>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</si>
  <si>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</si>
  <si>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</si>
  <si>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</si>
  <si>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</si>
  <si>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</si>
  <si>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</si>
  <si>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</si>
  <si>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</si>
  <si>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</si>
  <si>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</si>
  <si>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</si>
  <si>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</si>
  <si>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</si>
  <si>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</si>
  <si>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</si>
  <si>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</si>
  <si>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</si>
  <si>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</si>
  <si>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</si>
  <si>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</si>
  <si>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</si>
  <si>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</si>
  <si>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</si>
  <si>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</si>
  <si>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</si>
  <si>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</si>
  <si>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</si>
  <si>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</si>
  <si>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</si>
  <si>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</si>
  <si>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</si>
  <si>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</si>
  <si>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</si>
  <si>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</si>
  <si>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</si>
  <si>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</si>
  <si>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</si>
  <si>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</si>
  <si>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</si>
  <si>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</si>
  <si>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</si>
  <si>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</si>
  <si>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</si>
  <si>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</si>
  <si>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</si>
  <si>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</si>
  <si>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</si>
  <si>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</si>
  <si>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</si>
  <si>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</si>
  <si>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</si>
  <si>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</si>
  <si>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</si>
  <si>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</si>
  <si>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</si>
  <si>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</si>
  <si>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</si>
  <si>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</si>
  <si>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</si>
  <si>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</si>
  <si>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</si>
  <si>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</si>
  <si>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</si>
  <si>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</si>
  <si>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</si>
  <si>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</si>
  <si>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</si>
  <si>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</si>
  <si>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</si>
  <si>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</si>
  <si>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</si>
  <si>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</si>
  <si>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</si>
  <si>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</si>
  <si>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</si>
  <si>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</si>
  <si>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</si>
  <si>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</si>
  <si>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</si>
  <si>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</si>
  <si>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</si>
  <si>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</si>
  <si>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</si>
  <si>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</si>
  <si>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</si>
  <si>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</si>
  <si>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</si>
  <si>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</si>
  <si>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</si>
  <si>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</si>
  <si>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</si>
  <si>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</si>
  <si>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</si>
  <si>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</si>
  <si>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</si>
  <si>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</si>
  <si>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</si>
  <si>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</si>
  <si>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</si>
  <si>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</si>
  <si>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</si>
  <si>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</si>
  <si>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</si>
  <si>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</si>
  <si>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</si>
  <si>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</si>
  <si>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</si>
  <si>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</si>
  <si>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</si>
  <si>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</si>
  <si>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</si>
  <si>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</si>
  <si>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</si>
  <si>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</si>
  <si>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</si>
  <si>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</si>
  <si>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</si>
  <si>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</si>
  <si>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</si>
  <si>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</si>
  <si>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</si>
  <si>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</si>
  <si>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</si>
  <si>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</si>
  <si>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</si>
  <si>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</si>
  <si>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</si>
  <si>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</si>
  <si>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</si>
  <si>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</si>
  <si>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</si>
  <si>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</si>
  <si>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</si>
  <si>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</si>
  <si>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</si>
  <si>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</si>
  <si>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</si>
  <si>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</si>
  <si>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</si>
  <si>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</si>
  <si>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</si>
  <si>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</si>
  <si>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</si>
  <si>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</si>
  <si>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</si>
  <si>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</si>
  <si>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</si>
  <si>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</si>
  <si>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</si>
  <si>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</si>
  <si>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</si>
  <si>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</si>
  <si>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11:30:31</t>
  </si>
  <si>
    <t>11:30:31</t>
  </si>
  <si>
    <t>1149</t>
  </si>
  <si>
    <t>_1</t>
  </si>
  <si>
    <t>RECT-4143-20200907-06_33_50</t>
  </si>
  <si>
    <t>RECT-2566-20201215-11_30_27</t>
  </si>
  <si>
    <t>DARK-2567-20201215-11_30_35</t>
  </si>
  <si>
    <t>0: Broadleaf</t>
  </si>
  <si>
    <t>11:23:05</t>
  </si>
  <si>
    <t>1/3</t>
  </si>
  <si>
    <t>20201215 11:32:31</t>
  </si>
  <si>
    <t>11:32:31</t>
  </si>
  <si>
    <t>RECT-2568-20201215-11_32_27</t>
  </si>
  <si>
    <t>DARK-2569-20201215-11_32_35</t>
  </si>
  <si>
    <t>2/3</t>
  </si>
  <si>
    <t>20201215 11:34:32</t>
  </si>
  <si>
    <t>11:34:32</t>
  </si>
  <si>
    <t>RECT-2570-20201215-11_34_28</t>
  </si>
  <si>
    <t>DARK-2571-20201215-11_34_36</t>
  </si>
  <si>
    <t>11:34:54</t>
  </si>
  <si>
    <t>20201215 11:36:11</t>
  </si>
  <si>
    <t>11:36:11</t>
  </si>
  <si>
    <t>RECT-2572-20201215-11_36_07</t>
  </si>
  <si>
    <t>DARK-2573-20201215-11_36_14</t>
  </si>
  <si>
    <t>3/3</t>
  </si>
  <si>
    <t>20201215 11:37:48</t>
  </si>
  <si>
    <t>11:37:48</t>
  </si>
  <si>
    <t>RECT-2574-20201215-11_37_44</t>
  </si>
  <si>
    <t>DARK-2575-20201215-11_37_52</t>
  </si>
  <si>
    <t>20201215 11:39:26</t>
  </si>
  <si>
    <t>11:39:26</t>
  </si>
  <si>
    <t>RECT-2576-20201215-11_39_22</t>
  </si>
  <si>
    <t>DARK-2577-20201215-11_39_30</t>
  </si>
  <si>
    <t>20201215 11:41:18</t>
  </si>
  <si>
    <t>11:41:18</t>
  </si>
  <si>
    <t>RECT-2578-20201215-11_41_14</t>
  </si>
  <si>
    <t>DARK-2579-20201215-11_41_22</t>
  </si>
  <si>
    <t>20201215 11:43:17</t>
  </si>
  <si>
    <t>11:43:17</t>
  </si>
  <si>
    <t>RECT-2580-20201215-11_43_13</t>
  </si>
  <si>
    <t>DARK-2581-20201215-11_43_21</t>
  </si>
  <si>
    <t>20201215 11:45:17</t>
  </si>
  <si>
    <t>11:45:17</t>
  </si>
  <si>
    <t>RECT-2582-20201215-11_45_13</t>
  </si>
  <si>
    <t>DARK-2583-20201215-11_45_21</t>
  </si>
  <si>
    <t>11:45:45</t>
  </si>
  <si>
    <t>20201215 11:47:46</t>
  </si>
  <si>
    <t>11:47:46</t>
  </si>
  <si>
    <t>RECT-2584-20201215-11_47_42</t>
  </si>
  <si>
    <t>DARK-2585-20201215-11_47_50</t>
  </si>
  <si>
    <t>0/3</t>
  </si>
  <si>
    <t>20201215 11:49:47</t>
  </si>
  <si>
    <t>11:49:47</t>
  </si>
  <si>
    <t>RECT-2586-20201215-11_49_43</t>
  </si>
  <si>
    <t>DARK-2587-20201215-11_49_51</t>
  </si>
  <si>
    <t>20201215 11:51:47</t>
  </si>
  <si>
    <t>11:51:47</t>
  </si>
  <si>
    <t>RECT-2588-20201215-11_51_44</t>
  </si>
  <si>
    <t>DARK-2589-20201215-11_51_51</t>
  </si>
  <si>
    <t>20201215 11:53:40</t>
  </si>
  <si>
    <t>11:53:40</t>
  </si>
  <si>
    <t>RECT-2590-20201215-11_53_36</t>
  </si>
  <si>
    <t>DARK-2591-20201215-11_53_44</t>
  </si>
  <si>
    <t>20201215 11:55:40</t>
  </si>
  <si>
    <t>11:55:40</t>
  </si>
  <si>
    <t>RECT-2592-20201215-11_55_37</t>
  </si>
  <si>
    <t>DARK-2593-20201215-11_55_44</t>
  </si>
  <si>
    <t>11:56:20</t>
  </si>
  <si>
    <t>20201215 11:58:21</t>
  </si>
  <si>
    <t>11:58:21</t>
  </si>
  <si>
    <t>RECT-2594-20201215-11_58_17</t>
  </si>
  <si>
    <t>DARK-2595-20201215-11_58_25</t>
  </si>
  <si>
    <t>11:58:39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</si>
</sst>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1608053431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1608053423.25</v>
      </c>
      <c r="I17">
        <f t="shared" ref="I17:I31" si="0">(J17)/1000</f>
        <v>4.0690118611644803E-4</v>
      </c>
      <c r="J17">
        <f t="shared" ref="J17:J31" si="1">1000*CA17*AH17*(BW17-BX17)/(100*BP17*(1000-AH17*BW17))</f>
        <v>0.40690118611644804</v>
      </c>
      <c r="K17">
        <f t="shared" ref="K17:K31" si="2">CA17*AH17*(BV17-BU17*(1000-AH17*BX17)/(1000-AH17*BW17))/(100*BP17)</f>
        <v>2.8187627751739095</v>
      </c>
      <c r="L17">
        <f t="shared" ref="L17:L31" si="3">BU17 - IF(AH17&gt;1, K17*BP17*100/(AJ17*CI17), 0)</f>
        <v>401.61733333333302</v>
      </c>
      <c r="M17">
        <f t="shared" ref="M17:M31" si="4">((S17-I17/2)*L17-K17)/(S17+I17/2)</f>
        <v>193.35698610948137</v>
      </c>
      <c r="N17">
        <f t="shared" ref="N17:N31" si="5">M17*(CB17+CC17)/1000</f>
        <v>19.868594128136294</v>
      </c>
      <c r="O17">
        <f t="shared" ref="O17:O31" si="6">(BU17 - IF(AH17&gt;1, K17*BP17*100/(AJ17*CI17), 0))*(CB17+CC17)/1000</f>
        <v>41.268598313309845</v>
      </c>
      <c r="P17">
        <f t="shared" ref="P17:P31" si="7">2/((1/R17-1/Q17)+SIGN(R17)*SQRT((1/R17-1/Q17)*(1/R17-1/Q17) + 4*BQ17/((BQ17+1)*(BQ17+1))*(2*1/R17*1/Q17-1/Q17*1/Q17)))</f>
        <v>2.2667456270294772E-2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2.9764302609536282</v>
      </c>
      <c r="R17">
        <f t="shared" ref="R17:R31" si="9">I17*(1000-(1000*0.61365*EXP(17.502*V17/(240.97+V17))/(CB17+CC17)+BW17)/2)/(1000*0.61365*EXP(17.502*V17/(240.97+V17))/(CB17+CC17)-BW17)</f>
        <v>2.2571988262489288E-2</v>
      </c>
      <c r="S17">
        <f t="shared" ref="S17:S31" si="10">1/((BQ17+1)/(P17/1.6)+1/(Q17/1.37)) + BQ17/((BQ17+1)/(P17/1.6) + BQ17/(Q17/1.37))</f>
        <v>1.4116036453924972E-2</v>
      </c>
      <c r="T17">
        <f t="shared" ref="T17:T31" si="11">(BM17*BO17)</f>
        <v>231.29277857954153</v>
      </c>
      <c r="U17">
        <f t="shared" ref="U17:U31" si="12">(CD17+(T17+2*0.95*0.0000000567*(((CD17+$B$7)+273)^4-(CD17+273)^4)-44100*I17)/(1.84*29.3*Q17+8*0.95*0.0000000567*(CD17+273)^3))</f>
        <v>29.236990653840781</v>
      </c>
      <c r="V17">
        <f t="shared" ref="V17:V31" si="13">($C$7*CE17+$D$7*CF17+$E$7*U17)</f>
        <v>28.952069999999999</v>
      </c>
      <c r="W17">
        <f t="shared" ref="W17:W31" si="14">0.61365*EXP(17.502*V17/(240.97+V17))</f>
        <v>4.0106318915296866</v>
      </c>
      <c r="X17">
        <f t="shared" ref="X17:X31" si="15">(Y17/Z17*100)</f>
        <v>58.358578978618702</v>
      </c>
      <c r="Y17">
        <f t="shared" ref="Y17:Y31" si="16">BW17*(CB17+CC17)/1000</f>
        <v>2.2143761098577022</v>
      </c>
      <c r="Z17">
        <f t="shared" ref="Z17:Z31" si="17">0.61365*EXP(17.502*CD17/(240.97+CD17))</f>
        <v>3.794431167813392</v>
      </c>
      <c r="AA17">
        <f t="shared" ref="AA17:AA31" si="18">(W17-BW17*(CB17+CC17)/1000)</f>
        <v>1.7962557816719844</v>
      </c>
      <c r="AB17">
        <f t="shared" ref="AB17:AB31" si="19">(-I17*44100)</f>
        <v>-17.944342307735358</v>
      </c>
      <c r="AC17">
        <f t="shared" ref="AC17:AC31" si="20">2*29.3*Q17*0.92*(CD17-V17)</f>
        <v>-153.07053194100587</v>
      </c>
      <c r="AD17">
        <f t="shared" ref="AD17:AD31" si="21">2*0.95*0.0000000567*(((CD17+$B$7)+273)^4-(V17+273)^4)</f>
        <v>-11.26322005092373</v>
      </c>
      <c r="AE17">
        <f t="shared" ref="AE17:AE31" si="22">T17+AD17+AB17+AC17</f>
        <v>49.014684279876576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54122.40814053033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15468.6</v>
      </c>
      <c r="AS17">
        <v>694.75840000000005</v>
      </c>
      <c r="AT17">
        <v>806.21</v>
      </c>
      <c r="AU17">
        <f t="shared" ref="AU17:AU31" si="27">1-AS17/AT17</f>
        <v>0.1382414011237767</v>
      </c>
      <c r="AV17">
        <v>0.5</v>
      </c>
      <c r="AW17">
        <f t="shared" ref="AW17:AW31" si="28">BM17</f>
        <v>1180.1947715544077</v>
      </c>
      <c r="AX17">
        <f t="shared" ref="AX17:AX31" si="29">K17</f>
        <v>2.8187627751739095</v>
      </c>
      <c r="AY17">
        <f t="shared" ref="AY17:AY31" si="30">AU17*AV17*AW17</f>
        <v>81.575889409318435</v>
      </c>
      <c r="AZ17">
        <f t="shared" ref="AZ17:AZ31" si="31">(AX17-AP17)/AW17</f>
        <v>2.8779234892869977E-3</v>
      </c>
      <c r="BA17">
        <f t="shared" ref="BA17:BA31" si="32">(AN17-AT17)/AT17</f>
        <v>3.0461914389551108</v>
      </c>
      <c r="BB17" t="s">
        <v>295</v>
      </c>
      <c r="BC17">
        <v>694.75840000000005</v>
      </c>
      <c r="BD17">
        <v>559.27</v>
      </c>
      <c r="BE17">
        <f t="shared" ref="BE17:BE31" si="33">1-BD17/AT17</f>
        <v>0.30629736669106067</v>
      </c>
      <c r="BF17">
        <f t="shared" ref="BF17:BF31" si="34">(AT17-BC17)/(AT17-BD17)</f>
        <v>0.45133068761642486</v>
      </c>
      <c r="BG17">
        <f t="shared" ref="BG17:BG31" si="35">(AN17-AT17)/(AN17-BD17)</f>
        <v>0.90863582715766178</v>
      </c>
      <c r="BH17">
        <f t="shared" ref="BH17:BH31" si="36">(AT17-BC17)/(AT17-AM17)</f>
        <v>1.2283458665739722</v>
      </c>
      <c r="BI17">
        <f t="shared" ref="BI17:BI31" si="37">(AN17-AT17)/(AN17-AM17)</f>
        <v>0.96437093878300617</v>
      </c>
      <c r="BJ17">
        <f t="shared" ref="BJ17:BJ31" si="38">(BF17*BD17/BC17)</f>
        <v>0.36331437469951844</v>
      </c>
      <c r="BK17">
        <f t="shared" ref="BK17:BK31" si="39">(1-BJ17)</f>
        <v>0.63668562530048156</v>
      </c>
      <c r="BL17">
        <f t="shared" ref="BL17:BL31" si="40">$B$11*CJ17+$C$11*CK17+$F$11*CL17*(1-CO17)</f>
        <v>1400.01166666667</v>
      </c>
      <c r="BM17">
        <f t="shared" ref="BM17:BM31" si="41">BL17*BN17</f>
        <v>1180.1947715544077</v>
      </c>
      <c r="BN17">
        <f t="shared" ref="BN17:BN31" si="42">($B$11*$D$9+$C$11*$D$9+$F$11*((CY17+CQ17)/MAX(CY17+CQ17+CZ17, 0.1)*$I$9+CZ17/MAX(CY17+CQ17+CZ17, 0.1)*$J$9))/($B$11+$C$11+$F$11)</f>
        <v>0.84298924048566615</v>
      </c>
      <c r="BO17">
        <f t="shared" ref="BO17:BO31" si="43">($B$11*$K$9+$C$11*$K$9+$F$11*((CY17+CQ17)/MAX(CY17+CQ17+CZ17, 0.1)*$P$9+CZ17/MAX(CY17+CQ17+CZ17, 0.1)*$Q$9))/($B$11+$C$11+$F$11)</f>
        <v>0.19597848097133244</v>
      </c>
      <c r="BP17">
        <v>6</v>
      </c>
      <c r="BQ17">
        <v>0.5</v>
      </c>
      <c r="BR17" t="s">
        <v>296</v>
      </c>
      <c r="BS17">
        <v>2</v>
      </c>
      <c r="BT17">
        <v>1608053423.25</v>
      </c>
      <c r="BU17">
        <v>401.61733333333302</v>
      </c>
      <c r="BV17">
        <v>405.19583333333298</v>
      </c>
      <c r="BW17">
        <v>21.5498433333333</v>
      </c>
      <c r="BX17">
        <v>21.072099999999999</v>
      </c>
      <c r="BY17">
        <v>401.5829</v>
      </c>
      <c r="BZ17">
        <v>21.273063333333301</v>
      </c>
      <c r="CA17">
        <v>500.016433333333</v>
      </c>
      <c r="CB17">
        <v>102.656066666667</v>
      </c>
      <c r="CC17">
        <v>9.9952280000000004E-2</v>
      </c>
      <c r="CD17">
        <v>27.998153333333299</v>
      </c>
      <c r="CE17">
        <v>28.952069999999999</v>
      </c>
      <c r="CF17">
        <v>999.9</v>
      </c>
      <c r="CG17">
        <v>0</v>
      </c>
      <c r="CH17">
        <v>0</v>
      </c>
      <c r="CI17">
        <v>10004.006666666701</v>
      </c>
      <c r="CJ17">
        <v>0</v>
      </c>
      <c r="CK17">
        <v>519.76070000000004</v>
      </c>
      <c r="CL17">
        <v>1400.01166666667</v>
      </c>
      <c r="CM17">
        <v>0.89999996666666604</v>
      </c>
      <c r="CN17">
        <v>0.10000002333333299</v>
      </c>
      <c r="CO17">
        <v>0</v>
      </c>
      <c r="CP17">
        <v>694.97170000000006</v>
      </c>
      <c r="CQ17">
        <v>4.9994800000000001</v>
      </c>
      <c r="CR17">
        <v>9998.8383333333295</v>
      </c>
      <c r="CS17">
        <v>11417.67</v>
      </c>
      <c r="CT17">
        <v>46.033099999999997</v>
      </c>
      <c r="CU17">
        <v>47.893599999999999</v>
      </c>
      <c r="CV17">
        <v>46.910133333333299</v>
      </c>
      <c r="CW17">
        <v>47.495566666666598</v>
      </c>
      <c r="CX17">
        <v>48.1227666666666</v>
      </c>
      <c r="CY17">
        <v>1255.5126666666699</v>
      </c>
      <c r="CZ17">
        <v>139.499</v>
      </c>
      <c r="DA17">
        <v>0</v>
      </c>
      <c r="DB17">
        <v>469.299999952316</v>
      </c>
      <c r="DC17">
        <v>0</v>
      </c>
      <c r="DD17">
        <v>694.75840000000005</v>
      </c>
      <c r="DE17">
        <v>-27.413846213766401</v>
      </c>
      <c r="DF17">
        <v>-392.67153904956302</v>
      </c>
      <c r="DG17">
        <v>9995.5347999999994</v>
      </c>
      <c r="DH17">
        <v>15</v>
      </c>
      <c r="DI17">
        <v>1608052985.0999999</v>
      </c>
      <c r="DJ17" t="s">
        <v>297</v>
      </c>
      <c r="DK17">
        <v>1608052985.0999999</v>
      </c>
      <c r="DL17">
        <v>1608052978.0999999</v>
      </c>
      <c r="DM17">
        <v>14</v>
      </c>
      <c r="DN17">
        <v>-0.217</v>
      </c>
      <c r="DO17">
        <v>-2.9000000000000001E-2</v>
      </c>
      <c r="DP17">
        <v>-1.091</v>
      </c>
      <c r="DQ17">
        <v>0.27800000000000002</v>
      </c>
      <c r="DR17">
        <v>1413</v>
      </c>
      <c r="DS17">
        <v>22</v>
      </c>
      <c r="DT17">
        <v>0.3</v>
      </c>
      <c r="DU17">
        <v>0.06</v>
      </c>
      <c r="DV17">
        <v>2.7705435727249399</v>
      </c>
      <c r="DW17">
        <v>2.6138251056302999</v>
      </c>
      <c r="DX17">
        <v>0.195684010328977</v>
      </c>
      <c r="DY17">
        <v>0</v>
      </c>
      <c r="DZ17">
        <v>-3.5564460000000002</v>
      </c>
      <c r="EA17">
        <v>-3.0645239599555101</v>
      </c>
      <c r="EB17">
        <v>0.22221123931370701</v>
      </c>
      <c r="EC17">
        <v>0</v>
      </c>
      <c r="ED17">
        <v>0.47868616666666702</v>
      </c>
      <c r="EE17">
        <v>-0.17984486763069901</v>
      </c>
      <c r="EF17">
        <v>1.3519850815457301E-2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3.5000000000000003E-2</v>
      </c>
      <c r="EN17">
        <v>0.27589999999999998</v>
      </c>
      <c r="EO17">
        <v>0.20307783303553001</v>
      </c>
      <c r="EP17">
        <v>-1.6043650578588901E-5</v>
      </c>
      <c r="EQ17">
        <v>-1.15305589960158E-6</v>
      </c>
      <c r="ER17">
        <v>3.6581349982770798E-10</v>
      </c>
      <c r="ES17">
        <v>-0.13255064961972199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7.4</v>
      </c>
      <c r="FB17">
        <v>7.5</v>
      </c>
      <c r="FC17">
        <v>2</v>
      </c>
      <c r="FD17">
        <v>499.81099999999998</v>
      </c>
      <c r="FE17">
        <v>472.24200000000002</v>
      </c>
      <c r="FF17">
        <v>23.982199999999999</v>
      </c>
      <c r="FG17">
        <v>35.574399999999997</v>
      </c>
      <c r="FH17">
        <v>30.0001</v>
      </c>
      <c r="FI17">
        <v>35.557400000000001</v>
      </c>
      <c r="FJ17">
        <v>35.588099999999997</v>
      </c>
      <c r="FK17">
        <v>19.2666</v>
      </c>
      <c r="FL17">
        <v>17.1236</v>
      </c>
      <c r="FM17">
        <v>41.230800000000002</v>
      </c>
      <c r="FN17">
        <v>23.729299999999999</v>
      </c>
      <c r="FO17">
        <v>404.67200000000003</v>
      </c>
      <c r="FP17">
        <v>21.067900000000002</v>
      </c>
      <c r="FQ17">
        <v>97.517700000000005</v>
      </c>
      <c r="FR17">
        <v>101.625</v>
      </c>
    </row>
    <row r="18" spans="1:174" x14ac:dyDescent="0.25">
      <c r="A18">
        <v>2</v>
      </c>
      <c r="B18">
        <v>1608053551.5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1608053543.75</v>
      </c>
      <c r="I18">
        <f t="shared" si="0"/>
        <v>7.438643934703673E-4</v>
      </c>
      <c r="J18">
        <f t="shared" si="1"/>
        <v>0.74386439347036726</v>
      </c>
      <c r="K18">
        <f t="shared" si="2"/>
        <v>-0.21319475199613588</v>
      </c>
      <c r="L18">
        <f t="shared" si="3"/>
        <v>49.590476666666703</v>
      </c>
      <c r="M18">
        <f t="shared" si="4"/>
        <v>56.274144195863599</v>
      </c>
      <c r="N18">
        <f t="shared" si="5"/>
        <v>5.7822424751301265</v>
      </c>
      <c r="O18">
        <f t="shared" si="6"/>
        <v>5.0954868286566795</v>
      </c>
      <c r="P18">
        <f t="shared" si="7"/>
        <v>4.1889372553157611E-2</v>
      </c>
      <c r="Q18">
        <f t="shared" si="8"/>
        <v>2.9744087991130606</v>
      </c>
      <c r="R18">
        <f t="shared" si="9"/>
        <v>4.1564373791008864E-2</v>
      </c>
      <c r="S18">
        <f t="shared" si="10"/>
        <v>2.600672314158092E-2</v>
      </c>
      <c r="T18">
        <f t="shared" si="11"/>
        <v>231.28873909703279</v>
      </c>
      <c r="U18">
        <f t="shared" si="12"/>
        <v>29.148209072023892</v>
      </c>
      <c r="V18">
        <f t="shared" si="13"/>
        <v>28.903833333333299</v>
      </c>
      <c r="W18">
        <f t="shared" si="14"/>
        <v>3.9994469096996079</v>
      </c>
      <c r="X18">
        <f t="shared" si="15"/>
        <v>58.416462954988958</v>
      </c>
      <c r="Y18">
        <f t="shared" si="16"/>
        <v>2.2161585754026918</v>
      </c>
      <c r="Z18">
        <f t="shared" si="17"/>
        <v>3.7937226310848122</v>
      </c>
      <c r="AA18">
        <f t="shared" si="18"/>
        <v>1.7832883342969161</v>
      </c>
      <c r="AB18">
        <f t="shared" si="19"/>
        <v>-32.804419752043195</v>
      </c>
      <c r="AC18">
        <f t="shared" si="20"/>
        <v>-145.74519316642895</v>
      </c>
      <c r="AD18">
        <f t="shared" si="21"/>
        <v>-10.728747223061452</v>
      </c>
      <c r="AE18">
        <f t="shared" si="22"/>
        <v>42.010378955499192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54063.56394788652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15468.1</v>
      </c>
      <c r="AS18">
        <v>647.54353846153901</v>
      </c>
      <c r="AT18">
        <v>726.76</v>
      </c>
      <c r="AU18">
        <f t="shared" si="27"/>
        <v>0.10899947924825382</v>
      </c>
      <c r="AV18">
        <v>0.5</v>
      </c>
      <c r="AW18">
        <f t="shared" si="28"/>
        <v>1180.1732415544448</v>
      </c>
      <c r="AX18">
        <f t="shared" si="29"/>
        <v>-0.21319475199613588</v>
      </c>
      <c r="AY18">
        <f t="shared" si="30"/>
        <v>64.319134376079063</v>
      </c>
      <c r="AZ18">
        <f t="shared" si="31"/>
        <v>3.0889763890928651E-4</v>
      </c>
      <c r="BA18">
        <f t="shared" si="32"/>
        <v>3.4885244097088446</v>
      </c>
      <c r="BB18" t="s">
        <v>302</v>
      </c>
      <c r="BC18">
        <v>647.54353846153901</v>
      </c>
      <c r="BD18">
        <v>511.62</v>
      </c>
      <c r="BE18">
        <f t="shared" si="33"/>
        <v>0.29602619846992129</v>
      </c>
      <c r="BF18">
        <f t="shared" si="34"/>
        <v>0.36820889438719429</v>
      </c>
      <c r="BG18">
        <f t="shared" si="35"/>
        <v>0.92178035674032699</v>
      </c>
      <c r="BH18">
        <f t="shared" si="36"/>
        <v>7.0208208344694754</v>
      </c>
      <c r="BI18">
        <f t="shared" si="37"/>
        <v>0.99556936178027788</v>
      </c>
      <c r="BJ18">
        <f t="shared" si="38"/>
        <v>0.29091948781381499</v>
      </c>
      <c r="BK18">
        <f t="shared" si="39"/>
        <v>0.70908051218618495</v>
      </c>
      <c r="BL18">
        <f t="shared" si="40"/>
        <v>1399.9860000000001</v>
      </c>
      <c r="BM18">
        <f t="shared" si="41"/>
        <v>1180.1732415544448</v>
      </c>
      <c r="BN18">
        <f t="shared" si="42"/>
        <v>0.84298931671777055</v>
      </c>
      <c r="BO18">
        <f t="shared" si="43"/>
        <v>0.19597863343554106</v>
      </c>
      <c r="BP18">
        <v>6</v>
      </c>
      <c r="BQ18">
        <v>0.5</v>
      </c>
      <c r="BR18" t="s">
        <v>296</v>
      </c>
      <c r="BS18">
        <v>2</v>
      </c>
      <c r="BT18">
        <v>1608053543.75</v>
      </c>
      <c r="BU18">
        <v>49.590476666666703</v>
      </c>
      <c r="BV18">
        <v>49.378923333333297</v>
      </c>
      <c r="BW18">
        <v>21.568176666666702</v>
      </c>
      <c r="BX18">
        <v>20.694849999999999</v>
      </c>
      <c r="BY18">
        <v>49.390956666666703</v>
      </c>
      <c r="BZ18">
        <v>21.29063</v>
      </c>
      <c r="CA18">
        <v>500.03323333333299</v>
      </c>
      <c r="CB18">
        <v>102.651266666667</v>
      </c>
      <c r="CC18">
        <v>0.10005115000000001</v>
      </c>
      <c r="CD18">
        <v>27.994949999999999</v>
      </c>
      <c r="CE18">
        <v>28.903833333333299</v>
      </c>
      <c r="CF18">
        <v>999.9</v>
      </c>
      <c r="CG18">
        <v>0</v>
      </c>
      <c r="CH18">
        <v>0</v>
      </c>
      <c r="CI18">
        <v>9993.0433333333294</v>
      </c>
      <c r="CJ18">
        <v>0</v>
      </c>
      <c r="CK18">
        <v>541.50130000000001</v>
      </c>
      <c r="CL18">
        <v>1399.9860000000001</v>
      </c>
      <c r="CM18">
        <v>0.89999993333333295</v>
      </c>
      <c r="CN18">
        <v>0.10000004</v>
      </c>
      <c r="CO18">
        <v>0</v>
      </c>
      <c r="CP18">
        <v>647.533866666667</v>
      </c>
      <c r="CQ18">
        <v>4.9994800000000001</v>
      </c>
      <c r="CR18">
        <v>9390.3713333333308</v>
      </c>
      <c r="CS18">
        <v>11417.46</v>
      </c>
      <c r="CT18">
        <v>45.9936333333333</v>
      </c>
      <c r="CU18">
        <v>47.811999999999998</v>
      </c>
      <c r="CV18">
        <v>46.832999999999998</v>
      </c>
      <c r="CW18">
        <v>47.347700000000003</v>
      </c>
      <c r="CX18">
        <v>48.0642</v>
      </c>
      <c r="CY18">
        <v>1255.4860000000001</v>
      </c>
      <c r="CZ18">
        <v>139.5</v>
      </c>
      <c r="DA18">
        <v>0</v>
      </c>
      <c r="DB18">
        <v>119.59999990463299</v>
      </c>
      <c r="DC18">
        <v>0</v>
      </c>
      <c r="DD18">
        <v>647.54353846153901</v>
      </c>
      <c r="DE18">
        <v>-8.8709743530279503</v>
      </c>
      <c r="DF18">
        <v>-236.350085478154</v>
      </c>
      <c r="DG18">
        <v>9389.9384615384606</v>
      </c>
      <c r="DH18">
        <v>15</v>
      </c>
      <c r="DI18">
        <v>1608052985.0999999</v>
      </c>
      <c r="DJ18" t="s">
        <v>297</v>
      </c>
      <c r="DK18">
        <v>1608052985.0999999</v>
      </c>
      <c r="DL18">
        <v>1608052978.0999999</v>
      </c>
      <c r="DM18">
        <v>14</v>
      </c>
      <c r="DN18">
        <v>-0.217</v>
      </c>
      <c r="DO18">
        <v>-2.9000000000000001E-2</v>
      </c>
      <c r="DP18">
        <v>-1.091</v>
      </c>
      <c r="DQ18">
        <v>0.27800000000000002</v>
      </c>
      <c r="DR18">
        <v>1413</v>
      </c>
      <c r="DS18">
        <v>22</v>
      </c>
      <c r="DT18">
        <v>0.3</v>
      </c>
      <c r="DU18">
        <v>0.06</v>
      </c>
      <c r="DV18">
        <v>-0.21244693272949799</v>
      </c>
      <c r="DW18">
        <v>-6.3108130414916905E-2</v>
      </c>
      <c r="DX18">
        <v>9.9524081221243604E-3</v>
      </c>
      <c r="DY18">
        <v>1</v>
      </c>
      <c r="DZ18">
        <v>0.21154510000000001</v>
      </c>
      <c r="EA18">
        <v>6.7973846496106799E-2</v>
      </c>
      <c r="EB18">
        <v>1.12683643070619E-2</v>
      </c>
      <c r="EC18">
        <v>1</v>
      </c>
      <c r="ED18">
        <v>0.87332656666666697</v>
      </c>
      <c r="EE18">
        <v>0.35390253170188801</v>
      </c>
      <c r="EF18">
        <v>3.5379018885664699E-2</v>
      </c>
      <c r="EG18">
        <v>0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0.2</v>
      </c>
      <c r="EN18">
        <v>0.27629999999999999</v>
      </c>
      <c r="EO18">
        <v>0.20307783303553001</v>
      </c>
      <c r="EP18">
        <v>-1.6043650578588901E-5</v>
      </c>
      <c r="EQ18">
        <v>-1.15305589960158E-6</v>
      </c>
      <c r="ER18">
        <v>3.6581349982770798E-10</v>
      </c>
      <c r="ES18">
        <v>-0.13255064961972199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9.4</v>
      </c>
      <c r="FB18">
        <v>9.6</v>
      </c>
      <c r="FC18">
        <v>2</v>
      </c>
      <c r="FD18">
        <v>500.52</v>
      </c>
      <c r="FE18">
        <v>470.923</v>
      </c>
      <c r="FF18">
        <v>23.900300000000001</v>
      </c>
      <c r="FG18">
        <v>35.530200000000001</v>
      </c>
      <c r="FH18">
        <v>30</v>
      </c>
      <c r="FI18">
        <v>35.547600000000003</v>
      </c>
      <c r="FJ18">
        <v>35.584800000000001</v>
      </c>
      <c r="FK18">
        <v>5.0573300000000003</v>
      </c>
      <c r="FL18">
        <v>18.547000000000001</v>
      </c>
      <c r="FM18">
        <v>40.4876</v>
      </c>
      <c r="FN18">
        <v>23.899100000000001</v>
      </c>
      <c r="FO18">
        <v>49.5398</v>
      </c>
      <c r="FP18">
        <v>20.6431</v>
      </c>
      <c r="FQ18">
        <v>97.529799999999994</v>
      </c>
      <c r="FR18">
        <v>101.63</v>
      </c>
    </row>
    <row r="19" spans="1:174" x14ac:dyDescent="0.25">
      <c r="A19">
        <v>3</v>
      </c>
      <c r="B19">
        <v>1608053672</v>
      </c>
      <c r="C19">
        <v>241</v>
      </c>
      <c r="D19" t="s">
        <v>304</v>
      </c>
      <c r="E19" t="s">
        <v>305</v>
      </c>
      <c r="F19" t="s">
        <v>291</v>
      </c>
      <c r="G19" t="s">
        <v>292</v>
      </c>
      <c r="H19">
        <v>1608053664</v>
      </c>
      <c r="I19">
        <f t="shared" si="0"/>
        <v>1.6971807847701843E-3</v>
      </c>
      <c r="J19">
        <f t="shared" si="1"/>
        <v>1.6971807847701843</v>
      </c>
      <c r="K19">
        <f t="shared" si="2"/>
        <v>0.74501959118946537</v>
      </c>
      <c r="L19">
        <f t="shared" si="3"/>
        <v>79.947706451612902</v>
      </c>
      <c r="M19">
        <f t="shared" si="4"/>
        <v>65.417860137194538</v>
      </c>
      <c r="N19">
        <f t="shared" si="5"/>
        <v>6.7217354054655587</v>
      </c>
      <c r="O19">
        <f t="shared" si="6"/>
        <v>8.2146882810682484</v>
      </c>
      <c r="P19">
        <f t="shared" si="7"/>
        <v>9.7106338368499689E-2</v>
      </c>
      <c r="Q19">
        <f t="shared" si="8"/>
        <v>2.9760097736762257</v>
      </c>
      <c r="R19">
        <f t="shared" si="9"/>
        <v>9.5379801427294034E-2</v>
      </c>
      <c r="S19">
        <f t="shared" si="10"/>
        <v>5.9764941458371121E-2</v>
      </c>
      <c r="T19">
        <f t="shared" si="11"/>
        <v>231.28938058492179</v>
      </c>
      <c r="U19">
        <f t="shared" si="12"/>
        <v>28.900880456752589</v>
      </c>
      <c r="V19">
        <f t="shared" si="13"/>
        <v>28.754461290322599</v>
      </c>
      <c r="W19">
        <f t="shared" si="14"/>
        <v>3.9649832915200194</v>
      </c>
      <c r="X19">
        <f t="shared" si="15"/>
        <v>57.773073450135151</v>
      </c>
      <c r="Y19">
        <f t="shared" si="16"/>
        <v>2.1914173475322176</v>
      </c>
      <c r="Z19">
        <f t="shared" si="17"/>
        <v>3.7931465588786173</v>
      </c>
      <c r="AA19">
        <f t="shared" si="18"/>
        <v>1.7735659439878018</v>
      </c>
      <c r="AB19">
        <f t="shared" si="19"/>
        <v>-74.845672608365135</v>
      </c>
      <c r="AC19">
        <f t="shared" si="20"/>
        <v>-122.275922904243</v>
      </c>
      <c r="AD19">
        <f t="shared" si="21"/>
        <v>-8.9894529866869437</v>
      </c>
      <c r="AE19">
        <f t="shared" si="22"/>
        <v>25.178332085626693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54110.997240830533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15468</v>
      </c>
      <c r="AS19">
        <v>634.91688461538502</v>
      </c>
      <c r="AT19">
        <v>714.51</v>
      </c>
      <c r="AU19">
        <f t="shared" si="27"/>
        <v>0.11139538338807708</v>
      </c>
      <c r="AV19">
        <v>0.5</v>
      </c>
      <c r="AW19">
        <f t="shared" si="28"/>
        <v>1180.1763596189719</v>
      </c>
      <c r="AX19">
        <f t="shared" si="29"/>
        <v>0.74501959118946537</v>
      </c>
      <c r="AY19">
        <f t="shared" si="30"/>
        <v>65.733099022650251</v>
      </c>
      <c r="AZ19">
        <f t="shared" si="31"/>
        <v>1.1208215282610412E-3</v>
      </c>
      <c r="BA19">
        <f t="shared" si="32"/>
        <v>3.5654784397699117</v>
      </c>
      <c r="BB19" t="s">
        <v>307</v>
      </c>
      <c r="BC19">
        <v>634.91688461538502</v>
      </c>
      <c r="BD19">
        <v>498.59</v>
      </c>
      <c r="BE19">
        <f t="shared" si="33"/>
        <v>0.30219311136303206</v>
      </c>
      <c r="BF19">
        <f t="shared" si="34"/>
        <v>0.36862317240003228</v>
      </c>
      <c r="BG19">
        <f t="shared" si="35"/>
        <v>0.92186691466225679</v>
      </c>
      <c r="BH19">
        <f t="shared" si="36"/>
        <v>-82.315871121727298</v>
      </c>
      <c r="BI19">
        <f t="shared" si="37"/>
        <v>1.0003796913173022</v>
      </c>
      <c r="BJ19">
        <f t="shared" si="38"/>
        <v>0.28947383819894484</v>
      </c>
      <c r="BK19">
        <f t="shared" si="39"/>
        <v>0.71052616180105521</v>
      </c>
      <c r="BL19">
        <f t="shared" si="40"/>
        <v>1399.9896774193601</v>
      </c>
      <c r="BM19">
        <f t="shared" si="41"/>
        <v>1180.1763596189719</v>
      </c>
      <c r="BN19">
        <f t="shared" si="42"/>
        <v>0.84298932960307527</v>
      </c>
      <c r="BO19">
        <f t="shared" si="43"/>
        <v>0.19597865920615049</v>
      </c>
      <c r="BP19">
        <v>6</v>
      </c>
      <c r="BQ19">
        <v>0.5</v>
      </c>
      <c r="BR19" t="s">
        <v>296</v>
      </c>
      <c r="BS19">
        <v>2</v>
      </c>
      <c r="BT19">
        <v>1608053664</v>
      </c>
      <c r="BU19">
        <v>79.947706451612902</v>
      </c>
      <c r="BV19">
        <v>81.004506451612897</v>
      </c>
      <c r="BW19">
        <v>21.327503225806499</v>
      </c>
      <c r="BX19">
        <v>19.334409677419401</v>
      </c>
      <c r="BY19">
        <v>79.674706451612906</v>
      </c>
      <c r="BZ19">
        <v>21.1045032258065</v>
      </c>
      <c r="CA19">
        <v>500.021935483871</v>
      </c>
      <c r="CB19">
        <v>102.650774193548</v>
      </c>
      <c r="CC19">
        <v>9.9994348387096796E-2</v>
      </c>
      <c r="CD19">
        <v>27.992345161290299</v>
      </c>
      <c r="CE19">
        <v>28.754461290322599</v>
      </c>
      <c r="CF19">
        <v>999.9</v>
      </c>
      <c r="CG19">
        <v>0</v>
      </c>
      <c r="CH19">
        <v>0</v>
      </c>
      <c r="CI19">
        <v>10002.1438709677</v>
      </c>
      <c r="CJ19">
        <v>0</v>
      </c>
      <c r="CK19">
        <v>560.82551612903205</v>
      </c>
      <c r="CL19">
        <v>1399.9896774193601</v>
      </c>
      <c r="CM19">
        <v>0.89999912903225798</v>
      </c>
      <c r="CN19">
        <v>0.10000085161290299</v>
      </c>
      <c r="CO19">
        <v>0</v>
      </c>
      <c r="CP19">
        <v>634.93245161290304</v>
      </c>
      <c r="CQ19">
        <v>4.9994800000000001</v>
      </c>
      <c r="CR19">
        <v>9207.0203225806508</v>
      </c>
      <c r="CS19">
        <v>11417.4806451613</v>
      </c>
      <c r="CT19">
        <v>46.018000000000001</v>
      </c>
      <c r="CU19">
        <v>47.875</v>
      </c>
      <c r="CV19">
        <v>46.858741935483899</v>
      </c>
      <c r="CW19">
        <v>47.401000000000003</v>
      </c>
      <c r="CX19">
        <v>48.062064516128999</v>
      </c>
      <c r="CY19">
        <v>1255.48870967742</v>
      </c>
      <c r="CZ19">
        <v>139.500967741935</v>
      </c>
      <c r="DA19">
        <v>0</v>
      </c>
      <c r="DB19">
        <v>119.60000014305101</v>
      </c>
      <c r="DC19">
        <v>0</v>
      </c>
      <c r="DD19">
        <v>634.91688461538502</v>
      </c>
      <c r="DE19">
        <v>-4.2412649553017401</v>
      </c>
      <c r="DF19">
        <v>-51.489914530854797</v>
      </c>
      <c r="DG19">
        <v>9206.8938461538492</v>
      </c>
      <c r="DH19">
        <v>15</v>
      </c>
      <c r="DI19">
        <v>1608053694</v>
      </c>
      <c r="DJ19" t="s">
        <v>308</v>
      </c>
      <c r="DK19">
        <v>1608053690</v>
      </c>
      <c r="DL19">
        <v>1608053694</v>
      </c>
      <c r="DM19">
        <v>15</v>
      </c>
      <c r="DN19">
        <v>7.9000000000000001E-2</v>
      </c>
      <c r="DO19">
        <v>4.3999999999999997E-2</v>
      </c>
      <c r="DP19">
        <v>0.27300000000000002</v>
      </c>
      <c r="DQ19">
        <v>0.223</v>
      </c>
      <c r="DR19">
        <v>81</v>
      </c>
      <c r="DS19">
        <v>19</v>
      </c>
      <c r="DT19">
        <v>0.2</v>
      </c>
      <c r="DU19">
        <v>0.05</v>
      </c>
      <c r="DV19">
        <v>0.80538604748161002</v>
      </c>
      <c r="DW19">
        <v>6.6988829697028504E-2</v>
      </c>
      <c r="DX19">
        <v>2.1509544005656099E-2</v>
      </c>
      <c r="DY19">
        <v>1</v>
      </c>
      <c r="DZ19">
        <v>-1.13548133333333</v>
      </c>
      <c r="EA19">
        <v>-6.9968409343715704E-2</v>
      </c>
      <c r="EB19">
        <v>2.2641993836429002E-2</v>
      </c>
      <c r="EC19">
        <v>1</v>
      </c>
      <c r="ED19">
        <v>2.0362513333333299</v>
      </c>
      <c r="EE19">
        <v>1.0199599555061201</v>
      </c>
      <c r="EF19">
        <v>7.4216327930958406E-2</v>
      </c>
      <c r="EG19">
        <v>0</v>
      </c>
      <c r="EH19">
        <v>2</v>
      </c>
      <c r="EI19">
        <v>3</v>
      </c>
      <c r="EJ19" t="s">
        <v>303</v>
      </c>
      <c r="EK19">
        <v>100</v>
      </c>
      <c r="EL19">
        <v>100</v>
      </c>
      <c r="EM19">
        <v>0.27300000000000002</v>
      </c>
      <c r="EN19">
        <v>0.223</v>
      </c>
      <c r="EO19">
        <v>0.20307783303553001</v>
      </c>
      <c r="EP19">
        <v>-1.6043650578588901E-5</v>
      </c>
      <c r="EQ19">
        <v>-1.15305589960158E-6</v>
      </c>
      <c r="ER19">
        <v>3.6581349982770798E-10</v>
      </c>
      <c r="ES19">
        <v>-0.13255064961972199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11.4</v>
      </c>
      <c r="FB19">
        <v>11.6</v>
      </c>
      <c r="FC19">
        <v>2</v>
      </c>
      <c r="FD19">
        <v>501.38</v>
      </c>
      <c r="FE19">
        <v>469.42200000000003</v>
      </c>
      <c r="FF19">
        <v>23.7211</v>
      </c>
      <c r="FG19">
        <v>35.530200000000001</v>
      </c>
      <c r="FH19">
        <v>30</v>
      </c>
      <c r="FI19">
        <v>35.554099999999998</v>
      </c>
      <c r="FJ19">
        <v>35.591299999999997</v>
      </c>
      <c r="FK19">
        <v>6.3568100000000003</v>
      </c>
      <c r="FL19">
        <v>25.061599999999999</v>
      </c>
      <c r="FM19">
        <v>38.617800000000003</v>
      </c>
      <c r="FN19">
        <v>23.731400000000001</v>
      </c>
      <c r="FO19">
        <v>81.061999999999998</v>
      </c>
      <c r="FP19">
        <v>19.135999999999999</v>
      </c>
      <c r="FQ19">
        <v>97.531800000000004</v>
      </c>
      <c r="FR19">
        <v>101.626</v>
      </c>
    </row>
    <row r="20" spans="1:174" x14ac:dyDescent="0.25">
      <c r="A20">
        <v>4</v>
      </c>
      <c r="B20">
        <v>1608053771</v>
      </c>
      <c r="C20">
        <v>340</v>
      </c>
      <c r="D20" t="s">
        <v>309</v>
      </c>
      <c r="E20" t="s">
        <v>310</v>
      </c>
      <c r="F20" t="s">
        <v>291</v>
      </c>
      <c r="G20" t="s">
        <v>292</v>
      </c>
      <c r="H20">
        <v>1608053763</v>
      </c>
      <c r="I20">
        <f t="shared" si="0"/>
        <v>2.3171807881774277E-3</v>
      </c>
      <c r="J20">
        <f t="shared" si="1"/>
        <v>2.3171807881774278</v>
      </c>
      <c r="K20">
        <f t="shared" si="2"/>
        <v>1.7521427096850744</v>
      </c>
      <c r="L20">
        <f t="shared" si="3"/>
        <v>99.618883870967807</v>
      </c>
      <c r="M20">
        <f t="shared" si="4"/>
        <v>75.637476599499024</v>
      </c>
      <c r="N20">
        <f t="shared" si="5"/>
        <v>7.7720160898053576</v>
      </c>
      <c r="O20">
        <f t="shared" si="6"/>
        <v>10.236189824169005</v>
      </c>
      <c r="P20">
        <f t="shared" si="7"/>
        <v>0.13322153282975538</v>
      </c>
      <c r="Q20">
        <f t="shared" si="8"/>
        <v>2.9748150275329186</v>
      </c>
      <c r="R20">
        <f t="shared" si="9"/>
        <v>0.12999366473026258</v>
      </c>
      <c r="S20">
        <f t="shared" si="10"/>
        <v>8.1529537582860787E-2</v>
      </c>
      <c r="T20">
        <f t="shared" si="11"/>
        <v>231.29375938324213</v>
      </c>
      <c r="U20">
        <f t="shared" si="12"/>
        <v>28.733475329329835</v>
      </c>
      <c r="V20">
        <f t="shared" si="13"/>
        <v>28.5924451612903</v>
      </c>
      <c r="W20">
        <f t="shared" si="14"/>
        <v>3.9278954612654529</v>
      </c>
      <c r="X20">
        <f t="shared" si="15"/>
        <v>56.722662021589557</v>
      </c>
      <c r="Y20">
        <f t="shared" si="16"/>
        <v>2.1504539303498253</v>
      </c>
      <c r="Z20">
        <f t="shared" si="17"/>
        <v>3.7911724409748757</v>
      </c>
      <c r="AA20">
        <f t="shared" si="18"/>
        <v>1.7774415309156275</v>
      </c>
      <c r="AB20">
        <f t="shared" si="19"/>
        <v>-102.18767275862456</v>
      </c>
      <c r="AC20">
        <f t="shared" si="20"/>
        <v>-97.674996850578097</v>
      </c>
      <c r="AD20">
        <f t="shared" si="21"/>
        <v>-7.1776172268253857</v>
      </c>
      <c r="AE20">
        <f t="shared" si="22"/>
        <v>24.253472547214088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54077.601583657975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311</v>
      </c>
      <c r="AR20">
        <v>15468.1</v>
      </c>
      <c r="AS20">
        <v>627.07853846153796</v>
      </c>
      <c r="AT20">
        <v>710.1</v>
      </c>
      <c r="AU20">
        <f t="shared" si="27"/>
        <v>0.11691516904444732</v>
      </c>
      <c r="AV20">
        <v>0.5</v>
      </c>
      <c r="AW20">
        <f t="shared" si="28"/>
        <v>1180.1991499415303</v>
      </c>
      <c r="AX20">
        <f t="shared" si="29"/>
        <v>1.7521427096850744</v>
      </c>
      <c r="AY20">
        <f t="shared" si="30"/>
        <v>68.991591560763524</v>
      </c>
      <c r="AZ20">
        <f t="shared" si="31"/>
        <v>1.9741500318965024E-3</v>
      </c>
      <c r="BA20">
        <f t="shared" si="32"/>
        <v>3.5938318546683563</v>
      </c>
      <c r="BB20" t="s">
        <v>312</v>
      </c>
      <c r="BC20">
        <v>627.07853846153796</v>
      </c>
      <c r="BD20">
        <v>493.87</v>
      </c>
      <c r="BE20">
        <f t="shared" si="33"/>
        <v>0.30450640754823266</v>
      </c>
      <c r="BF20">
        <f t="shared" si="34"/>
        <v>0.38394978281673242</v>
      </c>
      <c r="BG20">
        <f t="shared" si="35"/>
        <v>0.92188815154919601</v>
      </c>
      <c r="BH20">
        <f t="shared" si="36"/>
        <v>-15.440329041488344</v>
      </c>
      <c r="BI20">
        <f t="shared" si="37"/>
        <v>1.002111409950631</v>
      </c>
      <c r="BJ20">
        <f t="shared" si="38"/>
        <v>0.30238840529435551</v>
      </c>
      <c r="BK20">
        <f t="shared" si="39"/>
        <v>0.69761159470564449</v>
      </c>
      <c r="BL20">
        <f t="shared" si="40"/>
        <v>1400.01677419355</v>
      </c>
      <c r="BM20">
        <f t="shared" si="41"/>
        <v>1180.1991499415303</v>
      </c>
      <c r="BN20">
        <f t="shared" si="42"/>
        <v>0.84298929248284116</v>
      </c>
      <c r="BO20">
        <f t="shared" si="43"/>
        <v>0.19597858496568221</v>
      </c>
      <c r="BP20">
        <v>6</v>
      </c>
      <c r="BQ20">
        <v>0.5</v>
      </c>
      <c r="BR20" t="s">
        <v>296</v>
      </c>
      <c r="BS20">
        <v>2</v>
      </c>
      <c r="BT20">
        <v>1608053763</v>
      </c>
      <c r="BU20">
        <v>99.618883870967807</v>
      </c>
      <c r="BV20">
        <v>101.99835483871</v>
      </c>
      <c r="BW20">
        <v>20.928277419354799</v>
      </c>
      <c r="BX20">
        <v>18.205970967741901</v>
      </c>
      <c r="BY20">
        <v>99.349758064516095</v>
      </c>
      <c r="BZ20">
        <v>20.6353774193548</v>
      </c>
      <c r="CA20">
        <v>500.02148387096798</v>
      </c>
      <c r="CB20">
        <v>102.653483870968</v>
      </c>
      <c r="CC20">
        <v>0.100024564516129</v>
      </c>
      <c r="CD20">
        <v>27.9834161290323</v>
      </c>
      <c r="CE20">
        <v>28.5924451612903</v>
      </c>
      <c r="CF20">
        <v>999.9</v>
      </c>
      <c r="CG20">
        <v>0</v>
      </c>
      <c r="CH20">
        <v>0</v>
      </c>
      <c r="CI20">
        <v>9995.12387096774</v>
      </c>
      <c r="CJ20">
        <v>0</v>
      </c>
      <c r="CK20">
        <v>579.49074193548404</v>
      </c>
      <c r="CL20">
        <v>1400.01677419355</v>
      </c>
      <c r="CM20">
        <v>0.89999912903225798</v>
      </c>
      <c r="CN20">
        <v>0.10000085161290299</v>
      </c>
      <c r="CO20">
        <v>0</v>
      </c>
      <c r="CP20">
        <v>627.06709677419303</v>
      </c>
      <c r="CQ20">
        <v>4.9994800000000001</v>
      </c>
      <c r="CR20">
        <v>9136.2874193548396</v>
      </c>
      <c r="CS20">
        <v>11417.7096774194</v>
      </c>
      <c r="CT20">
        <v>46.078258064516099</v>
      </c>
      <c r="CU20">
        <v>47.924999999999997</v>
      </c>
      <c r="CV20">
        <v>46.920999999999999</v>
      </c>
      <c r="CW20">
        <v>47.447161290322597</v>
      </c>
      <c r="CX20">
        <v>48.145000000000003</v>
      </c>
      <c r="CY20">
        <v>1255.5148387096799</v>
      </c>
      <c r="CZ20">
        <v>139.50193548387099</v>
      </c>
      <c r="DA20">
        <v>0</v>
      </c>
      <c r="DB20">
        <v>98.100000143051105</v>
      </c>
      <c r="DC20">
        <v>0</v>
      </c>
      <c r="DD20">
        <v>627.07853846153796</v>
      </c>
      <c r="DE20">
        <v>-2.94817095442983</v>
      </c>
      <c r="DF20">
        <v>-119.126837588347</v>
      </c>
      <c r="DG20">
        <v>9135.8538461538501</v>
      </c>
      <c r="DH20">
        <v>15</v>
      </c>
      <c r="DI20">
        <v>1608053694</v>
      </c>
      <c r="DJ20" t="s">
        <v>308</v>
      </c>
      <c r="DK20">
        <v>1608053690</v>
      </c>
      <c r="DL20">
        <v>1608053694</v>
      </c>
      <c r="DM20">
        <v>15</v>
      </c>
      <c r="DN20">
        <v>7.9000000000000001E-2</v>
      </c>
      <c r="DO20">
        <v>4.3999999999999997E-2</v>
      </c>
      <c r="DP20">
        <v>0.27300000000000002</v>
      </c>
      <c r="DQ20">
        <v>0.223</v>
      </c>
      <c r="DR20">
        <v>81</v>
      </c>
      <c r="DS20">
        <v>19</v>
      </c>
      <c r="DT20">
        <v>0.2</v>
      </c>
      <c r="DU20">
        <v>0.05</v>
      </c>
      <c r="DV20">
        <v>1.7562148936539801</v>
      </c>
      <c r="DW20">
        <v>-9.0496256098010805E-2</v>
      </c>
      <c r="DX20">
        <v>1.5519385596900101E-2</v>
      </c>
      <c r="DY20">
        <v>1</v>
      </c>
      <c r="DZ20">
        <v>-2.381332</v>
      </c>
      <c r="EA20">
        <v>0.116219265850939</v>
      </c>
      <c r="EB20">
        <v>2.0434190204980801E-2</v>
      </c>
      <c r="EC20">
        <v>1</v>
      </c>
      <c r="ED20">
        <v>2.7217950000000002</v>
      </c>
      <c r="EE20">
        <v>0.16099888765294801</v>
      </c>
      <c r="EF20">
        <v>2.4110441272057501E-2</v>
      </c>
      <c r="EG20">
        <v>1</v>
      </c>
      <c r="EH20">
        <v>3</v>
      </c>
      <c r="EI20">
        <v>3</v>
      </c>
      <c r="EJ20" t="s">
        <v>313</v>
      </c>
      <c r="EK20">
        <v>100</v>
      </c>
      <c r="EL20">
        <v>100</v>
      </c>
      <c r="EM20">
        <v>0.26900000000000002</v>
      </c>
      <c r="EN20">
        <v>0.29149999999999998</v>
      </c>
      <c r="EO20">
        <v>0.28173776760298103</v>
      </c>
      <c r="EP20">
        <v>-1.6043650578588901E-5</v>
      </c>
      <c r="EQ20">
        <v>-1.15305589960158E-6</v>
      </c>
      <c r="ER20">
        <v>3.6581349982770798E-10</v>
      </c>
      <c r="ES20">
        <v>-8.8920067899331101E-2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1.4</v>
      </c>
      <c r="FB20">
        <v>1.3</v>
      </c>
      <c r="FC20">
        <v>2</v>
      </c>
      <c r="FD20">
        <v>501.79899999999998</v>
      </c>
      <c r="FE20">
        <v>467.90699999999998</v>
      </c>
      <c r="FF20">
        <v>23.7502</v>
      </c>
      <c r="FG20">
        <v>35.576000000000001</v>
      </c>
      <c r="FH20">
        <v>30.0001</v>
      </c>
      <c r="FI20">
        <v>35.587000000000003</v>
      </c>
      <c r="FJ20">
        <v>35.622900000000001</v>
      </c>
      <c r="FK20">
        <v>7.2294400000000003</v>
      </c>
      <c r="FL20">
        <v>27.895099999999999</v>
      </c>
      <c r="FM20">
        <v>36.362200000000001</v>
      </c>
      <c r="FN20">
        <v>23.764399999999998</v>
      </c>
      <c r="FO20">
        <v>102.124</v>
      </c>
      <c r="FP20">
        <v>18.122599999999998</v>
      </c>
      <c r="FQ20">
        <v>97.521699999999996</v>
      </c>
      <c r="FR20">
        <v>101.613</v>
      </c>
    </row>
    <row r="21" spans="1:174" x14ac:dyDescent="0.25">
      <c r="A21">
        <v>5</v>
      </c>
      <c r="B21">
        <v>1608053868</v>
      </c>
      <c r="C21">
        <v>437</v>
      </c>
      <c r="D21" t="s">
        <v>314</v>
      </c>
      <c r="E21" t="s">
        <v>315</v>
      </c>
      <c r="F21" t="s">
        <v>291</v>
      </c>
      <c r="G21" t="s">
        <v>292</v>
      </c>
      <c r="H21">
        <v>1608053860.25</v>
      </c>
      <c r="I21">
        <f t="shared" si="0"/>
        <v>2.5099183221567699E-3</v>
      </c>
      <c r="J21">
        <f t="shared" si="1"/>
        <v>2.50991832215677</v>
      </c>
      <c r="K21">
        <f t="shared" si="2"/>
        <v>3.7987587358564783</v>
      </c>
      <c r="L21">
        <f t="shared" si="3"/>
        <v>149.65803333333301</v>
      </c>
      <c r="M21">
        <f t="shared" si="4"/>
        <v>102.66205184712815</v>
      </c>
      <c r="N21">
        <f t="shared" si="5"/>
        <v>10.54929253863647</v>
      </c>
      <c r="O21">
        <f t="shared" si="6"/>
        <v>15.37848061658922</v>
      </c>
      <c r="P21">
        <f t="shared" si="7"/>
        <v>0.1433156574967796</v>
      </c>
      <c r="Q21">
        <f t="shared" si="8"/>
        <v>2.9753395592724994</v>
      </c>
      <c r="R21">
        <f t="shared" si="9"/>
        <v>0.13958812139671031</v>
      </c>
      <c r="S21">
        <f t="shared" si="10"/>
        <v>8.7569405045531595E-2</v>
      </c>
      <c r="T21">
        <f t="shared" si="11"/>
        <v>231.2887922910742</v>
      </c>
      <c r="U21">
        <f t="shared" si="12"/>
        <v>28.681579419145397</v>
      </c>
      <c r="V21">
        <f t="shared" si="13"/>
        <v>28.494923333333301</v>
      </c>
      <c r="W21">
        <f t="shared" si="14"/>
        <v>3.9057174899948111</v>
      </c>
      <c r="X21">
        <f t="shared" si="15"/>
        <v>55.720032800180363</v>
      </c>
      <c r="Y21">
        <f t="shared" si="16"/>
        <v>2.1121503038341065</v>
      </c>
      <c r="Z21">
        <f t="shared" si="17"/>
        <v>3.7906479908376318</v>
      </c>
      <c r="AA21">
        <f t="shared" si="18"/>
        <v>1.7935671861607045</v>
      </c>
      <c r="AB21">
        <f t="shared" si="19"/>
        <v>-110.68739800711356</v>
      </c>
      <c r="AC21">
        <f t="shared" si="20"/>
        <v>-82.4296954674642</v>
      </c>
      <c r="AD21">
        <f t="shared" si="21"/>
        <v>-6.0532397752618516</v>
      </c>
      <c r="AE21">
        <f t="shared" si="22"/>
        <v>32.118459041234587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54093.504662863787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316</v>
      </c>
      <c r="AR21">
        <v>15468.2</v>
      </c>
      <c r="AS21">
        <v>621.59011999999996</v>
      </c>
      <c r="AT21">
        <v>718.11</v>
      </c>
      <c r="AU21">
        <f t="shared" si="27"/>
        <v>0.13440821044129736</v>
      </c>
      <c r="AV21">
        <v>0.5</v>
      </c>
      <c r="AW21">
        <f t="shared" si="28"/>
        <v>1180.1735215544415</v>
      </c>
      <c r="AX21">
        <f t="shared" si="29"/>
        <v>3.7987587358564783</v>
      </c>
      <c r="AY21">
        <f t="shared" si="30"/>
        <v>79.312505521168177</v>
      </c>
      <c r="AZ21">
        <f t="shared" si="31"/>
        <v>3.7083582504954652E-3</v>
      </c>
      <c r="BA21">
        <f t="shared" si="32"/>
        <v>3.5425909679575547</v>
      </c>
      <c r="BB21" t="s">
        <v>317</v>
      </c>
      <c r="BC21">
        <v>621.59011999999996</v>
      </c>
      <c r="BD21">
        <v>490.85</v>
      </c>
      <c r="BE21">
        <f t="shared" si="33"/>
        <v>0.31646962164570891</v>
      </c>
      <c r="BF21">
        <f t="shared" si="34"/>
        <v>0.42471125583032676</v>
      </c>
      <c r="BG21">
        <f t="shared" si="35"/>
        <v>0.91799309331957279</v>
      </c>
      <c r="BH21">
        <f t="shared" si="36"/>
        <v>36.656688285128176</v>
      </c>
      <c r="BI21">
        <f t="shared" si="37"/>
        <v>0.99896604345336038</v>
      </c>
      <c r="BJ21">
        <f t="shared" si="38"/>
        <v>0.33538100625588435</v>
      </c>
      <c r="BK21">
        <f t="shared" si="39"/>
        <v>0.66461899374411559</v>
      </c>
      <c r="BL21">
        <f t="shared" si="40"/>
        <v>1399.9863333333301</v>
      </c>
      <c r="BM21">
        <f t="shared" si="41"/>
        <v>1180.1735215544415</v>
      </c>
      <c r="BN21">
        <f t="shared" si="42"/>
        <v>0.84298931600602123</v>
      </c>
      <c r="BO21">
        <f t="shared" si="43"/>
        <v>0.19597863201204249</v>
      </c>
      <c r="BP21">
        <v>6</v>
      </c>
      <c r="BQ21">
        <v>0.5</v>
      </c>
      <c r="BR21" t="s">
        <v>296</v>
      </c>
      <c r="BS21">
        <v>2</v>
      </c>
      <c r="BT21">
        <v>1608053860.25</v>
      </c>
      <c r="BU21">
        <v>149.65803333333301</v>
      </c>
      <c r="BV21">
        <v>154.66703333333299</v>
      </c>
      <c r="BW21">
        <v>20.5547133333333</v>
      </c>
      <c r="BX21">
        <v>17.604876666666701</v>
      </c>
      <c r="BY21">
        <v>149.40313333333299</v>
      </c>
      <c r="BZ21">
        <v>20.2770166666667</v>
      </c>
      <c r="CA21">
        <v>500.02653333333302</v>
      </c>
      <c r="CB21">
        <v>102.65746666666701</v>
      </c>
      <c r="CC21">
        <v>0.100001636666667</v>
      </c>
      <c r="CD21">
        <v>27.9810433333333</v>
      </c>
      <c r="CE21">
        <v>28.494923333333301</v>
      </c>
      <c r="CF21">
        <v>999.9</v>
      </c>
      <c r="CG21">
        <v>0</v>
      </c>
      <c r="CH21">
        <v>0</v>
      </c>
      <c r="CI21">
        <v>9997.7016666666696</v>
      </c>
      <c r="CJ21">
        <v>0</v>
      </c>
      <c r="CK21">
        <v>517.72133333333295</v>
      </c>
      <c r="CL21">
        <v>1399.9863333333301</v>
      </c>
      <c r="CM21">
        <v>0.89999846666666605</v>
      </c>
      <c r="CN21">
        <v>0.10000152</v>
      </c>
      <c r="CO21">
        <v>0</v>
      </c>
      <c r="CP21">
        <v>621.61500000000001</v>
      </c>
      <c r="CQ21">
        <v>4.9994800000000001</v>
      </c>
      <c r="CR21">
        <v>8977.2816666666695</v>
      </c>
      <c r="CS21">
        <v>11417.4533333333</v>
      </c>
      <c r="CT21">
        <v>46.078800000000001</v>
      </c>
      <c r="CU21">
        <v>47.870733333333298</v>
      </c>
      <c r="CV21">
        <v>46.912266666666703</v>
      </c>
      <c r="CW21">
        <v>47.445399999999999</v>
      </c>
      <c r="CX21">
        <v>48.158133333333303</v>
      </c>
      <c r="CY21">
        <v>1255.4863333333301</v>
      </c>
      <c r="CZ21">
        <v>139.5</v>
      </c>
      <c r="DA21">
        <v>0</v>
      </c>
      <c r="DB21">
        <v>96.199999809265094</v>
      </c>
      <c r="DC21">
        <v>0</v>
      </c>
      <c r="DD21">
        <v>621.59011999999996</v>
      </c>
      <c r="DE21">
        <v>-2.9502307687306399</v>
      </c>
      <c r="DF21">
        <v>-56.396923177518197</v>
      </c>
      <c r="DG21">
        <v>8976.9303999999993</v>
      </c>
      <c r="DH21">
        <v>15</v>
      </c>
      <c r="DI21">
        <v>1608053694</v>
      </c>
      <c r="DJ21" t="s">
        <v>308</v>
      </c>
      <c r="DK21">
        <v>1608053690</v>
      </c>
      <c r="DL21">
        <v>1608053694</v>
      </c>
      <c r="DM21">
        <v>15</v>
      </c>
      <c r="DN21">
        <v>7.9000000000000001E-2</v>
      </c>
      <c r="DO21">
        <v>4.3999999999999997E-2</v>
      </c>
      <c r="DP21">
        <v>0.27300000000000002</v>
      </c>
      <c r="DQ21">
        <v>0.223</v>
      </c>
      <c r="DR21">
        <v>81</v>
      </c>
      <c r="DS21">
        <v>19</v>
      </c>
      <c r="DT21">
        <v>0.2</v>
      </c>
      <c r="DU21">
        <v>0.05</v>
      </c>
      <c r="DV21">
        <v>3.80182518108432</v>
      </c>
      <c r="DW21">
        <v>-0.16862362209114501</v>
      </c>
      <c r="DX21">
        <v>2.0467557657893001E-2</v>
      </c>
      <c r="DY21">
        <v>1</v>
      </c>
      <c r="DZ21">
        <v>-5.0109589999999997</v>
      </c>
      <c r="EA21">
        <v>0.18350122358175999</v>
      </c>
      <c r="EB21">
        <v>2.4335528807349401E-2</v>
      </c>
      <c r="EC21">
        <v>1</v>
      </c>
      <c r="ED21">
        <v>2.9506760000000001</v>
      </c>
      <c r="EE21">
        <v>-1.26097441601858E-2</v>
      </c>
      <c r="EF21">
        <v>1.3729669964472301E-2</v>
      </c>
      <c r="EG21">
        <v>1</v>
      </c>
      <c r="EH21">
        <v>3</v>
      </c>
      <c r="EI21">
        <v>3</v>
      </c>
      <c r="EJ21" t="s">
        <v>313</v>
      </c>
      <c r="EK21">
        <v>100</v>
      </c>
      <c r="EL21">
        <v>100</v>
      </c>
      <c r="EM21">
        <v>0.255</v>
      </c>
      <c r="EN21">
        <v>0.27829999999999999</v>
      </c>
      <c r="EO21">
        <v>0.28173776760298103</v>
      </c>
      <c r="EP21">
        <v>-1.6043650578588901E-5</v>
      </c>
      <c r="EQ21">
        <v>-1.15305589960158E-6</v>
      </c>
      <c r="ER21">
        <v>3.6581349982770798E-10</v>
      </c>
      <c r="ES21">
        <v>-8.8920067899331101E-2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3</v>
      </c>
      <c r="FB21">
        <v>2.9</v>
      </c>
      <c r="FC21">
        <v>2</v>
      </c>
      <c r="FD21">
        <v>501.70699999999999</v>
      </c>
      <c r="FE21">
        <v>467.17399999999998</v>
      </c>
      <c r="FF21">
        <v>23.895099999999999</v>
      </c>
      <c r="FG21">
        <v>35.592399999999998</v>
      </c>
      <c r="FH21">
        <v>30</v>
      </c>
      <c r="FI21">
        <v>35.6066</v>
      </c>
      <c r="FJ21">
        <v>35.6404</v>
      </c>
      <c r="FK21">
        <v>9.4036100000000005</v>
      </c>
      <c r="FL21">
        <v>26.8765</v>
      </c>
      <c r="FM21">
        <v>33.726199999999999</v>
      </c>
      <c r="FN21">
        <v>23.904599999999999</v>
      </c>
      <c r="FO21">
        <v>154.84200000000001</v>
      </c>
      <c r="FP21">
        <v>17.704499999999999</v>
      </c>
      <c r="FQ21">
        <v>97.517399999999995</v>
      </c>
      <c r="FR21">
        <v>101.611</v>
      </c>
    </row>
    <row r="22" spans="1:174" x14ac:dyDescent="0.25">
      <c r="A22">
        <v>6</v>
      </c>
      <c r="B22">
        <v>1608053966</v>
      </c>
      <c r="C22">
        <v>535</v>
      </c>
      <c r="D22" t="s">
        <v>318</v>
      </c>
      <c r="E22" t="s">
        <v>319</v>
      </c>
      <c r="F22" t="s">
        <v>291</v>
      </c>
      <c r="G22" t="s">
        <v>292</v>
      </c>
      <c r="H22">
        <v>1608053958.25</v>
      </c>
      <c r="I22">
        <f t="shared" si="0"/>
        <v>2.5731919643585989E-3</v>
      </c>
      <c r="J22">
        <f t="shared" si="1"/>
        <v>2.5731919643585988</v>
      </c>
      <c r="K22">
        <f t="shared" si="2"/>
        <v>5.875003257488089</v>
      </c>
      <c r="L22">
        <f t="shared" si="3"/>
        <v>199.69206666666699</v>
      </c>
      <c r="M22">
        <f t="shared" si="4"/>
        <v>128.9831319089906</v>
      </c>
      <c r="N22">
        <f t="shared" si="5"/>
        <v>13.253944479999637</v>
      </c>
      <c r="O22">
        <f t="shared" si="6"/>
        <v>20.519796081272741</v>
      </c>
      <c r="P22">
        <f t="shared" si="7"/>
        <v>0.14582512809079662</v>
      </c>
      <c r="Q22">
        <f t="shared" si="8"/>
        <v>2.9748415082753175</v>
      </c>
      <c r="R22">
        <f t="shared" si="9"/>
        <v>0.14196717465724362</v>
      </c>
      <c r="S22">
        <f t="shared" si="10"/>
        <v>8.9067604666944827E-2</v>
      </c>
      <c r="T22">
        <f t="shared" si="11"/>
        <v>231.28799438044507</v>
      </c>
      <c r="U22">
        <f t="shared" si="12"/>
        <v>28.670344218064407</v>
      </c>
      <c r="V22">
        <f t="shared" si="13"/>
        <v>28.437110000000001</v>
      </c>
      <c r="W22">
        <f t="shared" si="14"/>
        <v>3.8926214775707941</v>
      </c>
      <c r="X22">
        <f t="shared" si="15"/>
        <v>54.969362171679968</v>
      </c>
      <c r="Y22">
        <f t="shared" si="16"/>
        <v>2.0842871544123276</v>
      </c>
      <c r="Z22">
        <f t="shared" si="17"/>
        <v>3.7917251939411178</v>
      </c>
      <c r="AA22">
        <f t="shared" si="18"/>
        <v>1.8083343231584665</v>
      </c>
      <c r="AB22">
        <f t="shared" si="19"/>
        <v>-113.47776562821421</v>
      </c>
      <c r="AC22">
        <f t="shared" si="20"/>
        <v>-72.362231316127577</v>
      </c>
      <c r="AD22">
        <f t="shared" si="21"/>
        <v>-5.313421552572394</v>
      </c>
      <c r="AE22">
        <f t="shared" si="22"/>
        <v>40.134575883530871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54078.008336284351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320</v>
      </c>
      <c r="AR22">
        <v>15468.4</v>
      </c>
      <c r="AS22">
        <v>621.64696000000004</v>
      </c>
      <c r="AT22">
        <v>733.99</v>
      </c>
      <c r="AU22">
        <f t="shared" si="27"/>
        <v>0.15305799806536868</v>
      </c>
      <c r="AV22">
        <v>0.5</v>
      </c>
      <c r="AW22">
        <f t="shared" si="28"/>
        <v>1180.1693215544469</v>
      </c>
      <c r="AX22">
        <f t="shared" si="29"/>
        <v>5.875003257488089</v>
      </c>
      <c r="AY22">
        <f t="shared" si="30"/>
        <v>90.317176867644008</v>
      </c>
      <c r="AZ22">
        <f t="shared" si="31"/>
        <v>5.4676482598320234E-3</v>
      </c>
      <c r="BA22">
        <f t="shared" si="32"/>
        <v>3.4443112303982346</v>
      </c>
      <c r="BB22" t="s">
        <v>321</v>
      </c>
      <c r="BC22">
        <v>621.64696000000004</v>
      </c>
      <c r="BD22">
        <v>494.47</v>
      </c>
      <c r="BE22">
        <f t="shared" si="33"/>
        <v>0.32632597174348421</v>
      </c>
      <c r="BF22">
        <f t="shared" si="34"/>
        <v>0.46903406813627246</v>
      </c>
      <c r="BG22">
        <f t="shared" si="35"/>
        <v>0.91345601439509194</v>
      </c>
      <c r="BH22">
        <f t="shared" si="36"/>
        <v>6.0683073087629928</v>
      </c>
      <c r="BI22">
        <f t="shared" si="37"/>
        <v>0.99273028565352828</v>
      </c>
      <c r="BJ22">
        <f t="shared" si="38"/>
        <v>0.37307875787141731</v>
      </c>
      <c r="BK22">
        <f t="shared" si="39"/>
        <v>0.62692124212858269</v>
      </c>
      <c r="BL22">
        <f t="shared" si="40"/>
        <v>1399.98133333333</v>
      </c>
      <c r="BM22">
        <f t="shared" si="41"/>
        <v>1180.1693215544469</v>
      </c>
      <c r="BN22">
        <f t="shared" si="42"/>
        <v>0.84298932668229609</v>
      </c>
      <c r="BO22">
        <f t="shared" si="43"/>
        <v>0.19597865336459233</v>
      </c>
      <c r="BP22">
        <v>6</v>
      </c>
      <c r="BQ22">
        <v>0.5</v>
      </c>
      <c r="BR22" t="s">
        <v>296</v>
      </c>
      <c r="BS22">
        <v>2</v>
      </c>
      <c r="BT22">
        <v>1608053958.25</v>
      </c>
      <c r="BU22">
        <v>199.69206666666699</v>
      </c>
      <c r="BV22">
        <v>207.358133333333</v>
      </c>
      <c r="BW22">
        <v>20.2836133333333</v>
      </c>
      <c r="BX22">
        <v>17.2586333333333</v>
      </c>
      <c r="BY22">
        <v>199.45650000000001</v>
      </c>
      <c r="BZ22">
        <v>20.016826666666699</v>
      </c>
      <c r="CA22">
        <v>500.03603333333302</v>
      </c>
      <c r="CB22">
        <v>102.657166666667</v>
      </c>
      <c r="CC22">
        <v>0.100025563333333</v>
      </c>
      <c r="CD22">
        <v>27.9859166666667</v>
      </c>
      <c r="CE22">
        <v>28.437110000000001</v>
      </c>
      <c r="CF22">
        <v>999.9</v>
      </c>
      <c r="CG22">
        <v>0</v>
      </c>
      <c r="CH22">
        <v>0</v>
      </c>
      <c r="CI22">
        <v>9994.9150000000009</v>
      </c>
      <c r="CJ22">
        <v>0</v>
      </c>
      <c r="CK22">
        <v>508.23680000000002</v>
      </c>
      <c r="CL22">
        <v>1399.98133333333</v>
      </c>
      <c r="CM22">
        <v>0.89999773333333299</v>
      </c>
      <c r="CN22">
        <v>0.10000226</v>
      </c>
      <c r="CO22">
        <v>0</v>
      </c>
      <c r="CP22">
        <v>621.6472</v>
      </c>
      <c r="CQ22">
        <v>4.9994800000000001</v>
      </c>
      <c r="CR22">
        <v>8967.4663333333301</v>
      </c>
      <c r="CS22">
        <v>11417.416666666701</v>
      </c>
      <c r="CT22">
        <v>46.066200000000002</v>
      </c>
      <c r="CU22">
        <v>47.772733333333299</v>
      </c>
      <c r="CV22">
        <v>46.870733333333298</v>
      </c>
      <c r="CW22">
        <v>47.381</v>
      </c>
      <c r="CX22">
        <v>48.1330666666667</v>
      </c>
      <c r="CY22">
        <v>1255.48133333333</v>
      </c>
      <c r="CZ22">
        <v>139.5</v>
      </c>
      <c r="DA22">
        <v>0</v>
      </c>
      <c r="DB22">
        <v>97.399999856948895</v>
      </c>
      <c r="DC22">
        <v>0</v>
      </c>
      <c r="DD22">
        <v>621.64696000000004</v>
      </c>
      <c r="DE22">
        <v>6.7692309209280901E-3</v>
      </c>
      <c r="DF22">
        <v>-21.656153883381801</v>
      </c>
      <c r="DG22">
        <v>8967.1964000000007</v>
      </c>
      <c r="DH22">
        <v>15</v>
      </c>
      <c r="DI22">
        <v>1608053694</v>
      </c>
      <c r="DJ22" t="s">
        <v>308</v>
      </c>
      <c r="DK22">
        <v>1608053690</v>
      </c>
      <c r="DL22">
        <v>1608053694</v>
      </c>
      <c r="DM22">
        <v>15</v>
      </c>
      <c r="DN22">
        <v>7.9000000000000001E-2</v>
      </c>
      <c r="DO22">
        <v>4.3999999999999997E-2</v>
      </c>
      <c r="DP22">
        <v>0.27300000000000002</v>
      </c>
      <c r="DQ22">
        <v>0.223</v>
      </c>
      <c r="DR22">
        <v>81</v>
      </c>
      <c r="DS22">
        <v>19</v>
      </c>
      <c r="DT22">
        <v>0.2</v>
      </c>
      <c r="DU22">
        <v>0.05</v>
      </c>
      <c r="DV22">
        <v>5.88215496023152</v>
      </c>
      <c r="DW22">
        <v>-0.204032983907524</v>
      </c>
      <c r="DX22">
        <v>3.0972157374740999E-2</v>
      </c>
      <c r="DY22">
        <v>1</v>
      </c>
      <c r="DZ22">
        <v>-7.6701796666666704</v>
      </c>
      <c r="EA22">
        <v>0.18975724137927699</v>
      </c>
      <c r="EB22">
        <v>3.7825606713207199E-2</v>
      </c>
      <c r="EC22">
        <v>1</v>
      </c>
      <c r="ED22">
        <v>3.0244193333333298</v>
      </c>
      <c r="EE22">
        <v>0.19785770856507201</v>
      </c>
      <c r="EF22">
        <v>2.4126975074016701E-2</v>
      </c>
      <c r="EG22">
        <v>1</v>
      </c>
      <c r="EH22">
        <v>3</v>
      </c>
      <c r="EI22">
        <v>3</v>
      </c>
      <c r="EJ22" t="s">
        <v>313</v>
      </c>
      <c r="EK22">
        <v>100</v>
      </c>
      <c r="EL22">
        <v>100</v>
      </c>
      <c r="EM22">
        <v>0.23499999999999999</v>
      </c>
      <c r="EN22">
        <v>0.26690000000000003</v>
      </c>
      <c r="EO22">
        <v>0.28173776760298103</v>
      </c>
      <c r="EP22">
        <v>-1.6043650578588901E-5</v>
      </c>
      <c r="EQ22">
        <v>-1.15305589960158E-6</v>
      </c>
      <c r="ER22">
        <v>3.6581349982770798E-10</v>
      </c>
      <c r="ES22">
        <v>-8.8920067899331101E-2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4.5999999999999996</v>
      </c>
      <c r="FB22">
        <v>4.5</v>
      </c>
      <c r="FC22">
        <v>2</v>
      </c>
      <c r="FD22">
        <v>501.74299999999999</v>
      </c>
      <c r="FE22">
        <v>466.84100000000001</v>
      </c>
      <c r="FF22">
        <v>23.988299999999999</v>
      </c>
      <c r="FG22">
        <v>35.566400000000002</v>
      </c>
      <c r="FH22">
        <v>29.9999</v>
      </c>
      <c r="FI22">
        <v>35.595300000000002</v>
      </c>
      <c r="FJ22">
        <v>35.632599999999996</v>
      </c>
      <c r="FK22">
        <v>11.546900000000001</v>
      </c>
      <c r="FL22">
        <v>24.838200000000001</v>
      </c>
      <c r="FM22">
        <v>31.089500000000001</v>
      </c>
      <c r="FN22">
        <v>23.994599999999998</v>
      </c>
      <c r="FO22">
        <v>207.476</v>
      </c>
      <c r="FP22">
        <v>17.331700000000001</v>
      </c>
      <c r="FQ22">
        <v>97.525999999999996</v>
      </c>
      <c r="FR22">
        <v>101.617</v>
      </c>
    </row>
    <row r="23" spans="1:174" x14ac:dyDescent="0.25">
      <c r="A23">
        <v>7</v>
      </c>
      <c r="B23">
        <v>1608054078</v>
      </c>
      <c r="C23">
        <v>647</v>
      </c>
      <c r="D23" t="s">
        <v>322</v>
      </c>
      <c r="E23" t="s">
        <v>323</v>
      </c>
      <c r="F23" t="s">
        <v>291</v>
      </c>
      <c r="G23" t="s">
        <v>292</v>
      </c>
      <c r="H23">
        <v>1608054070.25</v>
      </c>
      <c r="I23">
        <f t="shared" si="0"/>
        <v>2.4738654475626523E-3</v>
      </c>
      <c r="J23">
        <f t="shared" si="1"/>
        <v>2.4738654475626523</v>
      </c>
      <c r="K23">
        <f t="shared" si="2"/>
        <v>7.9325027344080583</v>
      </c>
      <c r="L23">
        <f t="shared" si="3"/>
        <v>249.83326666666699</v>
      </c>
      <c r="M23">
        <f t="shared" si="4"/>
        <v>151.57567203393859</v>
      </c>
      <c r="N23">
        <f t="shared" si="5"/>
        <v>15.575236517691433</v>
      </c>
      <c r="O23">
        <f t="shared" si="6"/>
        <v>25.671746435995026</v>
      </c>
      <c r="P23">
        <f t="shared" si="7"/>
        <v>0.14032931926556863</v>
      </c>
      <c r="Q23">
        <f t="shared" si="8"/>
        <v>2.9758585872194847</v>
      </c>
      <c r="R23">
        <f t="shared" si="9"/>
        <v>0.13675402889215635</v>
      </c>
      <c r="S23">
        <f t="shared" si="10"/>
        <v>8.5784906681376935E-2</v>
      </c>
      <c r="T23">
        <f t="shared" si="11"/>
        <v>231.29262879149061</v>
      </c>
      <c r="U23">
        <f t="shared" si="12"/>
        <v>28.697535151321034</v>
      </c>
      <c r="V23">
        <f t="shared" si="13"/>
        <v>28.427216666666698</v>
      </c>
      <c r="W23">
        <f t="shared" si="14"/>
        <v>3.8903842586458981</v>
      </c>
      <c r="X23">
        <f t="shared" si="15"/>
        <v>54.997771335059831</v>
      </c>
      <c r="Y23">
        <f t="shared" si="16"/>
        <v>2.0856006384552686</v>
      </c>
      <c r="Z23">
        <f t="shared" si="17"/>
        <v>3.7921548234187186</v>
      </c>
      <c r="AA23">
        <f t="shared" si="18"/>
        <v>1.8047836201906295</v>
      </c>
      <c r="AB23">
        <f t="shared" si="19"/>
        <v>-109.09746623751296</v>
      </c>
      <c r="AC23">
        <f t="shared" si="20"/>
        <v>-70.487961933796839</v>
      </c>
      <c r="AD23">
        <f t="shared" si="21"/>
        <v>-5.1738235481167028</v>
      </c>
      <c r="AE23">
        <f t="shared" si="22"/>
        <v>46.533377072064113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54107.468488702922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324</v>
      </c>
      <c r="AR23">
        <v>15468.7</v>
      </c>
      <c r="AS23">
        <v>631.00288</v>
      </c>
      <c r="AT23">
        <v>762.83</v>
      </c>
      <c r="AU23">
        <f t="shared" si="27"/>
        <v>0.17281323492783451</v>
      </c>
      <c r="AV23">
        <v>0.5</v>
      </c>
      <c r="AW23">
        <f t="shared" si="28"/>
        <v>1180.1931815544435</v>
      </c>
      <c r="AX23">
        <f t="shared" si="29"/>
        <v>7.9325027344080583</v>
      </c>
      <c r="AY23">
        <f t="shared" si="30"/>
        <v>101.97650077209825</v>
      </c>
      <c r="AZ23">
        <f t="shared" si="31"/>
        <v>7.2108959340159481E-3</v>
      </c>
      <c r="BA23">
        <f t="shared" si="32"/>
        <v>3.2762869839938125</v>
      </c>
      <c r="BB23" t="s">
        <v>325</v>
      </c>
      <c r="BC23">
        <v>631.00288</v>
      </c>
      <c r="BD23">
        <v>489.8</v>
      </c>
      <c r="BE23">
        <f t="shared" si="33"/>
        <v>0.3579172292647117</v>
      </c>
      <c r="BF23">
        <f t="shared" si="34"/>
        <v>0.48283016518331329</v>
      </c>
      <c r="BG23">
        <f t="shared" si="35"/>
        <v>0.90151427705715159</v>
      </c>
      <c r="BH23">
        <f t="shared" si="36"/>
        <v>2.7839187771081315</v>
      </c>
      <c r="BI23">
        <f t="shared" si="37"/>
        <v>0.98140539554350525</v>
      </c>
      <c r="BJ23">
        <f t="shared" si="38"/>
        <v>0.37478468387780872</v>
      </c>
      <c r="BK23">
        <f t="shared" si="39"/>
        <v>0.62521531612219128</v>
      </c>
      <c r="BL23">
        <f t="shared" si="40"/>
        <v>1400.00966666667</v>
      </c>
      <c r="BM23">
        <f t="shared" si="41"/>
        <v>1180.1931815544435</v>
      </c>
      <c r="BN23">
        <f t="shared" si="42"/>
        <v>0.84298930904127611</v>
      </c>
      <c r="BO23">
        <f t="shared" si="43"/>
        <v>0.19597861808255232</v>
      </c>
      <c r="BP23">
        <v>6</v>
      </c>
      <c r="BQ23">
        <v>0.5</v>
      </c>
      <c r="BR23" t="s">
        <v>296</v>
      </c>
      <c r="BS23">
        <v>2</v>
      </c>
      <c r="BT23">
        <v>1608054070.25</v>
      </c>
      <c r="BU23">
        <v>249.83326666666699</v>
      </c>
      <c r="BV23">
        <v>260.09320000000002</v>
      </c>
      <c r="BW23">
        <v>20.2967266666667</v>
      </c>
      <c r="BX23">
        <v>17.388549999999999</v>
      </c>
      <c r="BY23">
        <v>249.621733333333</v>
      </c>
      <c r="BZ23">
        <v>20.029403333333299</v>
      </c>
      <c r="CA23">
        <v>500.03579999999999</v>
      </c>
      <c r="CB23">
        <v>102.6555</v>
      </c>
      <c r="CC23">
        <v>0.100016823333333</v>
      </c>
      <c r="CD23">
        <v>27.987860000000001</v>
      </c>
      <c r="CE23">
        <v>28.427216666666698</v>
      </c>
      <c r="CF23">
        <v>999.9</v>
      </c>
      <c r="CG23">
        <v>0</v>
      </c>
      <c r="CH23">
        <v>0</v>
      </c>
      <c r="CI23">
        <v>10000.8283333333</v>
      </c>
      <c r="CJ23">
        <v>0</v>
      </c>
      <c r="CK23">
        <v>495.77996666666701</v>
      </c>
      <c r="CL23">
        <v>1400.00966666667</v>
      </c>
      <c r="CM23">
        <v>0.89999773333333299</v>
      </c>
      <c r="CN23">
        <v>0.10000226</v>
      </c>
      <c r="CO23">
        <v>0</v>
      </c>
      <c r="CP23">
        <v>631.01520000000005</v>
      </c>
      <c r="CQ23">
        <v>4.9994800000000001</v>
      </c>
      <c r="CR23">
        <v>9084.0226666666695</v>
      </c>
      <c r="CS23">
        <v>11417.64</v>
      </c>
      <c r="CT23">
        <v>46.024733333333302</v>
      </c>
      <c r="CU23">
        <v>47.686999999999998</v>
      </c>
      <c r="CV23">
        <v>46.828800000000001</v>
      </c>
      <c r="CW23">
        <v>47.308</v>
      </c>
      <c r="CX23">
        <v>48.078866666666599</v>
      </c>
      <c r="CY23">
        <v>1255.50766666667</v>
      </c>
      <c r="CZ23">
        <v>139.50200000000001</v>
      </c>
      <c r="DA23">
        <v>0</v>
      </c>
      <c r="DB23">
        <v>111.10000014305101</v>
      </c>
      <c r="DC23">
        <v>0</v>
      </c>
      <c r="DD23">
        <v>631.00288</v>
      </c>
      <c r="DE23">
        <v>1.31461537938937</v>
      </c>
      <c r="DF23">
        <v>4.9684615584990803</v>
      </c>
      <c r="DG23">
        <v>9084.0256000000008</v>
      </c>
      <c r="DH23">
        <v>15</v>
      </c>
      <c r="DI23">
        <v>1608053694</v>
      </c>
      <c r="DJ23" t="s">
        <v>308</v>
      </c>
      <c r="DK23">
        <v>1608053690</v>
      </c>
      <c r="DL23">
        <v>1608053694</v>
      </c>
      <c r="DM23">
        <v>15</v>
      </c>
      <c r="DN23">
        <v>7.9000000000000001E-2</v>
      </c>
      <c r="DO23">
        <v>4.3999999999999997E-2</v>
      </c>
      <c r="DP23">
        <v>0.27300000000000002</v>
      </c>
      <c r="DQ23">
        <v>0.223</v>
      </c>
      <c r="DR23">
        <v>81</v>
      </c>
      <c r="DS23">
        <v>19</v>
      </c>
      <c r="DT23">
        <v>0.2</v>
      </c>
      <c r="DU23">
        <v>0.05</v>
      </c>
      <c r="DV23">
        <v>7.9325905579195304</v>
      </c>
      <c r="DW23">
        <v>1.6476531356851499E-2</v>
      </c>
      <c r="DX23">
        <v>2.5704238829375101E-2</v>
      </c>
      <c r="DY23">
        <v>1</v>
      </c>
      <c r="DZ23">
        <v>-10.259406666666701</v>
      </c>
      <c r="EA23">
        <v>-4.3749944382671997E-2</v>
      </c>
      <c r="EB23">
        <v>3.2604978488295702E-2</v>
      </c>
      <c r="EC23">
        <v>1</v>
      </c>
      <c r="ED23">
        <v>2.908134</v>
      </c>
      <c r="EE23">
        <v>-0.15218349276975099</v>
      </c>
      <c r="EF23">
        <v>1.81570721942351E-2</v>
      </c>
      <c r="EG23">
        <v>1</v>
      </c>
      <c r="EH23">
        <v>3</v>
      </c>
      <c r="EI23">
        <v>3</v>
      </c>
      <c r="EJ23" t="s">
        <v>313</v>
      </c>
      <c r="EK23">
        <v>100</v>
      </c>
      <c r="EL23">
        <v>100</v>
      </c>
      <c r="EM23">
        <v>0.21199999999999999</v>
      </c>
      <c r="EN23">
        <v>0.26769999999999999</v>
      </c>
      <c r="EO23">
        <v>0.28173776760298103</v>
      </c>
      <c r="EP23">
        <v>-1.6043650578588901E-5</v>
      </c>
      <c r="EQ23">
        <v>-1.15305589960158E-6</v>
      </c>
      <c r="ER23">
        <v>3.6581349982770798E-10</v>
      </c>
      <c r="ES23">
        <v>-8.8920067899331101E-2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6.5</v>
      </c>
      <c r="FB23">
        <v>6.4</v>
      </c>
      <c r="FC23">
        <v>2</v>
      </c>
      <c r="FD23">
        <v>501.846</v>
      </c>
      <c r="FE23">
        <v>467.08199999999999</v>
      </c>
      <c r="FF23">
        <v>23.9558</v>
      </c>
      <c r="FG23">
        <v>35.517099999999999</v>
      </c>
      <c r="FH23">
        <v>29.9998</v>
      </c>
      <c r="FI23">
        <v>35.563299999999998</v>
      </c>
      <c r="FJ23">
        <v>35.603099999999998</v>
      </c>
      <c r="FK23">
        <v>13.659700000000001</v>
      </c>
      <c r="FL23">
        <v>21.7212</v>
      </c>
      <c r="FM23">
        <v>28.4849</v>
      </c>
      <c r="FN23">
        <v>23.9634</v>
      </c>
      <c r="FO23">
        <v>260.27199999999999</v>
      </c>
      <c r="FP23">
        <v>17.436499999999999</v>
      </c>
      <c r="FQ23">
        <v>97.540300000000002</v>
      </c>
      <c r="FR23">
        <v>101.628</v>
      </c>
    </row>
    <row r="24" spans="1:174" x14ac:dyDescent="0.25">
      <c r="A24">
        <v>8</v>
      </c>
      <c r="B24">
        <v>1608054197</v>
      </c>
      <c r="C24">
        <v>766</v>
      </c>
      <c r="D24" t="s">
        <v>326</v>
      </c>
      <c r="E24" t="s">
        <v>327</v>
      </c>
      <c r="F24" t="s">
        <v>291</v>
      </c>
      <c r="G24" t="s">
        <v>292</v>
      </c>
      <c r="H24">
        <v>1608054189</v>
      </c>
      <c r="I24">
        <f t="shared" si="0"/>
        <v>2.3053215546234977E-3</v>
      </c>
      <c r="J24">
        <f t="shared" si="1"/>
        <v>2.3053215546234975</v>
      </c>
      <c r="K24">
        <f t="shared" si="2"/>
        <v>12.937450708415145</v>
      </c>
      <c r="L24">
        <f t="shared" si="3"/>
        <v>399.685838709677</v>
      </c>
      <c r="M24">
        <f t="shared" si="4"/>
        <v>229.02365573587159</v>
      </c>
      <c r="N24">
        <f t="shared" si="5"/>
        <v>23.533089084653128</v>
      </c>
      <c r="O24">
        <f t="shared" si="6"/>
        <v>41.069305343185604</v>
      </c>
      <c r="P24">
        <f t="shared" si="7"/>
        <v>0.13075882424534085</v>
      </c>
      <c r="Q24">
        <f t="shared" si="8"/>
        <v>2.9757925618804055</v>
      </c>
      <c r="R24">
        <f t="shared" si="9"/>
        <v>0.12764868735527621</v>
      </c>
      <c r="S24">
        <f t="shared" si="10"/>
        <v>8.0053701674980896E-2</v>
      </c>
      <c r="T24">
        <f t="shared" si="11"/>
        <v>231.2858207894235</v>
      </c>
      <c r="U24">
        <f t="shared" si="12"/>
        <v>28.748869347322554</v>
      </c>
      <c r="V24">
        <f t="shared" si="13"/>
        <v>28.445429032258101</v>
      </c>
      <c r="W24">
        <f t="shared" si="14"/>
        <v>3.8945035619623662</v>
      </c>
      <c r="X24">
        <f t="shared" si="15"/>
        <v>55.162404094168608</v>
      </c>
      <c r="Y24">
        <f t="shared" si="16"/>
        <v>2.0928434046288884</v>
      </c>
      <c r="Z24">
        <f t="shared" si="17"/>
        <v>3.7939669943611642</v>
      </c>
      <c r="AA24">
        <f t="shared" si="18"/>
        <v>1.8016601573334778</v>
      </c>
      <c r="AB24">
        <f t="shared" si="19"/>
        <v>-101.66468055889625</v>
      </c>
      <c r="AC24">
        <f t="shared" si="20"/>
        <v>-72.093519158091951</v>
      </c>
      <c r="AD24">
        <f t="shared" si="21"/>
        <v>-5.2924850856668586</v>
      </c>
      <c r="AE24">
        <f t="shared" si="22"/>
        <v>52.235135986768427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54104.024746465904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328</v>
      </c>
      <c r="AR24">
        <v>15468.2</v>
      </c>
      <c r="AS24">
        <v>668.70796153846197</v>
      </c>
      <c r="AT24">
        <v>847.33</v>
      </c>
      <c r="AU24">
        <f t="shared" si="27"/>
        <v>0.21080575273097624</v>
      </c>
      <c r="AV24">
        <v>0.5</v>
      </c>
      <c r="AW24">
        <f t="shared" si="28"/>
        <v>1180.161069296262</v>
      </c>
      <c r="AX24">
        <f t="shared" si="29"/>
        <v>12.937450708415145</v>
      </c>
      <c r="AY24">
        <f t="shared" si="30"/>
        <v>124.39237127839615</v>
      </c>
      <c r="AZ24">
        <f t="shared" si="31"/>
        <v>1.1451994596204204E-2</v>
      </c>
      <c r="BA24">
        <f t="shared" si="32"/>
        <v>2.8498341850282651</v>
      </c>
      <c r="BB24" t="s">
        <v>329</v>
      </c>
      <c r="BC24">
        <v>668.70796153846197</v>
      </c>
      <c r="BD24">
        <v>486.52</v>
      </c>
      <c r="BE24">
        <f t="shared" si="33"/>
        <v>0.42581992848122929</v>
      </c>
      <c r="BF24">
        <f t="shared" si="34"/>
        <v>0.49505844755283401</v>
      </c>
      <c r="BG24">
        <f t="shared" si="35"/>
        <v>0.87000461168196686</v>
      </c>
      <c r="BH24">
        <f t="shared" si="36"/>
        <v>1.3547051205012526</v>
      </c>
      <c r="BI24">
        <f t="shared" si="37"/>
        <v>0.94822393873709288</v>
      </c>
      <c r="BJ24">
        <f t="shared" si="38"/>
        <v>0.36018090071677955</v>
      </c>
      <c r="BK24">
        <f t="shared" si="39"/>
        <v>0.63981909928322045</v>
      </c>
      <c r="BL24">
        <f t="shared" si="40"/>
        <v>1399.9719354838701</v>
      </c>
      <c r="BM24">
        <f t="shared" si="41"/>
        <v>1180.161069296262</v>
      </c>
      <c r="BN24">
        <f t="shared" si="42"/>
        <v>0.84298909098371655</v>
      </c>
      <c r="BO24">
        <f t="shared" si="43"/>
        <v>0.1959781819674333</v>
      </c>
      <c r="BP24">
        <v>6</v>
      </c>
      <c r="BQ24">
        <v>0.5</v>
      </c>
      <c r="BR24" t="s">
        <v>296</v>
      </c>
      <c r="BS24">
        <v>2</v>
      </c>
      <c r="BT24">
        <v>1608054189</v>
      </c>
      <c r="BU24">
        <v>399.685838709677</v>
      </c>
      <c r="BV24">
        <v>416.31516129032298</v>
      </c>
      <c r="BW24">
        <v>20.367519354838699</v>
      </c>
      <c r="BX24">
        <v>17.657690322580599</v>
      </c>
      <c r="BY24">
        <v>399.57132258064502</v>
      </c>
      <c r="BZ24">
        <v>20.097370967741899</v>
      </c>
      <c r="CA24">
        <v>500.039193548387</v>
      </c>
      <c r="CB24">
        <v>102.653967741936</v>
      </c>
      <c r="CC24">
        <v>9.9998912903225795E-2</v>
      </c>
      <c r="CD24">
        <v>27.9960548387097</v>
      </c>
      <c r="CE24">
        <v>28.445429032258101</v>
      </c>
      <c r="CF24">
        <v>999.9</v>
      </c>
      <c r="CG24">
        <v>0</v>
      </c>
      <c r="CH24">
        <v>0</v>
      </c>
      <c r="CI24">
        <v>10000.604193548401</v>
      </c>
      <c r="CJ24">
        <v>0</v>
      </c>
      <c r="CK24">
        <v>477.16570967741899</v>
      </c>
      <c r="CL24">
        <v>1399.9719354838701</v>
      </c>
      <c r="CM24">
        <v>0.90000599999999997</v>
      </c>
      <c r="CN24">
        <v>9.9993945161290301E-2</v>
      </c>
      <c r="CO24">
        <v>0</v>
      </c>
      <c r="CP24">
        <v>668.594903225807</v>
      </c>
      <c r="CQ24">
        <v>4.9994800000000001</v>
      </c>
      <c r="CR24">
        <v>9584.9993548387101</v>
      </c>
      <c r="CS24">
        <v>11417.3612903226</v>
      </c>
      <c r="CT24">
        <v>46.106709677419403</v>
      </c>
      <c r="CU24">
        <v>47.868774193548397</v>
      </c>
      <c r="CV24">
        <v>47.0017741935484</v>
      </c>
      <c r="CW24">
        <v>47.634838709677403</v>
      </c>
      <c r="CX24">
        <v>48.173064516129003</v>
      </c>
      <c r="CY24">
        <v>1255.4838709677399</v>
      </c>
      <c r="CZ24">
        <v>139.48806451612899</v>
      </c>
      <c r="DA24">
        <v>0</v>
      </c>
      <c r="DB24">
        <v>118.5</v>
      </c>
      <c r="DC24">
        <v>0</v>
      </c>
      <c r="DD24">
        <v>668.70796153846197</v>
      </c>
      <c r="DE24">
        <v>8.3867692277246793</v>
      </c>
      <c r="DF24">
        <v>104.699487124139</v>
      </c>
      <c r="DG24">
        <v>9586.3053846153907</v>
      </c>
      <c r="DH24">
        <v>15</v>
      </c>
      <c r="DI24">
        <v>1608053694</v>
      </c>
      <c r="DJ24" t="s">
        <v>308</v>
      </c>
      <c r="DK24">
        <v>1608053690</v>
      </c>
      <c r="DL24">
        <v>1608053694</v>
      </c>
      <c r="DM24">
        <v>15</v>
      </c>
      <c r="DN24">
        <v>7.9000000000000001E-2</v>
      </c>
      <c r="DO24">
        <v>4.3999999999999997E-2</v>
      </c>
      <c r="DP24">
        <v>0.27300000000000002</v>
      </c>
      <c r="DQ24">
        <v>0.223</v>
      </c>
      <c r="DR24">
        <v>81</v>
      </c>
      <c r="DS24">
        <v>19</v>
      </c>
      <c r="DT24">
        <v>0.2</v>
      </c>
      <c r="DU24">
        <v>0.05</v>
      </c>
      <c r="DV24">
        <v>12.9385112086772</v>
      </c>
      <c r="DW24">
        <v>-0.14776450442644501</v>
      </c>
      <c r="DX24">
        <v>2.5764837777723801E-2</v>
      </c>
      <c r="DY24">
        <v>1</v>
      </c>
      <c r="DZ24">
        <v>-16.62867</v>
      </c>
      <c r="EA24">
        <v>0.16596307007782801</v>
      </c>
      <c r="EB24">
        <v>3.61471543370517E-2</v>
      </c>
      <c r="EC24">
        <v>1</v>
      </c>
      <c r="ED24">
        <v>2.7085180000000002</v>
      </c>
      <c r="EE24">
        <v>-8.2521023359289597E-2</v>
      </c>
      <c r="EF24">
        <v>1.9015550198017799E-2</v>
      </c>
      <c r="EG24">
        <v>1</v>
      </c>
      <c r="EH24">
        <v>3</v>
      </c>
      <c r="EI24">
        <v>3</v>
      </c>
      <c r="EJ24" t="s">
        <v>313</v>
      </c>
      <c r="EK24">
        <v>100</v>
      </c>
      <c r="EL24">
        <v>100</v>
      </c>
      <c r="EM24">
        <v>0.115</v>
      </c>
      <c r="EN24">
        <v>0.27089999999999997</v>
      </c>
      <c r="EO24">
        <v>0.28173776760298103</v>
      </c>
      <c r="EP24">
        <v>-1.6043650578588901E-5</v>
      </c>
      <c r="EQ24">
        <v>-1.15305589960158E-6</v>
      </c>
      <c r="ER24">
        <v>3.6581349982770798E-10</v>
      </c>
      <c r="ES24">
        <v>-8.8920067899331101E-2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8.4</v>
      </c>
      <c r="FB24">
        <v>8.4</v>
      </c>
      <c r="FC24">
        <v>2</v>
      </c>
      <c r="FD24">
        <v>501.91399999999999</v>
      </c>
      <c r="FE24">
        <v>467.66300000000001</v>
      </c>
      <c r="FF24">
        <v>24.080500000000001</v>
      </c>
      <c r="FG24">
        <v>35.418599999999998</v>
      </c>
      <c r="FH24">
        <v>29.9998</v>
      </c>
      <c r="FI24">
        <v>35.491999999999997</v>
      </c>
      <c r="FJ24">
        <v>35.535299999999999</v>
      </c>
      <c r="FK24">
        <v>19.699400000000001</v>
      </c>
      <c r="FL24">
        <v>17.6934</v>
      </c>
      <c r="FM24">
        <v>26.617699999999999</v>
      </c>
      <c r="FN24">
        <v>24.080300000000001</v>
      </c>
      <c r="FO24">
        <v>416.40199999999999</v>
      </c>
      <c r="FP24">
        <v>17.686800000000002</v>
      </c>
      <c r="FQ24">
        <v>97.562399999999997</v>
      </c>
      <c r="FR24">
        <v>101.646</v>
      </c>
    </row>
    <row r="25" spans="1:174" x14ac:dyDescent="0.25">
      <c r="A25">
        <v>9</v>
      </c>
      <c r="B25">
        <v>1608054317.5</v>
      </c>
      <c r="C25">
        <v>886.5</v>
      </c>
      <c r="D25" t="s">
        <v>330</v>
      </c>
      <c r="E25" t="s">
        <v>331</v>
      </c>
      <c r="F25" t="s">
        <v>291</v>
      </c>
      <c r="G25" t="s">
        <v>292</v>
      </c>
      <c r="H25">
        <v>1608054309.5</v>
      </c>
      <c r="I25">
        <f t="shared" si="0"/>
        <v>2.0660974908135038E-3</v>
      </c>
      <c r="J25">
        <f t="shared" si="1"/>
        <v>2.0660974908135037</v>
      </c>
      <c r="K25">
        <f t="shared" si="2"/>
        <v>15.080681895949732</v>
      </c>
      <c r="L25">
        <f t="shared" si="3"/>
        <v>500.14858064516102</v>
      </c>
      <c r="M25">
        <f t="shared" si="4"/>
        <v>276.43171294145355</v>
      </c>
      <c r="N25">
        <f t="shared" si="5"/>
        <v>28.404903560940696</v>
      </c>
      <c r="O25">
        <f t="shared" si="6"/>
        <v>51.393062135298678</v>
      </c>
      <c r="P25">
        <f t="shared" si="7"/>
        <v>0.11569132274759547</v>
      </c>
      <c r="Q25">
        <f t="shared" si="8"/>
        <v>2.97499973485513</v>
      </c>
      <c r="R25">
        <f t="shared" si="9"/>
        <v>0.11324881180938966</v>
      </c>
      <c r="S25">
        <f t="shared" si="10"/>
        <v>7.0995662316274105E-2</v>
      </c>
      <c r="T25">
        <f t="shared" si="11"/>
        <v>231.29004980028679</v>
      </c>
      <c r="U25">
        <f t="shared" si="12"/>
        <v>28.80668531408849</v>
      </c>
      <c r="V25">
        <f t="shared" si="13"/>
        <v>28.450493548387101</v>
      </c>
      <c r="W25">
        <f t="shared" si="14"/>
        <v>3.8956497385422688</v>
      </c>
      <c r="X25">
        <f t="shared" si="15"/>
        <v>54.715899785430281</v>
      </c>
      <c r="Y25">
        <f t="shared" si="16"/>
        <v>2.0754573924207853</v>
      </c>
      <c r="Z25">
        <f t="shared" si="17"/>
        <v>3.7931522657211918</v>
      </c>
      <c r="AA25">
        <f t="shared" si="18"/>
        <v>1.8201923461214835</v>
      </c>
      <c r="AB25">
        <f t="shared" si="19"/>
        <v>-91.114899344875511</v>
      </c>
      <c r="AC25">
        <f t="shared" si="20"/>
        <v>-73.47744954041012</v>
      </c>
      <c r="AD25">
        <f t="shared" si="21"/>
        <v>-5.3955560491213506</v>
      </c>
      <c r="AE25">
        <f t="shared" si="22"/>
        <v>61.302144865879811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54081.45642616968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15465.8</v>
      </c>
      <c r="AS25">
        <v>696.07165384615405</v>
      </c>
      <c r="AT25">
        <v>898.52</v>
      </c>
      <c r="AU25">
        <f t="shared" si="27"/>
        <v>0.22531312174892704</v>
      </c>
      <c r="AV25">
        <v>0.5</v>
      </c>
      <c r="AW25">
        <f t="shared" si="28"/>
        <v>1180.1798821996065</v>
      </c>
      <c r="AX25">
        <f t="shared" si="29"/>
        <v>15.080681895949732</v>
      </c>
      <c r="AY25">
        <f t="shared" si="30"/>
        <v>132.95500674183714</v>
      </c>
      <c r="AZ25">
        <f t="shared" si="31"/>
        <v>1.3267832821028896E-2</v>
      </c>
      <c r="BA25">
        <f t="shared" si="32"/>
        <v>2.6305034946356232</v>
      </c>
      <c r="BB25" t="s">
        <v>333</v>
      </c>
      <c r="BC25">
        <v>696.07165384615405</v>
      </c>
      <c r="BD25">
        <v>495.51</v>
      </c>
      <c r="BE25">
        <f t="shared" si="33"/>
        <v>0.44852646574366739</v>
      </c>
      <c r="BF25">
        <f t="shared" si="34"/>
        <v>0.50234075123159705</v>
      </c>
      <c r="BG25">
        <f t="shared" si="35"/>
        <v>0.85432864521772456</v>
      </c>
      <c r="BH25">
        <f t="shared" si="36"/>
        <v>1.1060147674359948</v>
      </c>
      <c r="BI25">
        <f t="shared" si="37"/>
        <v>0.92812265147176443</v>
      </c>
      <c r="BJ25">
        <f t="shared" si="38"/>
        <v>0.35759948601180058</v>
      </c>
      <c r="BK25">
        <f t="shared" si="39"/>
        <v>0.64240051398819942</v>
      </c>
      <c r="BL25">
        <f t="shared" si="40"/>
        <v>1399.9938709677399</v>
      </c>
      <c r="BM25">
        <f t="shared" si="41"/>
        <v>1180.1798821996065</v>
      </c>
      <c r="BN25">
        <f t="shared" si="42"/>
        <v>0.84298932064881971</v>
      </c>
      <c r="BO25">
        <f t="shared" si="43"/>
        <v>0.19597864129763923</v>
      </c>
      <c r="BP25">
        <v>6</v>
      </c>
      <c r="BQ25">
        <v>0.5</v>
      </c>
      <c r="BR25" t="s">
        <v>296</v>
      </c>
      <c r="BS25">
        <v>2</v>
      </c>
      <c r="BT25">
        <v>1608054309.5</v>
      </c>
      <c r="BU25">
        <v>500.14858064516102</v>
      </c>
      <c r="BV25">
        <v>519.48377419354802</v>
      </c>
      <c r="BW25">
        <v>20.198</v>
      </c>
      <c r="BX25">
        <v>17.768967741935501</v>
      </c>
      <c r="BY25">
        <v>499.85558064516101</v>
      </c>
      <c r="BZ25">
        <v>20.003</v>
      </c>
      <c r="CA25">
        <v>500.042709677419</v>
      </c>
      <c r="CB25">
        <v>102.655548387097</v>
      </c>
      <c r="CC25">
        <v>0.1000409</v>
      </c>
      <c r="CD25">
        <v>27.992370967741898</v>
      </c>
      <c r="CE25">
        <v>28.450493548387101</v>
      </c>
      <c r="CF25">
        <v>999.9</v>
      </c>
      <c r="CG25">
        <v>0</v>
      </c>
      <c r="CH25">
        <v>0</v>
      </c>
      <c r="CI25">
        <v>9995.9670967741895</v>
      </c>
      <c r="CJ25">
        <v>0</v>
      </c>
      <c r="CK25">
        <v>465.80203225806503</v>
      </c>
      <c r="CL25">
        <v>1399.9938709677399</v>
      </c>
      <c r="CM25">
        <v>0.899998967741936</v>
      </c>
      <c r="CN25">
        <v>0.100001083870968</v>
      </c>
      <c r="CO25">
        <v>0</v>
      </c>
      <c r="CP25">
        <v>696.02822580645204</v>
      </c>
      <c r="CQ25">
        <v>4.9994800000000001</v>
      </c>
      <c r="CR25">
        <v>9969.2125806451604</v>
      </c>
      <c r="CS25">
        <v>11417.5225806452</v>
      </c>
      <c r="CT25">
        <v>46.739774193548399</v>
      </c>
      <c r="CU25">
        <v>48.441064516129003</v>
      </c>
      <c r="CV25">
        <v>47.620870967741901</v>
      </c>
      <c r="CW25">
        <v>48.378935483870997</v>
      </c>
      <c r="CX25">
        <v>48.759903225806397</v>
      </c>
      <c r="CY25">
        <v>1255.4929032258101</v>
      </c>
      <c r="CZ25">
        <v>139.500967741935</v>
      </c>
      <c r="DA25">
        <v>0</v>
      </c>
      <c r="DB25">
        <v>120</v>
      </c>
      <c r="DC25">
        <v>0</v>
      </c>
      <c r="DD25">
        <v>696.07165384615405</v>
      </c>
      <c r="DE25">
        <v>2.4617093983831402</v>
      </c>
      <c r="DF25">
        <v>29.224957337888</v>
      </c>
      <c r="DG25">
        <v>9969.6749999999993</v>
      </c>
      <c r="DH25">
        <v>15</v>
      </c>
      <c r="DI25">
        <v>1608054345.5</v>
      </c>
      <c r="DJ25" t="s">
        <v>334</v>
      </c>
      <c r="DK25">
        <v>1608054339.5</v>
      </c>
      <c r="DL25">
        <v>1608054345.5</v>
      </c>
      <c r="DM25">
        <v>16</v>
      </c>
      <c r="DN25">
        <v>0.27900000000000003</v>
      </c>
      <c r="DO25">
        <v>2.1999999999999999E-2</v>
      </c>
      <c r="DP25">
        <v>0.29299999999999998</v>
      </c>
      <c r="DQ25">
        <v>0.19500000000000001</v>
      </c>
      <c r="DR25">
        <v>520</v>
      </c>
      <c r="DS25">
        <v>18</v>
      </c>
      <c r="DT25">
        <v>0.05</v>
      </c>
      <c r="DU25">
        <v>0.03</v>
      </c>
      <c r="DV25">
        <v>15.270303880977099</v>
      </c>
      <c r="DW25">
        <v>-0.40710134142259702</v>
      </c>
      <c r="DX25">
        <v>3.16786612104498E-2</v>
      </c>
      <c r="DY25">
        <v>1</v>
      </c>
      <c r="DZ25">
        <v>-19.595183333333299</v>
      </c>
      <c r="EA25">
        <v>0.63373081201330295</v>
      </c>
      <c r="EB25">
        <v>4.7212435391065698E-2</v>
      </c>
      <c r="EC25">
        <v>0</v>
      </c>
      <c r="ED25">
        <v>2.5007276666666698</v>
      </c>
      <c r="EE25">
        <v>-0.30296729699666602</v>
      </c>
      <c r="EF25">
        <v>3.7352529649572898E-2</v>
      </c>
      <c r="EG25">
        <v>0</v>
      </c>
      <c r="EH25">
        <v>1</v>
      </c>
      <c r="EI25">
        <v>3</v>
      </c>
      <c r="EJ25" t="s">
        <v>298</v>
      </c>
      <c r="EK25">
        <v>100</v>
      </c>
      <c r="EL25">
        <v>100</v>
      </c>
      <c r="EM25">
        <v>0.29299999999999998</v>
      </c>
      <c r="EN25">
        <v>0.19500000000000001</v>
      </c>
      <c r="EO25">
        <v>0.28173776760298103</v>
      </c>
      <c r="EP25">
        <v>-1.6043650578588901E-5</v>
      </c>
      <c r="EQ25">
        <v>-1.15305589960158E-6</v>
      </c>
      <c r="ER25">
        <v>3.6581349982770798E-10</v>
      </c>
      <c r="ES25">
        <v>-8.8920067899331101E-2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10.5</v>
      </c>
      <c r="FB25">
        <v>10.4</v>
      </c>
      <c r="FC25">
        <v>2</v>
      </c>
      <c r="FD25">
        <v>501.39800000000002</v>
      </c>
      <c r="FE25">
        <v>468.60599999999999</v>
      </c>
      <c r="FF25">
        <v>23.9541</v>
      </c>
      <c r="FG25">
        <v>35.302700000000002</v>
      </c>
      <c r="FH25">
        <v>29.999700000000001</v>
      </c>
      <c r="FI25">
        <v>35.394799999999996</v>
      </c>
      <c r="FJ25">
        <v>35.442</v>
      </c>
      <c r="FK25">
        <v>23.516400000000001</v>
      </c>
      <c r="FL25">
        <v>13.439299999999999</v>
      </c>
      <c r="FM25">
        <v>25.506699999999999</v>
      </c>
      <c r="FN25">
        <v>23.9574</v>
      </c>
      <c r="FO25">
        <v>519.51</v>
      </c>
      <c r="FP25">
        <v>17.9346</v>
      </c>
      <c r="FQ25">
        <v>97.585499999999996</v>
      </c>
      <c r="FR25">
        <v>101.667</v>
      </c>
    </row>
    <row r="26" spans="1:174" x14ac:dyDescent="0.25">
      <c r="A26">
        <v>10</v>
      </c>
      <c r="B26">
        <v>1608054466.5</v>
      </c>
      <c r="C26">
        <v>1035.5</v>
      </c>
      <c r="D26" t="s">
        <v>335</v>
      </c>
      <c r="E26" t="s">
        <v>336</v>
      </c>
      <c r="F26" t="s">
        <v>291</v>
      </c>
      <c r="G26" t="s">
        <v>292</v>
      </c>
      <c r="H26">
        <v>1608054458.5</v>
      </c>
      <c r="I26">
        <f t="shared" si="0"/>
        <v>1.6419441129695814E-3</v>
      </c>
      <c r="J26">
        <f t="shared" si="1"/>
        <v>1.6419441129695813</v>
      </c>
      <c r="K26">
        <f t="shared" si="2"/>
        <v>16.060842390523383</v>
      </c>
      <c r="L26">
        <f t="shared" si="3"/>
        <v>600.02158064516095</v>
      </c>
      <c r="M26">
        <f t="shared" si="4"/>
        <v>303.66875210448109</v>
      </c>
      <c r="N26">
        <f t="shared" si="5"/>
        <v>31.201614543433649</v>
      </c>
      <c r="O26">
        <f t="shared" si="6"/>
        <v>61.651526366435895</v>
      </c>
      <c r="P26">
        <f t="shared" si="7"/>
        <v>9.2050953568148117E-2</v>
      </c>
      <c r="Q26">
        <f t="shared" si="8"/>
        <v>2.9755831031091526</v>
      </c>
      <c r="R26">
        <f t="shared" si="9"/>
        <v>9.0497737030974634E-2</v>
      </c>
      <c r="S26">
        <f t="shared" si="10"/>
        <v>5.6698452935872001E-2</v>
      </c>
      <c r="T26">
        <f t="shared" si="11"/>
        <v>231.28963871930301</v>
      </c>
      <c r="U26">
        <f t="shared" si="12"/>
        <v>28.925799905951354</v>
      </c>
      <c r="V26">
        <f t="shared" si="13"/>
        <v>28.533229032258099</v>
      </c>
      <c r="W26">
        <f t="shared" si="14"/>
        <v>3.9144157385149843</v>
      </c>
      <c r="X26">
        <f t="shared" si="15"/>
        <v>55.455056423319569</v>
      </c>
      <c r="Y26">
        <f t="shared" si="16"/>
        <v>2.1047985567490808</v>
      </c>
      <c r="Z26">
        <f t="shared" si="17"/>
        <v>3.795503408529552</v>
      </c>
      <c r="AA26">
        <f t="shared" si="18"/>
        <v>1.8096171817659035</v>
      </c>
      <c r="AB26">
        <f t="shared" si="19"/>
        <v>-72.409735381958541</v>
      </c>
      <c r="AC26">
        <f t="shared" si="20"/>
        <v>-85.059148486589763</v>
      </c>
      <c r="AD26">
        <f t="shared" si="21"/>
        <v>-6.2476975791421223</v>
      </c>
      <c r="AE26">
        <f t="shared" si="22"/>
        <v>67.573057271612598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54096.520122385329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337</v>
      </c>
      <c r="AR26">
        <v>15463.5</v>
      </c>
      <c r="AS26">
        <v>717.79</v>
      </c>
      <c r="AT26">
        <v>939.49</v>
      </c>
      <c r="AU26">
        <f t="shared" si="27"/>
        <v>0.23597909504092651</v>
      </c>
      <c r="AV26">
        <v>0.5</v>
      </c>
      <c r="AW26">
        <f t="shared" si="28"/>
        <v>1180.176253167416</v>
      </c>
      <c r="AX26">
        <f t="shared" si="29"/>
        <v>16.060842390523383</v>
      </c>
      <c r="AY26">
        <f t="shared" si="30"/>
        <v>139.2484621056191</v>
      </c>
      <c r="AZ26">
        <f t="shared" si="31"/>
        <v>1.4098394054010262E-2</v>
      </c>
      <c r="BA26">
        <f t="shared" si="32"/>
        <v>2.4721817156116619</v>
      </c>
      <c r="BB26" t="s">
        <v>338</v>
      </c>
      <c r="BC26">
        <v>717.79</v>
      </c>
      <c r="BD26">
        <v>505.93</v>
      </c>
      <c r="BE26">
        <f t="shared" si="33"/>
        <v>0.46148442239938692</v>
      </c>
      <c r="BF26">
        <f t="shared" si="34"/>
        <v>0.51134791032383076</v>
      </c>
      <c r="BG26">
        <f t="shared" si="35"/>
        <v>0.84269361246666552</v>
      </c>
      <c r="BH26">
        <f t="shared" si="36"/>
        <v>0.98967436653766738</v>
      </c>
      <c r="BI26">
        <f t="shared" si="37"/>
        <v>0.91203455342018214</v>
      </c>
      <c r="BJ26">
        <f t="shared" si="38"/>
        <v>0.36042052448506623</v>
      </c>
      <c r="BK26">
        <f t="shared" si="39"/>
        <v>0.63957947551493377</v>
      </c>
      <c r="BL26">
        <f t="shared" si="40"/>
        <v>1399.9893548387099</v>
      </c>
      <c r="BM26">
        <f t="shared" si="41"/>
        <v>1180.176253167416</v>
      </c>
      <c r="BN26">
        <f t="shared" si="42"/>
        <v>0.84298944780432417</v>
      </c>
      <c r="BO26">
        <f t="shared" si="43"/>
        <v>0.19597889560864856</v>
      </c>
      <c r="BP26">
        <v>6</v>
      </c>
      <c r="BQ26">
        <v>0.5</v>
      </c>
      <c r="BR26" t="s">
        <v>296</v>
      </c>
      <c r="BS26">
        <v>2</v>
      </c>
      <c r="BT26">
        <v>1608054458.5</v>
      </c>
      <c r="BU26">
        <v>600.02158064516095</v>
      </c>
      <c r="BV26">
        <v>620.47519354838698</v>
      </c>
      <c r="BW26">
        <v>20.484887096774202</v>
      </c>
      <c r="BX26">
        <v>18.555070967741901</v>
      </c>
      <c r="BY26">
        <v>599.80629032258105</v>
      </c>
      <c r="BZ26">
        <v>20.188574193548401</v>
      </c>
      <c r="CA26">
        <v>500.04009677419401</v>
      </c>
      <c r="CB26">
        <v>102.648870967742</v>
      </c>
      <c r="CC26">
        <v>9.9977332258064502E-2</v>
      </c>
      <c r="CD26">
        <v>28.003</v>
      </c>
      <c r="CE26">
        <v>28.533229032258099</v>
      </c>
      <c r="CF26">
        <v>999.9</v>
      </c>
      <c r="CG26">
        <v>0</v>
      </c>
      <c r="CH26">
        <v>0</v>
      </c>
      <c r="CI26">
        <v>9999.9161290322609</v>
      </c>
      <c r="CJ26">
        <v>0</v>
      </c>
      <c r="CK26">
        <v>421.35574193548399</v>
      </c>
      <c r="CL26">
        <v>1399.9893548387099</v>
      </c>
      <c r="CM26">
        <v>0.89999525806451697</v>
      </c>
      <c r="CN26">
        <v>0.10000476774193599</v>
      </c>
      <c r="CO26">
        <v>0</v>
      </c>
      <c r="CP26">
        <v>717.82709677419302</v>
      </c>
      <c r="CQ26">
        <v>4.9994800000000001</v>
      </c>
      <c r="CR26">
        <v>10260.0935483871</v>
      </c>
      <c r="CS26">
        <v>11417.4709677419</v>
      </c>
      <c r="CT26">
        <v>47.277999999999999</v>
      </c>
      <c r="CU26">
        <v>48.872903225806397</v>
      </c>
      <c r="CV26">
        <v>48.207387096774198</v>
      </c>
      <c r="CW26">
        <v>48.820193548387103</v>
      </c>
      <c r="CX26">
        <v>49.245870967741901</v>
      </c>
      <c r="CY26">
        <v>1255.4829032258101</v>
      </c>
      <c r="CZ26">
        <v>139.50645161290299</v>
      </c>
      <c r="DA26">
        <v>0</v>
      </c>
      <c r="DB26">
        <v>148.40000009536701</v>
      </c>
      <c r="DC26">
        <v>0</v>
      </c>
      <c r="DD26">
        <v>717.79</v>
      </c>
      <c r="DE26">
        <v>-3.5682051305815601</v>
      </c>
      <c r="DF26">
        <v>-56.174359066110704</v>
      </c>
      <c r="DG26">
        <v>10259.5423076923</v>
      </c>
      <c r="DH26">
        <v>15</v>
      </c>
      <c r="DI26">
        <v>1608054345.5</v>
      </c>
      <c r="DJ26" t="s">
        <v>334</v>
      </c>
      <c r="DK26">
        <v>1608054339.5</v>
      </c>
      <c r="DL26">
        <v>1608054345.5</v>
      </c>
      <c r="DM26">
        <v>16</v>
      </c>
      <c r="DN26">
        <v>0.27900000000000003</v>
      </c>
      <c r="DO26">
        <v>2.1999999999999999E-2</v>
      </c>
      <c r="DP26">
        <v>0.29299999999999998</v>
      </c>
      <c r="DQ26">
        <v>0.19500000000000001</v>
      </c>
      <c r="DR26">
        <v>520</v>
      </c>
      <c r="DS26">
        <v>18</v>
      </c>
      <c r="DT26">
        <v>0.05</v>
      </c>
      <c r="DU26">
        <v>0.03</v>
      </c>
      <c r="DV26">
        <v>16.067896892717901</v>
      </c>
      <c r="DW26">
        <v>-0.87914054914038897</v>
      </c>
      <c r="DX26">
        <v>7.9887822412415599E-2</v>
      </c>
      <c r="DY26">
        <v>0</v>
      </c>
      <c r="DZ26">
        <v>-20.445546666666701</v>
      </c>
      <c r="EA26">
        <v>1.05059132369303</v>
      </c>
      <c r="EB26">
        <v>9.21540475990551E-2</v>
      </c>
      <c r="EC26">
        <v>0</v>
      </c>
      <c r="ED26">
        <v>1.9282746666666699</v>
      </c>
      <c r="EE26">
        <v>-0.35101454949944699</v>
      </c>
      <c r="EF26">
        <v>2.5392726088827498E-2</v>
      </c>
      <c r="EG26">
        <v>0</v>
      </c>
      <c r="EH26">
        <v>0</v>
      </c>
      <c r="EI26">
        <v>3</v>
      </c>
      <c r="EJ26" t="s">
        <v>339</v>
      </c>
      <c r="EK26">
        <v>100</v>
      </c>
      <c r="EL26">
        <v>100</v>
      </c>
      <c r="EM26">
        <v>0.215</v>
      </c>
      <c r="EN26">
        <v>0.29709999999999998</v>
      </c>
      <c r="EO26">
        <v>0.56091313949659904</v>
      </c>
      <c r="EP26">
        <v>-1.6043650578588901E-5</v>
      </c>
      <c r="EQ26">
        <v>-1.15305589960158E-6</v>
      </c>
      <c r="ER26">
        <v>3.6581349982770798E-10</v>
      </c>
      <c r="ES26">
        <v>-6.6583710115845698E-2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2.1</v>
      </c>
      <c r="FB26">
        <v>2</v>
      </c>
      <c r="FC26">
        <v>2</v>
      </c>
      <c r="FD26">
        <v>501.07299999999998</v>
      </c>
      <c r="FE26">
        <v>469.90800000000002</v>
      </c>
      <c r="FF26">
        <v>23.898199999999999</v>
      </c>
      <c r="FG26">
        <v>35.137999999999998</v>
      </c>
      <c r="FH26">
        <v>29.999600000000001</v>
      </c>
      <c r="FI26">
        <v>35.253</v>
      </c>
      <c r="FJ26">
        <v>35.303400000000003</v>
      </c>
      <c r="FK26">
        <v>27.1645</v>
      </c>
      <c r="FL26">
        <v>7.3384799999999997</v>
      </c>
      <c r="FM26">
        <v>25.568999999999999</v>
      </c>
      <c r="FN26">
        <v>23.903300000000002</v>
      </c>
      <c r="FO26">
        <v>620.25</v>
      </c>
      <c r="FP26">
        <v>18.722899999999999</v>
      </c>
      <c r="FQ26">
        <v>97.616399999999999</v>
      </c>
      <c r="FR26">
        <v>101.696</v>
      </c>
    </row>
    <row r="27" spans="1:174" x14ac:dyDescent="0.25">
      <c r="A27">
        <v>11</v>
      </c>
      <c r="B27">
        <v>1608054587</v>
      </c>
      <c r="C27">
        <v>1156</v>
      </c>
      <c r="D27" t="s">
        <v>340</v>
      </c>
      <c r="E27" t="s">
        <v>341</v>
      </c>
      <c r="F27" t="s">
        <v>291</v>
      </c>
      <c r="G27" t="s">
        <v>292</v>
      </c>
      <c r="H27">
        <v>1608054579</v>
      </c>
      <c r="I27">
        <f t="shared" si="0"/>
        <v>1.2250877452720968E-3</v>
      </c>
      <c r="J27">
        <f t="shared" si="1"/>
        <v>1.2250877452720967</v>
      </c>
      <c r="K27">
        <f t="shared" si="2"/>
        <v>15.91804564727282</v>
      </c>
      <c r="L27">
        <f t="shared" si="3"/>
        <v>700.132322580645</v>
      </c>
      <c r="M27">
        <f t="shared" si="4"/>
        <v>310.09696596730345</v>
      </c>
      <c r="N27">
        <f t="shared" si="5"/>
        <v>31.860272079970152</v>
      </c>
      <c r="O27">
        <f t="shared" si="6"/>
        <v>71.93364894693218</v>
      </c>
      <c r="P27">
        <f t="shared" si="7"/>
        <v>6.8580570050909853E-2</v>
      </c>
      <c r="Q27">
        <f t="shared" si="8"/>
        <v>2.975146360391018</v>
      </c>
      <c r="R27">
        <f t="shared" si="9"/>
        <v>6.7714286806194915E-2</v>
      </c>
      <c r="S27">
        <f t="shared" si="10"/>
        <v>4.2398349604812924E-2</v>
      </c>
      <c r="T27">
        <f t="shared" si="11"/>
        <v>231.29412603735247</v>
      </c>
      <c r="U27">
        <f t="shared" si="12"/>
        <v>29.021512711756646</v>
      </c>
      <c r="V27">
        <f t="shared" si="13"/>
        <v>28.6075032258065</v>
      </c>
      <c r="W27">
        <f t="shared" si="14"/>
        <v>3.9313296683756356</v>
      </c>
      <c r="X27">
        <f t="shared" si="15"/>
        <v>56.084879979497558</v>
      </c>
      <c r="Y27">
        <f t="shared" si="16"/>
        <v>2.1273096808984646</v>
      </c>
      <c r="Z27">
        <f t="shared" si="17"/>
        <v>3.7930181569009789</v>
      </c>
      <c r="AA27">
        <f t="shared" si="18"/>
        <v>1.804019987477171</v>
      </c>
      <c r="AB27">
        <f t="shared" si="19"/>
        <v>-54.026369566499469</v>
      </c>
      <c r="AC27">
        <f t="shared" si="20"/>
        <v>-98.762081851907169</v>
      </c>
      <c r="AD27">
        <f t="shared" si="21"/>
        <v>-7.2575389229744758</v>
      </c>
      <c r="AE27">
        <f t="shared" si="22"/>
        <v>71.248135695971371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54085.596408086763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342</v>
      </c>
      <c r="AR27">
        <v>15461.8</v>
      </c>
      <c r="AS27">
        <v>721.38165384615399</v>
      </c>
      <c r="AT27">
        <v>944.89</v>
      </c>
      <c r="AU27">
        <f t="shared" si="27"/>
        <v>0.23654430267422244</v>
      </c>
      <c r="AV27">
        <v>0.5</v>
      </c>
      <c r="AW27">
        <f t="shared" si="28"/>
        <v>1180.2042170523223</v>
      </c>
      <c r="AX27">
        <f t="shared" si="29"/>
        <v>15.91804564727282</v>
      </c>
      <c r="AY27">
        <f t="shared" si="30"/>
        <v>139.58529176790913</v>
      </c>
      <c r="AZ27">
        <f t="shared" si="31"/>
        <v>1.3977066755691598E-2</v>
      </c>
      <c r="BA27">
        <f t="shared" si="32"/>
        <v>2.4523383674290131</v>
      </c>
      <c r="BB27" t="s">
        <v>343</v>
      </c>
      <c r="BC27">
        <v>721.38165384615399</v>
      </c>
      <c r="BD27">
        <v>507.13</v>
      </c>
      <c r="BE27">
        <f t="shared" si="33"/>
        <v>0.46329202341013243</v>
      </c>
      <c r="BF27">
        <f t="shared" si="34"/>
        <v>0.51057279366284269</v>
      </c>
      <c r="BG27">
        <f t="shared" si="35"/>
        <v>0.84110056443855608</v>
      </c>
      <c r="BH27">
        <f t="shared" si="36"/>
        <v>0.97426157720202278</v>
      </c>
      <c r="BI27">
        <f t="shared" si="37"/>
        <v>0.90991408162426934</v>
      </c>
      <c r="BJ27">
        <f t="shared" si="38"/>
        <v>0.35893175196476185</v>
      </c>
      <c r="BK27">
        <f t="shared" si="39"/>
        <v>0.6410682480352381</v>
      </c>
      <c r="BL27">
        <f t="shared" si="40"/>
        <v>1400.02322580645</v>
      </c>
      <c r="BM27">
        <f t="shared" si="41"/>
        <v>1180.2042170523223</v>
      </c>
      <c r="BN27">
        <f t="shared" si="42"/>
        <v>0.84298902710881363</v>
      </c>
      <c r="BO27">
        <f t="shared" si="43"/>
        <v>0.19597805421762737</v>
      </c>
      <c r="BP27">
        <v>6</v>
      </c>
      <c r="BQ27">
        <v>0.5</v>
      </c>
      <c r="BR27" t="s">
        <v>296</v>
      </c>
      <c r="BS27">
        <v>2</v>
      </c>
      <c r="BT27">
        <v>1608054579</v>
      </c>
      <c r="BU27">
        <v>700.132322580645</v>
      </c>
      <c r="BV27">
        <v>720.26177419354804</v>
      </c>
      <c r="BW27">
        <v>20.705167741935501</v>
      </c>
      <c r="BX27">
        <v>19.2656064516129</v>
      </c>
      <c r="BY27">
        <v>700.02216129032297</v>
      </c>
      <c r="BZ27">
        <v>20.399932258064499</v>
      </c>
      <c r="CA27">
        <v>500.03654838709701</v>
      </c>
      <c r="CB27">
        <v>102.642935483871</v>
      </c>
      <c r="CC27">
        <v>9.9998425806451602E-2</v>
      </c>
      <c r="CD27">
        <v>27.991764516128999</v>
      </c>
      <c r="CE27">
        <v>28.6075032258065</v>
      </c>
      <c r="CF27">
        <v>999.9</v>
      </c>
      <c r="CG27">
        <v>0</v>
      </c>
      <c r="CH27">
        <v>0</v>
      </c>
      <c r="CI27">
        <v>9998.0245161290295</v>
      </c>
      <c r="CJ27">
        <v>0</v>
      </c>
      <c r="CK27">
        <v>395.91719354838699</v>
      </c>
      <c r="CL27">
        <v>1400.02322580645</v>
      </c>
      <c r="CM27">
        <v>0.90001009677419397</v>
      </c>
      <c r="CN27">
        <v>9.9990148387096703E-2</v>
      </c>
      <c r="CO27">
        <v>0</v>
      </c>
      <c r="CP27">
        <v>721.44129032258104</v>
      </c>
      <c r="CQ27">
        <v>4.9994800000000001</v>
      </c>
      <c r="CR27">
        <v>10307.935483871001</v>
      </c>
      <c r="CS27">
        <v>11417.8064516129</v>
      </c>
      <c r="CT27">
        <v>47.622838709677403</v>
      </c>
      <c r="CU27">
        <v>49.108741935483899</v>
      </c>
      <c r="CV27">
        <v>48.548064516129003</v>
      </c>
      <c r="CW27">
        <v>49.031999999999996</v>
      </c>
      <c r="CX27">
        <v>49.548064516129003</v>
      </c>
      <c r="CY27">
        <v>1255.53419354839</v>
      </c>
      <c r="CZ27">
        <v>139.490322580645</v>
      </c>
      <c r="DA27">
        <v>0</v>
      </c>
      <c r="DB27">
        <v>120.10000014305101</v>
      </c>
      <c r="DC27">
        <v>0</v>
      </c>
      <c r="DD27">
        <v>721.38165384615399</v>
      </c>
      <c r="DE27">
        <v>-6.8189743636316802</v>
      </c>
      <c r="DF27">
        <v>-98.270085509068295</v>
      </c>
      <c r="DG27">
        <v>10306.6384615385</v>
      </c>
      <c r="DH27">
        <v>15</v>
      </c>
      <c r="DI27">
        <v>1608054345.5</v>
      </c>
      <c r="DJ27" t="s">
        <v>334</v>
      </c>
      <c r="DK27">
        <v>1608054339.5</v>
      </c>
      <c r="DL27">
        <v>1608054345.5</v>
      </c>
      <c r="DM27">
        <v>16</v>
      </c>
      <c r="DN27">
        <v>0.27900000000000003</v>
      </c>
      <c r="DO27">
        <v>2.1999999999999999E-2</v>
      </c>
      <c r="DP27">
        <v>0.29299999999999998</v>
      </c>
      <c r="DQ27">
        <v>0.19500000000000001</v>
      </c>
      <c r="DR27">
        <v>520</v>
      </c>
      <c r="DS27">
        <v>18</v>
      </c>
      <c r="DT27">
        <v>0.05</v>
      </c>
      <c r="DU27">
        <v>0.03</v>
      </c>
      <c r="DV27">
        <v>15.9343978408768</v>
      </c>
      <c r="DW27">
        <v>-0.82668077009518104</v>
      </c>
      <c r="DX27">
        <v>6.7916814607274806E-2</v>
      </c>
      <c r="DY27">
        <v>0</v>
      </c>
      <c r="DZ27">
        <v>-20.13842</v>
      </c>
      <c r="EA27">
        <v>1.50678353726364</v>
      </c>
      <c r="EB27">
        <v>0.114527590271224</v>
      </c>
      <c r="EC27">
        <v>0</v>
      </c>
      <c r="ED27">
        <v>1.4408570000000001</v>
      </c>
      <c r="EE27">
        <v>-0.46328783092324799</v>
      </c>
      <c r="EF27">
        <v>3.6365740209708397E-2</v>
      </c>
      <c r="EG27">
        <v>0</v>
      </c>
      <c r="EH27">
        <v>0</v>
      </c>
      <c r="EI27">
        <v>3</v>
      </c>
      <c r="EJ27" t="s">
        <v>339</v>
      </c>
      <c r="EK27">
        <v>100</v>
      </c>
      <c r="EL27">
        <v>100</v>
      </c>
      <c r="EM27">
        <v>0.11</v>
      </c>
      <c r="EN27">
        <v>0.30570000000000003</v>
      </c>
      <c r="EO27">
        <v>0.56091313949659904</v>
      </c>
      <c r="EP27">
        <v>-1.6043650578588901E-5</v>
      </c>
      <c r="EQ27">
        <v>-1.15305589960158E-6</v>
      </c>
      <c r="ER27">
        <v>3.6581349982770798E-10</v>
      </c>
      <c r="ES27">
        <v>-6.6583710115845698E-2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4.0999999999999996</v>
      </c>
      <c r="FB27">
        <v>4</v>
      </c>
      <c r="FC27">
        <v>2</v>
      </c>
      <c r="FD27">
        <v>500.55200000000002</v>
      </c>
      <c r="FE27">
        <v>471.33</v>
      </c>
      <c r="FF27">
        <v>23.9529</v>
      </c>
      <c r="FG27">
        <v>34.987900000000003</v>
      </c>
      <c r="FH27">
        <v>29.999500000000001</v>
      </c>
      <c r="FI27">
        <v>35.116500000000002</v>
      </c>
      <c r="FJ27">
        <v>35.168700000000001</v>
      </c>
      <c r="FK27">
        <v>30.677600000000002</v>
      </c>
      <c r="FL27">
        <v>0</v>
      </c>
      <c r="FM27">
        <v>27.082599999999999</v>
      </c>
      <c r="FN27">
        <v>23.958500000000001</v>
      </c>
      <c r="FO27">
        <v>719.99300000000005</v>
      </c>
      <c r="FP27">
        <v>19.249300000000002</v>
      </c>
      <c r="FQ27">
        <v>97.649000000000001</v>
      </c>
      <c r="FR27">
        <v>101.724</v>
      </c>
    </row>
    <row r="28" spans="1:174" x14ac:dyDescent="0.25">
      <c r="A28">
        <v>12</v>
      </c>
      <c r="B28">
        <v>1608054707.5999999</v>
      </c>
      <c r="C28">
        <v>1276.5999999046301</v>
      </c>
      <c r="D28" t="s">
        <v>344</v>
      </c>
      <c r="E28" t="s">
        <v>345</v>
      </c>
      <c r="F28" t="s">
        <v>291</v>
      </c>
      <c r="G28" t="s">
        <v>292</v>
      </c>
      <c r="H28">
        <v>1608054699.8499999</v>
      </c>
      <c r="I28">
        <f t="shared" si="0"/>
        <v>9.2214339092737407E-4</v>
      </c>
      <c r="J28">
        <f t="shared" si="1"/>
        <v>0.92214339092737407</v>
      </c>
      <c r="K28">
        <f t="shared" si="2"/>
        <v>15.19283299730283</v>
      </c>
      <c r="L28">
        <f t="shared" si="3"/>
        <v>800.10073333333298</v>
      </c>
      <c r="M28">
        <f t="shared" si="4"/>
        <v>305.73443513815215</v>
      </c>
      <c r="N28">
        <f t="shared" si="5"/>
        <v>31.408889912270485</v>
      </c>
      <c r="O28">
        <f t="shared" si="6"/>
        <v>82.196419388080798</v>
      </c>
      <c r="P28">
        <f t="shared" si="7"/>
        <v>5.1237408323330694E-2</v>
      </c>
      <c r="Q28">
        <f t="shared" si="8"/>
        <v>2.9746871131677652</v>
      </c>
      <c r="R28">
        <f t="shared" si="9"/>
        <v>5.0752122614738993E-2</v>
      </c>
      <c r="S28">
        <f t="shared" si="10"/>
        <v>3.176329444515201E-2</v>
      </c>
      <c r="T28">
        <f t="shared" si="11"/>
        <v>231.29177442212301</v>
      </c>
      <c r="U28">
        <f t="shared" si="12"/>
        <v>29.098951388426332</v>
      </c>
      <c r="V28">
        <f t="shared" si="13"/>
        <v>28.6199166666667</v>
      </c>
      <c r="W28">
        <f t="shared" si="14"/>
        <v>3.9341627001479651</v>
      </c>
      <c r="X28">
        <f t="shared" si="15"/>
        <v>55.961254922852518</v>
      </c>
      <c r="Y28">
        <f t="shared" si="16"/>
        <v>2.1225816392872496</v>
      </c>
      <c r="Z28">
        <f t="shared" si="17"/>
        <v>3.7929486074131358</v>
      </c>
      <c r="AA28">
        <f t="shared" si="18"/>
        <v>1.8115810608607155</v>
      </c>
      <c r="AB28">
        <f t="shared" si="19"/>
        <v>-40.666523539897199</v>
      </c>
      <c r="AC28">
        <f t="shared" si="20"/>
        <v>-100.78803622789621</v>
      </c>
      <c r="AD28">
        <f t="shared" si="21"/>
        <v>-7.4080062871126175</v>
      </c>
      <c r="AE28">
        <f t="shared" si="22"/>
        <v>82.429208367216972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54071.956102616896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346</v>
      </c>
      <c r="AR28">
        <v>15460.3</v>
      </c>
      <c r="AS28">
        <v>722.17269230769205</v>
      </c>
      <c r="AT28">
        <v>946.14</v>
      </c>
      <c r="AU28">
        <f t="shared" si="27"/>
        <v>0.23671687878359227</v>
      </c>
      <c r="AV28">
        <v>0.5</v>
      </c>
      <c r="AW28">
        <f t="shared" si="28"/>
        <v>1180.1889515544378</v>
      </c>
      <c r="AX28">
        <f t="shared" si="29"/>
        <v>15.19283299730283</v>
      </c>
      <c r="AY28">
        <f t="shared" si="30"/>
        <v>139.68532249342334</v>
      </c>
      <c r="AZ28">
        <f t="shared" si="31"/>
        <v>1.3362758951731817E-2</v>
      </c>
      <c r="BA28">
        <f t="shared" si="32"/>
        <v>2.4477772845456274</v>
      </c>
      <c r="BB28" t="s">
        <v>347</v>
      </c>
      <c r="BC28">
        <v>722.17269230769205</v>
      </c>
      <c r="BD28">
        <v>511.99</v>
      </c>
      <c r="BE28">
        <f t="shared" si="33"/>
        <v>0.45886443866658211</v>
      </c>
      <c r="BF28">
        <f t="shared" si="34"/>
        <v>0.51587540640863283</v>
      </c>
      <c r="BG28">
        <f t="shared" si="35"/>
        <v>0.84213243930198645</v>
      </c>
      <c r="BH28">
        <f t="shared" si="36"/>
        <v>0.97097164695760108</v>
      </c>
      <c r="BI28">
        <f t="shared" si="37"/>
        <v>0.90942323167151173</v>
      </c>
      <c r="BJ28">
        <f t="shared" si="38"/>
        <v>0.36573391951882678</v>
      </c>
      <c r="BK28">
        <f t="shared" si="39"/>
        <v>0.63426608048117328</v>
      </c>
      <c r="BL28">
        <f t="shared" si="40"/>
        <v>1400.0046666666699</v>
      </c>
      <c r="BM28">
        <f t="shared" si="41"/>
        <v>1180.1889515544378</v>
      </c>
      <c r="BN28">
        <f t="shared" si="42"/>
        <v>0.84298929828884028</v>
      </c>
      <c r="BO28">
        <f t="shared" si="43"/>
        <v>0.1959785965776806</v>
      </c>
      <c r="BP28">
        <v>6</v>
      </c>
      <c r="BQ28">
        <v>0.5</v>
      </c>
      <c r="BR28" t="s">
        <v>296</v>
      </c>
      <c r="BS28">
        <v>2</v>
      </c>
      <c r="BT28">
        <v>1608054699.8499999</v>
      </c>
      <c r="BU28">
        <v>800.10073333333298</v>
      </c>
      <c r="BV28">
        <v>819.21593333333306</v>
      </c>
      <c r="BW28">
        <v>20.66123</v>
      </c>
      <c r="BX28">
        <v>19.57761</v>
      </c>
      <c r="BY28">
        <v>800.10339999999997</v>
      </c>
      <c r="BZ28">
        <v>20.357776666666702</v>
      </c>
      <c r="CA28">
        <v>500.04103333333302</v>
      </c>
      <c r="CB28">
        <v>102.632566666667</v>
      </c>
      <c r="CC28">
        <v>0.100021823333333</v>
      </c>
      <c r="CD28">
        <v>27.99145</v>
      </c>
      <c r="CE28">
        <v>28.6199166666667</v>
      </c>
      <c r="CF28">
        <v>999.9</v>
      </c>
      <c r="CG28">
        <v>0</v>
      </c>
      <c r="CH28">
        <v>0</v>
      </c>
      <c r="CI28">
        <v>9996.4376666666703</v>
      </c>
      <c r="CJ28">
        <v>0</v>
      </c>
      <c r="CK28">
        <v>382.90426666666701</v>
      </c>
      <c r="CL28">
        <v>1400.0046666666699</v>
      </c>
      <c r="CM28">
        <v>0.89999746666666702</v>
      </c>
      <c r="CN28">
        <v>0.100002533333333</v>
      </c>
      <c r="CO28">
        <v>0</v>
      </c>
      <c r="CP28">
        <v>722.18610000000001</v>
      </c>
      <c r="CQ28">
        <v>4.9994800000000001</v>
      </c>
      <c r="CR28">
        <v>10314.2833333333</v>
      </c>
      <c r="CS28">
        <v>11417.596666666699</v>
      </c>
      <c r="CT28">
        <v>47.853900000000003</v>
      </c>
      <c r="CU28">
        <v>49.274799999999999</v>
      </c>
      <c r="CV28">
        <v>48.774799999999999</v>
      </c>
      <c r="CW28">
        <v>49.176699999999997</v>
      </c>
      <c r="CX28">
        <v>49.749899999999997</v>
      </c>
      <c r="CY28">
        <v>1255.5036666666699</v>
      </c>
      <c r="CZ28">
        <v>139.501</v>
      </c>
      <c r="DA28">
        <v>0</v>
      </c>
      <c r="DB28">
        <v>120</v>
      </c>
      <c r="DC28">
        <v>0</v>
      </c>
      <c r="DD28">
        <v>722.17269230769205</v>
      </c>
      <c r="DE28">
        <v>-2.31630767762673</v>
      </c>
      <c r="DF28">
        <v>-42.830769242519601</v>
      </c>
      <c r="DG28">
        <v>10314.0307692308</v>
      </c>
      <c r="DH28">
        <v>15</v>
      </c>
      <c r="DI28">
        <v>1608054345.5</v>
      </c>
      <c r="DJ28" t="s">
        <v>334</v>
      </c>
      <c r="DK28">
        <v>1608054339.5</v>
      </c>
      <c r="DL28">
        <v>1608054345.5</v>
      </c>
      <c r="DM28">
        <v>16</v>
      </c>
      <c r="DN28">
        <v>0.27900000000000003</v>
      </c>
      <c r="DO28">
        <v>2.1999999999999999E-2</v>
      </c>
      <c r="DP28">
        <v>0.29299999999999998</v>
      </c>
      <c r="DQ28">
        <v>0.19500000000000001</v>
      </c>
      <c r="DR28">
        <v>520</v>
      </c>
      <c r="DS28">
        <v>18</v>
      </c>
      <c r="DT28">
        <v>0.05</v>
      </c>
      <c r="DU28">
        <v>0.03</v>
      </c>
      <c r="DV28">
        <v>15.2045220963919</v>
      </c>
      <c r="DW28">
        <v>-1.3776417667269201</v>
      </c>
      <c r="DX28">
        <v>0.100902976518579</v>
      </c>
      <c r="DY28">
        <v>0</v>
      </c>
      <c r="DZ28">
        <v>-19.115203333333302</v>
      </c>
      <c r="EA28">
        <v>1.96987675194661</v>
      </c>
      <c r="EB28">
        <v>0.14318170386687801</v>
      </c>
      <c r="EC28">
        <v>0</v>
      </c>
      <c r="ED28">
        <v>1.0836129999999999</v>
      </c>
      <c r="EE28">
        <v>-0.34352596218019799</v>
      </c>
      <c r="EF28">
        <v>2.86397274370177E-2</v>
      </c>
      <c r="EG28">
        <v>0</v>
      </c>
      <c r="EH28">
        <v>0</v>
      </c>
      <c r="EI28">
        <v>3</v>
      </c>
      <c r="EJ28" t="s">
        <v>339</v>
      </c>
      <c r="EK28">
        <v>100</v>
      </c>
      <c r="EL28">
        <v>100</v>
      </c>
      <c r="EM28">
        <v>-3.0000000000000001E-3</v>
      </c>
      <c r="EN28">
        <v>0.30359999999999998</v>
      </c>
      <c r="EO28">
        <v>0.56091313949659904</v>
      </c>
      <c r="EP28">
        <v>-1.6043650578588901E-5</v>
      </c>
      <c r="EQ28">
        <v>-1.15305589960158E-6</v>
      </c>
      <c r="ER28">
        <v>3.6581349982770798E-10</v>
      </c>
      <c r="ES28">
        <v>-6.6583710115845698E-2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6.1</v>
      </c>
      <c r="FB28">
        <v>6</v>
      </c>
      <c r="FC28">
        <v>2</v>
      </c>
      <c r="FD28">
        <v>500.06599999999997</v>
      </c>
      <c r="FE28">
        <v>472.28500000000003</v>
      </c>
      <c r="FF28">
        <v>23.983899999999998</v>
      </c>
      <c r="FG28">
        <v>34.8095</v>
      </c>
      <c r="FH28">
        <v>29.999400000000001</v>
      </c>
      <c r="FI28">
        <v>34.955399999999997</v>
      </c>
      <c r="FJ28">
        <v>35.011699999999998</v>
      </c>
      <c r="FK28">
        <v>34.0991</v>
      </c>
      <c r="FL28">
        <v>4.0461</v>
      </c>
      <c r="FM28">
        <v>29.3826</v>
      </c>
      <c r="FN28">
        <v>23.989599999999999</v>
      </c>
      <c r="FO28">
        <v>819.04899999999998</v>
      </c>
      <c r="FP28">
        <v>19.538</v>
      </c>
      <c r="FQ28">
        <v>97.685400000000001</v>
      </c>
      <c r="FR28">
        <v>101.75700000000001</v>
      </c>
    </row>
    <row r="29" spans="1:174" x14ac:dyDescent="0.25">
      <c r="A29">
        <v>13</v>
      </c>
      <c r="B29">
        <v>1608054820.0999999</v>
      </c>
      <c r="C29">
        <v>1389.0999999046301</v>
      </c>
      <c r="D29" t="s">
        <v>348</v>
      </c>
      <c r="E29" t="s">
        <v>349</v>
      </c>
      <c r="F29" t="s">
        <v>291</v>
      </c>
      <c r="G29" t="s">
        <v>292</v>
      </c>
      <c r="H29">
        <v>1608054812.0999999</v>
      </c>
      <c r="I29">
        <f t="shared" si="0"/>
        <v>7.2876949379127609E-4</v>
      </c>
      <c r="J29">
        <f t="shared" si="1"/>
        <v>0.72876949379127609</v>
      </c>
      <c r="K29">
        <f t="shared" si="2"/>
        <v>15.686356686709313</v>
      </c>
      <c r="L29">
        <f t="shared" si="3"/>
        <v>899.78293548387103</v>
      </c>
      <c r="M29">
        <f t="shared" si="4"/>
        <v>259.08897136905307</v>
      </c>
      <c r="N29">
        <f t="shared" si="5"/>
        <v>26.617521934942953</v>
      </c>
      <c r="O29">
        <f t="shared" si="6"/>
        <v>92.439257045080112</v>
      </c>
      <c r="P29">
        <f t="shared" si="7"/>
        <v>4.048822017386431E-2</v>
      </c>
      <c r="Q29">
        <f t="shared" si="8"/>
        <v>2.975452962968844</v>
      </c>
      <c r="R29">
        <f t="shared" si="9"/>
        <v>4.0184620144301707E-2</v>
      </c>
      <c r="S29">
        <f t="shared" si="10"/>
        <v>2.5142474934078785E-2</v>
      </c>
      <c r="T29">
        <f t="shared" si="11"/>
        <v>231.295685445011</v>
      </c>
      <c r="U29">
        <f t="shared" si="12"/>
        <v>29.148546271396008</v>
      </c>
      <c r="V29">
        <f t="shared" si="13"/>
        <v>28.610732258064498</v>
      </c>
      <c r="W29">
        <f t="shared" si="14"/>
        <v>3.932066436285202</v>
      </c>
      <c r="X29">
        <f t="shared" si="15"/>
        <v>55.993033671035263</v>
      </c>
      <c r="Y29">
        <f t="shared" si="16"/>
        <v>2.123824735490667</v>
      </c>
      <c r="Z29">
        <f t="shared" si="17"/>
        <v>3.7930160169001592</v>
      </c>
      <c r="AA29">
        <f t="shared" si="18"/>
        <v>1.8082417007945351</v>
      </c>
      <c r="AB29">
        <f t="shared" si="19"/>
        <v>-32.138734676195277</v>
      </c>
      <c r="AC29">
        <f t="shared" si="20"/>
        <v>-99.291789645936603</v>
      </c>
      <c r="AD29">
        <f t="shared" si="21"/>
        <v>-7.2958296944465255</v>
      </c>
      <c r="AE29">
        <f t="shared" si="22"/>
        <v>92.569331428432605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54094.424263119101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350</v>
      </c>
      <c r="AR29">
        <v>15459.2</v>
      </c>
      <c r="AS29">
        <v>730.14476923076904</v>
      </c>
      <c r="AT29">
        <v>964.69</v>
      </c>
      <c r="AU29">
        <f t="shared" si="27"/>
        <v>0.24313015659873227</v>
      </c>
      <c r="AV29">
        <v>0.5</v>
      </c>
      <c r="AW29">
        <f t="shared" si="28"/>
        <v>1180.208943489914</v>
      </c>
      <c r="AX29">
        <f t="shared" si="29"/>
        <v>15.686356686709313</v>
      </c>
      <c r="AY29">
        <f t="shared" si="30"/>
        <v>143.47219262496358</v>
      </c>
      <c r="AZ29">
        <f t="shared" si="31"/>
        <v>1.3780698965415466E-2</v>
      </c>
      <c r="BA29">
        <f t="shared" si="32"/>
        <v>2.3814800609522226</v>
      </c>
      <c r="BB29" t="s">
        <v>351</v>
      </c>
      <c r="BC29">
        <v>730.14476923076904</v>
      </c>
      <c r="BD29">
        <v>514.12</v>
      </c>
      <c r="BE29">
        <f t="shared" si="33"/>
        <v>0.46706195772735282</v>
      </c>
      <c r="BF29">
        <f t="shared" si="34"/>
        <v>0.52055225773848901</v>
      </c>
      <c r="BG29">
        <f t="shared" si="35"/>
        <v>0.83603473121879501</v>
      </c>
      <c r="BH29">
        <f t="shared" si="36"/>
        <v>0.94114335276886973</v>
      </c>
      <c r="BI29">
        <f t="shared" si="37"/>
        <v>0.90213901837258914</v>
      </c>
      <c r="BJ29">
        <f t="shared" si="38"/>
        <v>0.36653871674033206</v>
      </c>
      <c r="BK29">
        <f t="shared" si="39"/>
        <v>0.633461283259668</v>
      </c>
      <c r="BL29">
        <f t="shared" si="40"/>
        <v>1400.0283870967701</v>
      </c>
      <c r="BM29">
        <f t="shared" si="41"/>
        <v>1180.208943489914</v>
      </c>
      <c r="BN29">
        <f t="shared" si="42"/>
        <v>0.8429892953365794</v>
      </c>
      <c r="BO29">
        <f t="shared" si="43"/>
        <v>0.19597859067315876</v>
      </c>
      <c r="BP29">
        <v>6</v>
      </c>
      <c r="BQ29">
        <v>0.5</v>
      </c>
      <c r="BR29" t="s">
        <v>296</v>
      </c>
      <c r="BS29">
        <v>2</v>
      </c>
      <c r="BT29">
        <v>1608054812.0999999</v>
      </c>
      <c r="BU29">
        <v>899.78293548387103</v>
      </c>
      <c r="BV29">
        <v>919.39161290322602</v>
      </c>
      <c r="BW29">
        <v>20.672832258064499</v>
      </c>
      <c r="BX29">
        <v>19.816467741935501</v>
      </c>
      <c r="BY29">
        <v>899.90374193548405</v>
      </c>
      <c r="BZ29">
        <v>20.368903225806498</v>
      </c>
      <c r="CA29">
        <v>500.04670967741902</v>
      </c>
      <c r="CB29">
        <v>102.635032258065</v>
      </c>
      <c r="CC29">
        <v>0.100031277419355</v>
      </c>
      <c r="CD29">
        <v>27.991754838709699</v>
      </c>
      <c r="CE29">
        <v>28.610732258064498</v>
      </c>
      <c r="CF29">
        <v>999.9</v>
      </c>
      <c r="CG29">
        <v>0</v>
      </c>
      <c r="CH29">
        <v>0</v>
      </c>
      <c r="CI29">
        <v>10000.5283870968</v>
      </c>
      <c r="CJ29">
        <v>0</v>
      </c>
      <c r="CK29">
        <v>374.47083870967703</v>
      </c>
      <c r="CL29">
        <v>1400.0283870967701</v>
      </c>
      <c r="CM29">
        <v>0.900001677419355</v>
      </c>
      <c r="CN29">
        <v>9.9998322580645199E-2</v>
      </c>
      <c r="CO29">
        <v>0</v>
      </c>
      <c r="CP29">
        <v>730.13561290322605</v>
      </c>
      <c r="CQ29">
        <v>4.9994800000000001</v>
      </c>
      <c r="CR29">
        <v>10423.841935483901</v>
      </c>
      <c r="CS29">
        <v>11417.8129032258</v>
      </c>
      <c r="CT29">
        <v>48.015999999999998</v>
      </c>
      <c r="CU29">
        <v>49.445129032258002</v>
      </c>
      <c r="CV29">
        <v>48.9593548387097</v>
      </c>
      <c r="CW29">
        <v>49.287999999999997</v>
      </c>
      <c r="CX29">
        <v>49.902999999999999</v>
      </c>
      <c r="CY29">
        <v>1255.5251612903201</v>
      </c>
      <c r="CZ29">
        <v>139.50322580645201</v>
      </c>
      <c r="DA29">
        <v>0</v>
      </c>
      <c r="DB29">
        <v>111.69999980926499</v>
      </c>
      <c r="DC29">
        <v>0</v>
      </c>
      <c r="DD29">
        <v>730.14476923076904</v>
      </c>
      <c r="DE29">
        <v>2.22235896412684</v>
      </c>
      <c r="DF29">
        <v>32.434188046645701</v>
      </c>
      <c r="DG29">
        <v>10423.85</v>
      </c>
      <c r="DH29">
        <v>15</v>
      </c>
      <c r="DI29">
        <v>1608054345.5</v>
      </c>
      <c r="DJ29" t="s">
        <v>334</v>
      </c>
      <c r="DK29">
        <v>1608054339.5</v>
      </c>
      <c r="DL29">
        <v>1608054345.5</v>
      </c>
      <c r="DM29">
        <v>16</v>
      </c>
      <c r="DN29">
        <v>0.27900000000000003</v>
      </c>
      <c r="DO29">
        <v>2.1999999999999999E-2</v>
      </c>
      <c r="DP29">
        <v>0.29299999999999998</v>
      </c>
      <c r="DQ29">
        <v>0.19500000000000001</v>
      </c>
      <c r="DR29">
        <v>520</v>
      </c>
      <c r="DS29">
        <v>18</v>
      </c>
      <c r="DT29">
        <v>0.05</v>
      </c>
      <c r="DU29">
        <v>0.03</v>
      </c>
      <c r="DV29">
        <v>15.684404342461701</v>
      </c>
      <c r="DW29">
        <v>-8.3055609486429899E-2</v>
      </c>
      <c r="DX29">
        <v>1.95007037881979E-2</v>
      </c>
      <c r="DY29">
        <v>1</v>
      </c>
      <c r="DZ29">
        <v>-19.606549999999999</v>
      </c>
      <c r="EA29">
        <v>0.145727252502793</v>
      </c>
      <c r="EB29">
        <v>3.59111565765666E-2</v>
      </c>
      <c r="EC29">
        <v>1</v>
      </c>
      <c r="ED29">
        <v>0.85610666666666702</v>
      </c>
      <c r="EE29">
        <v>-0.103183555061178</v>
      </c>
      <c r="EF29">
        <v>2.3049814647603799E-2</v>
      </c>
      <c r="EG29">
        <v>1</v>
      </c>
      <c r="EH29">
        <v>3</v>
      </c>
      <c r="EI29">
        <v>3</v>
      </c>
      <c r="EJ29" t="s">
        <v>313</v>
      </c>
      <c r="EK29">
        <v>100</v>
      </c>
      <c r="EL29">
        <v>100</v>
      </c>
      <c r="EM29">
        <v>-0.121</v>
      </c>
      <c r="EN29">
        <v>0.3054</v>
      </c>
      <c r="EO29">
        <v>0.56091313949659904</v>
      </c>
      <c r="EP29">
        <v>-1.6043650578588901E-5</v>
      </c>
      <c r="EQ29">
        <v>-1.15305589960158E-6</v>
      </c>
      <c r="ER29">
        <v>3.6581349982770798E-10</v>
      </c>
      <c r="ES29">
        <v>-6.6583710115845698E-2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8</v>
      </c>
      <c r="FB29">
        <v>7.9</v>
      </c>
      <c r="FC29">
        <v>2</v>
      </c>
      <c r="FD29">
        <v>499.851</v>
      </c>
      <c r="FE29">
        <v>473.44400000000002</v>
      </c>
      <c r="FF29">
        <v>23.9634</v>
      </c>
      <c r="FG29">
        <v>34.645699999999998</v>
      </c>
      <c r="FH29">
        <v>29.999500000000001</v>
      </c>
      <c r="FI29">
        <v>34.802500000000002</v>
      </c>
      <c r="FJ29">
        <v>34.860199999999999</v>
      </c>
      <c r="FK29">
        <v>37.497799999999998</v>
      </c>
      <c r="FL29">
        <v>6.3011600000000003</v>
      </c>
      <c r="FM29">
        <v>32.040300000000002</v>
      </c>
      <c r="FN29">
        <v>23.964099999999998</v>
      </c>
      <c r="FO29">
        <v>919.53300000000002</v>
      </c>
      <c r="FP29">
        <v>19.863900000000001</v>
      </c>
      <c r="FQ29">
        <v>97.718299999999999</v>
      </c>
      <c r="FR29">
        <v>101.789</v>
      </c>
    </row>
    <row r="30" spans="1:174" x14ac:dyDescent="0.25">
      <c r="A30">
        <v>14</v>
      </c>
      <c r="B30">
        <v>1608054940.5999999</v>
      </c>
      <c r="C30">
        <v>1509.5999999046301</v>
      </c>
      <c r="D30" t="s">
        <v>352</v>
      </c>
      <c r="E30" t="s">
        <v>353</v>
      </c>
      <c r="F30" t="s">
        <v>291</v>
      </c>
      <c r="G30" t="s">
        <v>292</v>
      </c>
      <c r="H30">
        <v>1608054932.5999999</v>
      </c>
      <c r="I30">
        <f t="shared" si="0"/>
        <v>7.0125872648518642E-4</v>
      </c>
      <c r="J30">
        <f t="shared" si="1"/>
        <v>0.70125872648518639</v>
      </c>
      <c r="K30">
        <f t="shared" si="2"/>
        <v>18.448293207737844</v>
      </c>
      <c r="L30">
        <f t="shared" si="3"/>
        <v>1200.21806451613</v>
      </c>
      <c r="M30">
        <f t="shared" si="4"/>
        <v>417.13397637197778</v>
      </c>
      <c r="N30">
        <f t="shared" si="5"/>
        <v>42.861640598141186</v>
      </c>
      <c r="O30">
        <f t="shared" si="6"/>
        <v>123.3256417233503</v>
      </c>
      <c r="P30">
        <f t="shared" si="7"/>
        <v>3.9094961248503993E-2</v>
      </c>
      <c r="Q30">
        <f t="shared" si="8"/>
        <v>2.9760634754973792</v>
      </c>
      <c r="R30">
        <f t="shared" si="9"/>
        <v>3.8811875141289497E-2</v>
      </c>
      <c r="S30">
        <f t="shared" si="10"/>
        <v>2.4282685106063795E-2</v>
      </c>
      <c r="T30">
        <f t="shared" si="11"/>
        <v>231.28836217278479</v>
      </c>
      <c r="U30">
        <f t="shared" si="12"/>
        <v>29.156391902860786</v>
      </c>
      <c r="V30">
        <f t="shared" si="13"/>
        <v>28.597803225806501</v>
      </c>
      <c r="W30">
        <f t="shared" si="14"/>
        <v>3.9291171445729747</v>
      </c>
      <c r="X30">
        <f t="shared" si="15"/>
        <v>56.080651534191539</v>
      </c>
      <c r="Y30">
        <f t="shared" si="16"/>
        <v>2.127280112520451</v>
      </c>
      <c r="Z30">
        <f t="shared" si="17"/>
        <v>3.7932514233068066</v>
      </c>
      <c r="AA30">
        <f t="shared" si="18"/>
        <v>1.8018370320525237</v>
      </c>
      <c r="AB30">
        <f t="shared" si="19"/>
        <v>-30.925509837996721</v>
      </c>
      <c r="AC30">
        <f t="shared" si="20"/>
        <v>-97.066960293878182</v>
      </c>
      <c r="AD30">
        <f t="shared" si="21"/>
        <v>-7.1304675080170501</v>
      </c>
      <c r="AE30">
        <f t="shared" si="22"/>
        <v>96.165424532892828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54112.529784248894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354</v>
      </c>
      <c r="AR30">
        <v>15458.5</v>
      </c>
      <c r="AS30">
        <v>748.10257692307698</v>
      </c>
      <c r="AT30">
        <v>996.76</v>
      </c>
      <c r="AU30">
        <f t="shared" si="27"/>
        <v>0.24946569191873968</v>
      </c>
      <c r="AV30">
        <v>0.5</v>
      </c>
      <c r="AW30">
        <f t="shared" si="28"/>
        <v>1180.1728951027612</v>
      </c>
      <c r="AX30">
        <f t="shared" si="29"/>
        <v>18.448293207737844</v>
      </c>
      <c r="AY30">
        <f t="shared" si="30"/>
        <v>147.20632393027626</v>
      </c>
      <c r="AZ30">
        <f t="shared" si="31"/>
        <v>1.6121401166307427E-2</v>
      </c>
      <c r="BA30">
        <f t="shared" si="32"/>
        <v>2.2726834945222518</v>
      </c>
      <c r="BB30" t="s">
        <v>355</v>
      </c>
      <c r="BC30">
        <v>748.10257692307698</v>
      </c>
      <c r="BD30">
        <v>511.36</v>
      </c>
      <c r="BE30">
        <f t="shared" si="33"/>
        <v>0.48697780809823832</v>
      </c>
      <c r="BF30">
        <f t="shared" si="34"/>
        <v>0.51227322430350852</v>
      </c>
      <c r="BG30">
        <f t="shared" si="35"/>
        <v>0.8235371102838529</v>
      </c>
      <c r="BH30">
        <f t="shared" si="36"/>
        <v>0.88401131627596563</v>
      </c>
      <c r="BI30">
        <f t="shared" si="37"/>
        <v>0.88954577198464069</v>
      </c>
      <c r="BJ30">
        <f t="shared" si="38"/>
        <v>0.35016058500594838</v>
      </c>
      <c r="BK30">
        <f t="shared" si="39"/>
        <v>0.64983941499405162</v>
      </c>
      <c r="BL30">
        <f t="shared" si="40"/>
        <v>1399.98580645161</v>
      </c>
      <c r="BM30">
        <f t="shared" si="41"/>
        <v>1180.1728951027612</v>
      </c>
      <c r="BN30">
        <f t="shared" si="42"/>
        <v>0.84298918579325866</v>
      </c>
      <c r="BO30">
        <f t="shared" si="43"/>
        <v>0.19597837158651726</v>
      </c>
      <c r="BP30">
        <v>6</v>
      </c>
      <c r="BQ30">
        <v>0.5</v>
      </c>
      <c r="BR30" t="s">
        <v>296</v>
      </c>
      <c r="BS30">
        <v>2</v>
      </c>
      <c r="BT30">
        <v>1608054932.5999999</v>
      </c>
      <c r="BU30">
        <v>1200.21806451613</v>
      </c>
      <c r="BV30">
        <v>1223.3645161290301</v>
      </c>
      <c r="BW30">
        <v>20.702912903225801</v>
      </c>
      <c r="BX30">
        <v>19.878877419354801</v>
      </c>
      <c r="BY30">
        <v>1200.1080645161301</v>
      </c>
      <c r="BZ30">
        <v>20.397758064516101</v>
      </c>
      <c r="CA30">
        <v>500.03232258064497</v>
      </c>
      <c r="CB30">
        <v>102.652709677419</v>
      </c>
      <c r="CC30">
        <v>9.9986161290322603E-2</v>
      </c>
      <c r="CD30">
        <v>27.992819354838701</v>
      </c>
      <c r="CE30">
        <v>28.597803225806501</v>
      </c>
      <c r="CF30">
        <v>999.9</v>
      </c>
      <c r="CG30">
        <v>0</v>
      </c>
      <c r="CH30">
        <v>0</v>
      </c>
      <c r="CI30">
        <v>10002.2590322581</v>
      </c>
      <c r="CJ30">
        <v>0</v>
      </c>
      <c r="CK30">
        <v>368.53329032258102</v>
      </c>
      <c r="CL30">
        <v>1399.98580645161</v>
      </c>
      <c r="CM30">
        <v>0.90000309677419399</v>
      </c>
      <c r="CN30">
        <v>9.9996903225806497E-2</v>
      </c>
      <c r="CO30">
        <v>0</v>
      </c>
      <c r="CP30">
        <v>748.19693548387102</v>
      </c>
      <c r="CQ30">
        <v>4.9994800000000001</v>
      </c>
      <c r="CR30">
        <v>10685.4</v>
      </c>
      <c r="CS30">
        <v>11417.4774193548</v>
      </c>
      <c r="CT30">
        <v>48.211387096774203</v>
      </c>
      <c r="CU30">
        <v>49.628999999999998</v>
      </c>
      <c r="CV30">
        <v>49.151000000000003</v>
      </c>
      <c r="CW30">
        <v>49.427</v>
      </c>
      <c r="CX30">
        <v>50.066064516129003</v>
      </c>
      <c r="CY30">
        <v>1255.4919354838701</v>
      </c>
      <c r="CZ30">
        <v>139.493870967742</v>
      </c>
      <c r="DA30">
        <v>0</v>
      </c>
      <c r="DB30">
        <v>119.59999990463299</v>
      </c>
      <c r="DC30">
        <v>0</v>
      </c>
      <c r="DD30">
        <v>748.10257692307698</v>
      </c>
      <c r="DE30">
        <v>-20.010632470199202</v>
      </c>
      <c r="DF30">
        <v>-294.04786325781998</v>
      </c>
      <c r="DG30">
        <v>10683.734615384599</v>
      </c>
      <c r="DH30">
        <v>15</v>
      </c>
      <c r="DI30">
        <v>1608054980.0999999</v>
      </c>
      <c r="DJ30" t="s">
        <v>356</v>
      </c>
      <c r="DK30">
        <v>1608054980.0999999</v>
      </c>
      <c r="DL30">
        <v>1608054345.5</v>
      </c>
      <c r="DM30">
        <v>17</v>
      </c>
      <c r="DN30">
        <v>0.64800000000000002</v>
      </c>
      <c r="DO30">
        <v>2.1999999999999999E-2</v>
      </c>
      <c r="DP30">
        <v>0.11</v>
      </c>
      <c r="DQ30">
        <v>0.19500000000000001</v>
      </c>
      <c r="DR30">
        <v>1243</v>
      </c>
      <c r="DS30">
        <v>18</v>
      </c>
      <c r="DT30">
        <v>0.18</v>
      </c>
      <c r="DU30">
        <v>0.03</v>
      </c>
      <c r="DV30">
        <v>18.957366217068099</v>
      </c>
      <c r="DW30">
        <v>-2.0511522488901801</v>
      </c>
      <c r="DX30">
        <v>0.18929001324769601</v>
      </c>
      <c r="DY30">
        <v>0</v>
      </c>
      <c r="DZ30">
        <v>-23.740483333333302</v>
      </c>
      <c r="EA30">
        <v>2.4591030033369301</v>
      </c>
      <c r="EB30">
        <v>0.228024893499713</v>
      </c>
      <c r="EC30">
        <v>0</v>
      </c>
      <c r="ED30">
        <v>0.82489413333333395</v>
      </c>
      <c r="EE30">
        <v>0.185931710789766</v>
      </c>
      <c r="EF30">
        <v>1.4703798556230999E-2</v>
      </c>
      <c r="EG30">
        <v>1</v>
      </c>
      <c r="EH30">
        <v>1</v>
      </c>
      <c r="EI30">
        <v>3</v>
      </c>
      <c r="EJ30" t="s">
        <v>298</v>
      </c>
      <c r="EK30">
        <v>100</v>
      </c>
      <c r="EL30">
        <v>100</v>
      </c>
      <c r="EM30">
        <v>0.11</v>
      </c>
      <c r="EN30">
        <v>0.30509999999999998</v>
      </c>
      <c r="EO30">
        <v>0.56091313949659904</v>
      </c>
      <c r="EP30">
        <v>-1.6043650578588901E-5</v>
      </c>
      <c r="EQ30">
        <v>-1.15305589960158E-6</v>
      </c>
      <c r="ER30">
        <v>3.6581349982770798E-10</v>
      </c>
      <c r="ES30">
        <v>-6.6583710115845698E-2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10</v>
      </c>
      <c r="FB30">
        <v>9.9</v>
      </c>
      <c r="FC30">
        <v>2</v>
      </c>
      <c r="FD30">
        <v>499.49</v>
      </c>
      <c r="FE30">
        <v>474.90699999999998</v>
      </c>
      <c r="FF30">
        <v>23.923200000000001</v>
      </c>
      <c r="FG30">
        <v>34.497799999999998</v>
      </c>
      <c r="FH30">
        <v>29.999600000000001</v>
      </c>
      <c r="FI30">
        <v>34.650399999999998</v>
      </c>
      <c r="FJ30">
        <v>34.707799999999999</v>
      </c>
      <c r="FK30">
        <v>47.352899999999998</v>
      </c>
      <c r="FL30">
        <v>9.4424100000000006</v>
      </c>
      <c r="FM30">
        <v>33.554200000000002</v>
      </c>
      <c r="FN30">
        <v>23.924499999999998</v>
      </c>
      <c r="FO30">
        <v>1223.3499999999999</v>
      </c>
      <c r="FP30">
        <v>19.798200000000001</v>
      </c>
      <c r="FQ30">
        <v>97.746499999999997</v>
      </c>
      <c r="FR30">
        <v>101.813</v>
      </c>
    </row>
    <row r="31" spans="1:174" x14ac:dyDescent="0.25">
      <c r="A31">
        <v>15</v>
      </c>
      <c r="B31">
        <v>1608055101.0999999</v>
      </c>
      <c r="C31">
        <v>1670.0999999046301</v>
      </c>
      <c r="D31" t="s">
        <v>357</v>
      </c>
      <c r="E31" t="s">
        <v>358</v>
      </c>
      <c r="F31" t="s">
        <v>291</v>
      </c>
      <c r="G31" t="s">
        <v>292</v>
      </c>
      <c r="H31">
        <v>1608055093.0999999</v>
      </c>
      <c r="I31">
        <f t="shared" si="0"/>
        <v>5.1302885550382979E-4</v>
      </c>
      <c r="J31">
        <f t="shared" si="1"/>
        <v>0.51302885550382982</v>
      </c>
      <c r="K31">
        <f t="shared" si="2"/>
        <v>17.503389947534664</v>
      </c>
      <c r="L31">
        <f t="shared" si="3"/>
        <v>1399.9687096774201</v>
      </c>
      <c r="M31">
        <f t="shared" si="4"/>
        <v>369.85726662699165</v>
      </c>
      <c r="N31">
        <f t="shared" si="5"/>
        <v>38.006070253835667</v>
      </c>
      <c r="O31">
        <f t="shared" si="6"/>
        <v>143.85903410364062</v>
      </c>
      <c r="P31">
        <f t="shared" si="7"/>
        <v>2.8016756716858274E-2</v>
      </c>
      <c r="Q31">
        <f t="shared" si="8"/>
        <v>2.9770026039181574</v>
      </c>
      <c r="R31">
        <f t="shared" si="9"/>
        <v>2.787109706421485E-2</v>
      </c>
      <c r="S31">
        <f t="shared" si="10"/>
        <v>1.7432459338467689E-2</v>
      </c>
      <c r="T31">
        <f t="shared" si="11"/>
        <v>231.29415782689267</v>
      </c>
      <c r="U31">
        <f t="shared" si="12"/>
        <v>29.209912902788609</v>
      </c>
      <c r="V31">
        <f t="shared" si="13"/>
        <v>28.632170967741899</v>
      </c>
      <c r="W31">
        <f t="shared" si="14"/>
        <v>3.9369611588770601</v>
      </c>
      <c r="X31">
        <f t="shared" si="15"/>
        <v>55.370456570809068</v>
      </c>
      <c r="Y31">
        <f t="shared" si="16"/>
        <v>2.1010315814925726</v>
      </c>
      <c r="Z31">
        <f t="shared" si="17"/>
        <v>3.7944992900784973</v>
      </c>
      <c r="AA31">
        <f t="shared" si="18"/>
        <v>1.8359295773844875</v>
      </c>
      <c r="AB31">
        <f t="shared" si="19"/>
        <v>-22.624572527718893</v>
      </c>
      <c r="AC31">
        <f t="shared" si="20"/>
        <v>-101.7079725578284</v>
      </c>
      <c r="AD31">
        <f t="shared" si="21"/>
        <v>-7.470524496461679</v>
      </c>
      <c r="AE31">
        <f t="shared" si="22"/>
        <v>99.491088244883699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54139.212447322796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359</v>
      </c>
      <c r="AR31">
        <v>15456.7</v>
      </c>
      <c r="AS31">
        <v>726.94488000000001</v>
      </c>
      <c r="AT31">
        <v>966.7</v>
      </c>
      <c r="AU31">
        <f t="shared" si="27"/>
        <v>0.24801398572463018</v>
      </c>
      <c r="AV31">
        <v>0.5</v>
      </c>
      <c r="AW31">
        <f t="shared" si="28"/>
        <v>1180.2037467156106</v>
      </c>
      <c r="AX31">
        <f t="shared" si="29"/>
        <v>17.503389947534664</v>
      </c>
      <c r="AY31">
        <f t="shared" si="30"/>
        <v>146.35351759504024</v>
      </c>
      <c r="AZ31">
        <f t="shared" si="31"/>
        <v>1.5320352504954244E-2</v>
      </c>
      <c r="BA31">
        <f t="shared" si="32"/>
        <v>2.3744491569256234</v>
      </c>
      <c r="BB31" t="s">
        <v>360</v>
      </c>
      <c r="BC31">
        <v>726.94488000000001</v>
      </c>
      <c r="BD31">
        <v>508.15</v>
      </c>
      <c r="BE31">
        <f t="shared" si="33"/>
        <v>0.4743457122168202</v>
      </c>
      <c r="BF31">
        <f t="shared" si="34"/>
        <v>0.5228549122233126</v>
      </c>
      <c r="BG31">
        <f t="shared" si="35"/>
        <v>0.83349249980936346</v>
      </c>
      <c r="BH31">
        <f t="shared" si="36"/>
        <v>0.95435149882115144</v>
      </c>
      <c r="BI31">
        <f t="shared" si="37"/>
        <v>0.90134973164855503</v>
      </c>
      <c r="BJ31">
        <f t="shared" si="38"/>
        <v>0.36548675278691872</v>
      </c>
      <c r="BK31">
        <f t="shared" si="39"/>
        <v>0.63451324721308122</v>
      </c>
      <c r="BL31">
        <f t="shared" si="40"/>
        <v>1400.0225806451599</v>
      </c>
      <c r="BM31">
        <f t="shared" si="41"/>
        <v>1180.2037467156106</v>
      </c>
      <c r="BN31">
        <f t="shared" si="42"/>
        <v>0.84298907962737846</v>
      </c>
      <c r="BO31">
        <f t="shared" si="43"/>
        <v>0.19597815925475687</v>
      </c>
      <c r="BP31">
        <v>6</v>
      </c>
      <c r="BQ31">
        <v>0.5</v>
      </c>
      <c r="BR31" t="s">
        <v>296</v>
      </c>
      <c r="BS31">
        <v>2</v>
      </c>
      <c r="BT31">
        <v>1608055093.0999999</v>
      </c>
      <c r="BU31">
        <v>1399.9687096774201</v>
      </c>
      <c r="BV31">
        <v>1421.83387096774</v>
      </c>
      <c r="BW31">
        <v>20.446254838709699</v>
      </c>
      <c r="BX31">
        <v>19.843229032258101</v>
      </c>
      <c r="BY31">
        <v>1400.03870967742</v>
      </c>
      <c r="BZ31">
        <v>20.189254838709701</v>
      </c>
      <c r="CA31">
        <v>500.01774193548403</v>
      </c>
      <c r="CB31">
        <v>102.658838709677</v>
      </c>
      <c r="CC31">
        <v>9.9910903225806494E-2</v>
      </c>
      <c r="CD31">
        <v>27.998461290322599</v>
      </c>
      <c r="CE31">
        <v>28.632170967741899</v>
      </c>
      <c r="CF31">
        <v>999.9</v>
      </c>
      <c r="CG31">
        <v>0</v>
      </c>
      <c r="CH31">
        <v>0</v>
      </c>
      <c r="CI31">
        <v>10006.974516128999</v>
      </c>
      <c r="CJ31">
        <v>0</v>
      </c>
      <c r="CK31">
        <v>384.27058064516098</v>
      </c>
      <c r="CL31">
        <v>1400.0225806451599</v>
      </c>
      <c r="CM31">
        <v>0.90000693548387101</v>
      </c>
      <c r="CN31">
        <v>9.9993061290322593E-2</v>
      </c>
      <c r="CO31">
        <v>0</v>
      </c>
      <c r="CP31">
        <v>726.96245161290301</v>
      </c>
      <c r="CQ31">
        <v>4.9994800000000001</v>
      </c>
      <c r="CR31">
        <v>10406.6870967742</v>
      </c>
      <c r="CS31">
        <v>11417.7870967742</v>
      </c>
      <c r="CT31">
        <v>48.401000000000003</v>
      </c>
      <c r="CU31">
        <v>49.842483870967698</v>
      </c>
      <c r="CV31">
        <v>49.362677419354803</v>
      </c>
      <c r="CW31">
        <v>49.625</v>
      </c>
      <c r="CX31">
        <v>50.245870967741901</v>
      </c>
      <c r="CY31">
        <v>1255.53</v>
      </c>
      <c r="CZ31">
        <v>139.49258064516101</v>
      </c>
      <c r="DA31">
        <v>0</v>
      </c>
      <c r="DB31">
        <v>159.90000009536701</v>
      </c>
      <c r="DC31">
        <v>0</v>
      </c>
      <c r="DD31">
        <v>726.94488000000001</v>
      </c>
      <c r="DE31">
        <v>-1.8405384624772201</v>
      </c>
      <c r="DF31">
        <v>-16.399999976749999</v>
      </c>
      <c r="DG31">
        <v>10406.208000000001</v>
      </c>
      <c r="DH31">
        <v>15</v>
      </c>
      <c r="DI31">
        <v>1608055119.0999999</v>
      </c>
      <c r="DJ31" t="s">
        <v>361</v>
      </c>
      <c r="DK31">
        <v>1608054980.0999999</v>
      </c>
      <c r="DL31">
        <v>1608055119.0999999</v>
      </c>
      <c r="DM31">
        <v>18</v>
      </c>
      <c r="DN31">
        <v>0.64800000000000002</v>
      </c>
      <c r="DO31">
        <v>-2.1000000000000001E-2</v>
      </c>
      <c r="DP31">
        <v>0.11</v>
      </c>
      <c r="DQ31">
        <v>0.25700000000000001</v>
      </c>
      <c r="DR31">
        <v>1243</v>
      </c>
      <c r="DS31">
        <v>20</v>
      </c>
      <c r="DT31">
        <v>0.18</v>
      </c>
      <c r="DU31">
        <v>0.06</v>
      </c>
      <c r="DV31">
        <v>17.452956056448301</v>
      </c>
      <c r="DW31">
        <v>-5.8925582035550704E-3</v>
      </c>
      <c r="DX31">
        <v>8.3304867628864604E-2</v>
      </c>
      <c r="DY31">
        <v>1</v>
      </c>
      <c r="DZ31">
        <v>-21.868733333333299</v>
      </c>
      <c r="EA31">
        <v>1.4465192436040399</v>
      </c>
      <c r="EB31">
        <v>0.137610736822709</v>
      </c>
      <c r="EC31">
        <v>0</v>
      </c>
      <c r="ED31">
        <v>0.64490573333333301</v>
      </c>
      <c r="EE31">
        <v>-0.945603043381534</v>
      </c>
      <c r="EF31">
        <v>6.9286913880344095E-2</v>
      </c>
      <c r="EG31">
        <v>0</v>
      </c>
      <c r="EH31">
        <v>1</v>
      </c>
      <c r="EI31">
        <v>3</v>
      </c>
      <c r="EJ31" t="s">
        <v>298</v>
      </c>
      <c r="EK31">
        <v>100</v>
      </c>
      <c r="EL31">
        <v>100</v>
      </c>
      <c r="EM31">
        <v>-7.0000000000000007E-2</v>
      </c>
      <c r="EN31">
        <v>0.25700000000000001</v>
      </c>
      <c r="EO31">
        <v>1.20857089073795</v>
      </c>
      <c r="EP31">
        <v>-1.6043650578588901E-5</v>
      </c>
      <c r="EQ31">
        <v>-1.15305589960158E-6</v>
      </c>
      <c r="ER31">
        <v>3.6581349982770798E-10</v>
      </c>
      <c r="ES31">
        <v>-6.6583710115845698E-2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12.6</v>
      </c>
      <c r="FC31">
        <v>2</v>
      </c>
      <c r="FD31">
        <v>499.17599999999999</v>
      </c>
      <c r="FE31">
        <v>475.75700000000001</v>
      </c>
      <c r="FF31">
        <v>23.858000000000001</v>
      </c>
      <c r="FG31">
        <v>34.345199999999998</v>
      </c>
      <c r="FH31">
        <v>29.9998</v>
      </c>
      <c r="FI31">
        <v>34.480400000000003</v>
      </c>
      <c r="FJ31">
        <v>34.536299999999997</v>
      </c>
      <c r="FK31">
        <v>53.521099999999997</v>
      </c>
      <c r="FL31">
        <v>33.5623</v>
      </c>
      <c r="FM31">
        <v>54.445300000000003</v>
      </c>
      <c r="FN31">
        <v>23.835699999999999</v>
      </c>
      <c r="FO31">
        <v>1421.53</v>
      </c>
      <c r="FP31">
        <v>20.127199999999998</v>
      </c>
      <c r="FQ31">
        <v>97.776499999999999</v>
      </c>
      <c r="FR31">
        <v>101.83799999999999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2020-12-15T12:01:24Z</dcterms:created>
  <dcterms:modified xsi:type="dcterms:W3CDTF">2021-05-04T23:24:58Z</dcterms:modified>
</cp:coreProperties>
</file>