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09F2062B-4E60-481F-BA82-E5A89350D6C9}" xr6:coauthVersionLast="46" xr6:coauthVersionMax="46" xr10:uidLastSave="{00000000-0000-0000-0000-000000000000}"/>
  <bookViews>
    <workbookView xWindow="2805" yWindow="2805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31" i="1" l="1"/>
  <c r="BJ31" i="1"/>
  <c r="BH31" i="1"/>
  <c r="BI31" i="1" s="1"/>
  <c r="BG31" i="1"/>
  <c r="BF31" i="1"/>
  <c r="BE31" i="1"/>
  <c r="BD31" i="1"/>
  <c r="BC31" i="1"/>
  <c r="AZ31" i="1"/>
  <c r="AX31" i="1"/>
  <c r="AS31" i="1"/>
  <c r="AM31" i="1"/>
  <c r="AN31" i="1" s="1"/>
  <c r="AI31" i="1"/>
  <c r="AG31" i="1"/>
  <c r="K31" i="1" s="1"/>
  <c r="Y31" i="1"/>
  <c r="X31" i="1"/>
  <c r="W31" i="1"/>
  <c r="P31" i="1"/>
  <c r="BK30" i="1"/>
  <c r="BJ30" i="1"/>
  <c r="BH30" i="1"/>
  <c r="BI30" i="1" s="1"/>
  <c r="BG30" i="1"/>
  <c r="BF30" i="1"/>
  <c r="BE30" i="1"/>
  <c r="BD30" i="1"/>
  <c r="BC30" i="1"/>
  <c r="AZ30" i="1"/>
  <c r="AX30" i="1"/>
  <c r="AS30" i="1"/>
  <c r="AM30" i="1"/>
  <c r="AN30" i="1" s="1"/>
  <c r="AI30" i="1"/>
  <c r="AH30" i="1"/>
  <c r="AG30" i="1"/>
  <c r="N30" i="1" s="1"/>
  <c r="Y30" i="1"/>
  <c r="X30" i="1"/>
  <c r="W30" i="1" s="1"/>
  <c r="P30" i="1"/>
  <c r="K30" i="1"/>
  <c r="J30" i="1"/>
  <c r="AV30" i="1" s="1"/>
  <c r="BK29" i="1"/>
  <c r="BJ29" i="1"/>
  <c r="BH29" i="1"/>
  <c r="BI29" i="1" s="1"/>
  <c r="BG29" i="1"/>
  <c r="BF29" i="1"/>
  <c r="BE29" i="1"/>
  <c r="BD29" i="1"/>
  <c r="BC29" i="1"/>
  <c r="AX29" i="1" s="1"/>
  <c r="AZ29" i="1"/>
  <c r="AS29" i="1"/>
  <c r="AN29" i="1"/>
  <c r="AM29" i="1"/>
  <c r="AI29" i="1"/>
  <c r="AG29" i="1" s="1"/>
  <c r="Y29" i="1"/>
  <c r="X29" i="1"/>
  <c r="W29" i="1" s="1"/>
  <c r="P29" i="1"/>
  <c r="BK28" i="1"/>
  <c r="BJ28" i="1"/>
  <c r="BH28" i="1"/>
  <c r="BI28" i="1" s="1"/>
  <c r="BG28" i="1"/>
  <c r="BF28" i="1"/>
  <c r="BE28" i="1"/>
  <c r="BD28" i="1"/>
  <c r="BC28" i="1"/>
  <c r="AZ28" i="1"/>
  <c r="AX28" i="1"/>
  <c r="AS28" i="1"/>
  <c r="AN28" i="1"/>
  <c r="AM28" i="1"/>
  <c r="AI28" i="1"/>
  <c r="AG28" i="1" s="1"/>
  <c r="Y28" i="1"/>
  <c r="X28" i="1"/>
  <c r="W28" i="1" s="1"/>
  <c r="P28" i="1"/>
  <c r="BK27" i="1"/>
  <c r="S27" i="1" s="1"/>
  <c r="BJ27" i="1"/>
  <c r="BI27" i="1"/>
  <c r="AU27" i="1" s="1"/>
  <c r="BH27" i="1"/>
  <c r="BG27" i="1"/>
  <c r="BF27" i="1"/>
  <c r="BE27" i="1"/>
  <c r="BD27" i="1"/>
  <c r="BC27" i="1"/>
  <c r="AX27" i="1" s="1"/>
  <c r="AZ27" i="1"/>
  <c r="AS27" i="1"/>
  <c r="AW27" i="1" s="1"/>
  <c r="AN27" i="1"/>
  <c r="AM27" i="1"/>
  <c r="AI27" i="1"/>
  <c r="AG27" i="1" s="1"/>
  <c r="Y27" i="1"/>
  <c r="X27" i="1"/>
  <c r="W27" i="1" s="1"/>
  <c r="P27" i="1"/>
  <c r="BK26" i="1"/>
  <c r="BJ26" i="1"/>
  <c r="BI26" i="1"/>
  <c r="AU26" i="1" s="1"/>
  <c r="BH26" i="1"/>
  <c r="BG26" i="1"/>
  <c r="BF26" i="1"/>
  <c r="BE26" i="1"/>
  <c r="BD26" i="1"/>
  <c r="BC26" i="1"/>
  <c r="AX26" i="1" s="1"/>
  <c r="AZ26" i="1"/>
  <c r="AS26" i="1"/>
  <c r="AW26" i="1" s="1"/>
  <c r="AN26" i="1"/>
  <c r="AM26" i="1"/>
  <c r="AI26" i="1"/>
  <c r="AG26" i="1"/>
  <c r="J26" i="1" s="1"/>
  <c r="AV26" i="1" s="1"/>
  <c r="AY26" i="1" s="1"/>
  <c r="Y26" i="1"/>
  <c r="X26" i="1"/>
  <c r="W26" i="1"/>
  <c r="S26" i="1"/>
  <c r="P26" i="1"/>
  <c r="N26" i="1"/>
  <c r="BK25" i="1"/>
  <c r="BJ25" i="1"/>
  <c r="BI25" i="1"/>
  <c r="AU25" i="1" s="1"/>
  <c r="AW25" i="1" s="1"/>
  <c r="BH25" i="1"/>
  <c r="BG25" i="1"/>
  <c r="BF25" i="1"/>
  <c r="BE25" i="1"/>
  <c r="BD25" i="1"/>
  <c r="BC25" i="1"/>
  <c r="AX25" i="1" s="1"/>
  <c r="AZ25" i="1"/>
  <c r="AS25" i="1"/>
  <c r="AM25" i="1"/>
  <c r="AN25" i="1" s="1"/>
  <c r="AI25" i="1"/>
  <c r="AG25" i="1" s="1"/>
  <c r="Y25" i="1"/>
  <c r="W25" i="1" s="1"/>
  <c r="X25" i="1"/>
  <c r="P25" i="1"/>
  <c r="BK24" i="1"/>
  <c r="BJ24" i="1"/>
  <c r="BI24" i="1" s="1"/>
  <c r="BH24" i="1"/>
  <c r="BG24" i="1"/>
  <c r="BF24" i="1"/>
  <c r="BE24" i="1"/>
  <c r="BD24" i="1"/>
  <c r="BC24" i="1"/>
  <c r="AX24" i="1" s="1"/>
  <c r="AZ24" i="1"/>
  <c r="AS24" i="1"/>
  <c r="AM24" i="1"/>
  <c r="AN24" i="1" s="1"/>
  <c r="AI24" i="1"/>
  <c r="AG24" i="1" s="1"/>
  <c r="Y24" i="1"/>
  <c r="W24" i="1" s="1"/>
  <c r="X24" i="1"/>
  <c r="P24" i="1"/>
  <c r="BK23" i="1"/>
  <c r="BJ23" i="1"/>
  <c r="BH23" i="1"/>
  <c r="BI23" i="1" s="1"/>
  <c r="BG23" i="1"/>
  <c r="BF23" i="1"/>
  <c r="BE23" i="1"/>
  <c r="BD23" i="1"/>
  <c r="BC23" i="1"/>
  <c r="AZ23" i="1"/>
  <c r="AX23" i="1"/>
  <c r="AS23" i="1"/>
  <c r="AM23" i="1"/>
  <c r="AN23" i="1" s="1"/>
  <c r="AI23" i="1"/>
  <c r="AG23" i="1"/>
  <c r="K23" i="1" s="1"/>
  <c r="Y23" i="1"/>
  <c r="X23" i="1"/>
  <c r="W23" i="1"/>
  <c r="P23" i="1"/>
  <c r="BK22" i="1"/>
  <c r="BJ22" i="1"/>
  <c r="BH22" i="1"/>
  <c r="BI22" i="1" s="1"/>
  <c r="BG22" i="1"/>
  <c r="BF22" i="1"/>
  <c r="BE22" i="1"/>
  <c r="BD22" i="1"/>
  <c r="BC22" i="1"/>
  <c r="AZ22" i="1"/>
  <c r="AX22" i="1"/>
  <c r="AS22" i="1"/>
  <c r="AM22" i="1"/>
  <c r="AN22" i="1" s="1"/>
  <c r="AI22" i="1"/>
  <c r="AH22" i="1"/>
  <c r="AG22" i="1"/>
  <c r="N22" i="1" s="1"/>
  <c r="Y22" i="1"/>
  <c r="X22" i="1"/>
  <c r="W22" i="1" s="1"/>
  <c r="P22" i="1"/>
  <c r="K22" i="1"/>
  <c r="J22" i="1"/>
  <c r="AV22" i="1" s="1"/>
  <c r="BK21" i="1"/>
  <c r="BJ21" i="1"/>
  <c r="BH21" i="1"/>
  <c r="BI21" i="1" s="1"/>
  <c r="BG21" i="1"/>
  <c r="BF21" i="1"/>
  <c r="BE21" i="1"/>
  <c r="BD21" i="1"/>
  <c r="BC21" i="1"/>
  <c r="AX21" i="1" s="1"/>
  <c r="AZ21" i="1"/>
  <c r="AS21" i="1"/>
  <c r="AN21" i="1"/>
  <c r="AM21" i="1"/>
  <c r="AI21" i="1"/>
  <c r="AG21" i="1" s="1"/>
  <c r="Y21" i="1"/>
  <c r="X21" i="1"/>
  <c r="W21" i="1" s="1"/>
  <c r="P21" i="1"/>
  <c r="BK20" i="1"/>
  <c r="BJ20" i="1"/>
  <c r="BH20" i="1"/>
  <c r="BI20" i="1" s="1"/>
  <c r="BG20" i="1"/>
  <c r="BF20" i="1"/>
  <c r="BE20" i="1"/>
  <c r="BD20" i="1"/>
  <c r="BC20" i="1"/>
  <c r="AZ20" i="1"/>
  <c r="AX20" i="1"/>
  <c r="AS20" i="1"/>
  <c r="AN20" i="1"/>
  <c r="AM20" i="1"/>
  <c r="AI20" i="1"/>
  <c r="AG20" i="1" s="1"/>
  <c r="Y20" i="1"/>
  <c r="X20" i="1"/>
  <c r="W20" i="1" s="1"/>
  <c r="P20" i="1"/>
  <c r="BK19" i="1"/>
  <c r="S19" i="1" s="1"/>
  <c r="BJ19" i="1"/>
  <c r="BI19" i="1"/>
  <c r="AU19" i="1" s="1"/>
  <c r="BH19" i="1"/>
  <c r="BG19" i="1"/>
  <c r="BF19" i="1"/>
  <c r="BE19" i="1"/>
  <c r="BD19" i="1"/>
  <c r="BC19" i="1"/>
  <c r="AX19" i="1" s="1"/>
  <c r="AZ19" i="1"/>
  <c r="AS19" i="1"/>
  <c r="AW19" i="1" s="1"/>
  <c r="AN19" i="1"/>
  <c r="AM19" i="1"/>
  <c r="AI19" i="1"/>
  <c r="AG19" i="1" s="1"/>
  <c r="Y19" i="1"/>
  <c r="X19" i="1"/>
  <c r="W19" i="1" s="1"/>
  <c r="P19" i="1"/>
  <c r="BK18" i="1"/>
  <c r="BJ18" i="1"/>
  <c r="BI18" i="1" s="1"/>
  <c r="BH18" i="1"/>
  <c r="BG18" i="1"/>
  <c r="BF18" i="1"/>
  <c r="BE18" i="1"/>
  <c r="BD18" i="1"/>
  <c r="BC18" i="1"/>
  <c r="AX18" i="1" s="1"/>
  <c r="AZ18" i="1"/>
  <c r="AS18" i="1"/>
  <c r="AM18" i="1"/>
  <c r="AN18" i="1" s="1"/>
  <c r="AI18" i="1"/>
  <c r="AG18" i="1" s="1"/>
  <c r="Y18" i="1"/>
  <c r="W18" i="1" s="1"/>
  <c r="X18" i="1"/>
  <c r="P18" i="1"/>
  <c r="BK17" i="1"/>
  <c r="BJ17" i="1"/>
  <c r="BI17" i="1"/>
  <c r="AU17" i="1" s="1"/>
  <c r="AW17" i="1" s="1"/>
  <c r="BH17" i="1"/>
  <c r="BG17" i="1"/>
  <c r="BF17" i="1"/>
  <c r="BE17" i="1"/>
  <c r="BD17" i="1"/>
  <c r="BC17" i="1"/>
  <c r="AX17" i="1" s="1"/>
  <c r="AZ17" i="1"/>
  <c r="AS17" i="1"/>
  <c r="AM17" i="1"/>
  <c r="AN17" i="1" s="1"/>
  <c r="AI17" i="1"/>
  <c r="AG17" i="1" s="1"/>
  <c r="Y17" i="1"/>
  <c r="W17" i="1" s="1"/>
  <c r="X17" i="1"/>
  <c r="P17" i="1"/>
  <c r="S23" i="1" l="1"/>
  <c r="AU23" i="1"/>
  <c r="AW23" i="1" s="1"/>
  <c r="AU18" i="1"/>
  <c r="AW18" i="1" s="1"/>
  <c r="S18" i="1"/>
  <c r="I17" i="1"/>
  <c r="K17" i="1"/>
  <c r="J17" i="1"/>
  <c r="AV17" i="1" s="1"/>
  <c r="AY17" i="1" s="1"/>
  <c r="AH17" i="1"/>
  <c r="N17" i="1"/>
  <c r="K20" i="1"/>
  <c r="J20" i="1"/>
  <c r="AV20" i="1" s="1"/>
  <c r="AY20" i="1" s="1"/>
  <c r="AH20" i="1"/>
  <c r="I20" i="1"/>
  <c r="N20" i="1"/>
  <c r="T27" i="1"/>
  <c r="U27" i="1" s="1"/>
  <c r="I21" i="1"/>
  <c r="AH21" i="1"/>
  <c r="N21" i="1"/>
  <c r="K21" i="1"/>
  <c r="J21" i="1"/>
  <c r="AV21" i="1" s="1"/>
  <c r="AY21" i="1" s="1"/>
  <c r="AU24" i="1"/>
  <c r="S24" i="1"/>
  <c r="AW20" i="1"/>
  <c r="S20" i="1"/>
  <c r="AU20" i="1"/>
  <c r="S21" i="1"/>
  <c r="AU21" i="1"/>
  <c r="AW21" i="1" s="1"/>
  <c r="K28" i="1"/>
  <c r="J28" i="1"/>
  <c r="AV28" i="1" s="1"/>
  <c r="AH28" i="1"/>
  <c r="I28" i="1"/>
  <c r="N28" i="1"/>
  <c r="I29" i="1"/>
  <c r="AH29" i="1"/>
  <c r="N29" i="1"/>
  <c r="K29" i="1"/>
  <c r="J29" i="1"/>
  <c r="AV29" i="1" s="1"/>
  <c r="AY29" i="1" s="1"/>
  <c r="S31" i="1"/>
  <c r="AU31" i="1"/>
  <c r="AW31" i="1" s="1"/>
  <c r="J18" i="1"/>
  <c r="AV18" i="1" s="1"/>
  <c r="I18" i="1"/>
  <c r="AH18" i="1"/>
  <c r="N18" i="1"/>
  <c r="K18" i="1"/>
  <c r="AW24" i="1"/>
  <c r="N27" i="1"/>
  <c r="K27" i="1"/>
  <c r="J27" i="1"/>
  <c r="AV27" i="1" s="1"/>
  <c r="AY27" i="1" s="1"/>
  <c r="I27" i="1"/>
  <c r="AH27" i="1"/>
  <c r="AY22" i="1"/>
  <c r="I25" i="1"/>
  <c r="K25" i="1"/>
  <c r="J25" i="1"/>
  <c r="AV25" i="1" s="1"/>
  <c r="AY25" i="1" s="1"/>
  <c r="AH25" i="1"/>
  <c r="N25" i="1"/>
  <c r="AU30" i="1"/>
  <c r="AW30" i="1" s="1"/>
  <c r="S30" i="1"/>
  <c r="N19" i="1"/>
  <c r="K19" i="1"/>
  <c r="J19" i="1"/>
  <c r="AV19" i="1" s="1"/>
  <c r="AY19" i="1" s="1"/>
  <c r="I19" i="1"/>
  <c r="T19" i="1" s="1"/>
  <c r="U19" i="1" s="1"/>
  <c r="AH19" i="1"/>
  <c r="AU22" i="1"/>
  <c r="AW22" i="1" s="1"/>
  <c r="S22" i="1"/>
  <c r="AH24" i="1"/>
  <c r="N24" i="1"/>
  <c r="K24" i="1"/>
  <c r="J24" i="1"/>
  <c r="AV24" i="1" s="1"/>
  <c r="AY24" i="1" s="1"/>
  <c r="I24" i="1"/>
  <c r="AW28" i="1"/>
  <c r="S28" i="1"/>
  <c r="AU28" i="1"/>
  <c r="AU29" i="1"/>
  <c r="AW29" i="1" s="1"/>
  <c r="S29" i="1"/>
  <c r="K26" i="1"/>
  <c r="I22" i="1"/>
  <c r="N23" i="1"/>
  <c r="I30" i="1"/>
  <c r="N31" i="1"/>
  <c r="AH23" i="1"/>
  <c r="AH31" i="1"/>
  <c r="S17" i="1"/>
  <c r="I23" i="1"/>
  <c r="S25" i="1"/>
  <c r="AH26" i="1"/>
  <c r="I31" i="1"/>
  <c r="J23" i="1"/>
  <c r="AV23" i="1" s="1"/>
  <c r="AY23" i="1" s="1"/>
  <c r="I26" i="1"/>
  <c r="J31" i="1"/>
  <c r="AV31" i="1" s="1"/>
  <c r="AY31" i="1" s="1"/>
  <c r="V19" i="1" l="1"/>
  <c r="Z19" i="1" s="1"/>
  <c r="AC19" i="1"/>
  <c r="AB19" i="1"/>
  <c r="T29" i="1"/>
  <c r="U29" i="1" s="1"/>
  <c r="Q18" i="1"/>
  <c r="O18" i="1" s="1"/>
  <c r="R18" i="1" s="1"/>
  <c r="L18" i="1" s="1"/>
  <c r="M18" i="1" s="1"/>
  <c r="AA18" i="1"/>
  <c r="T30" i="1"/>
  <c r="U30" i="1" s="1"/>
  <c r="AY18" i="1"/>
  <c r="T21" i="1"/>
  <c r="U21" i="1" s="1"/>
  <c r="T26" i="1"/>
  <c r="U26" i="1" s="1"/>
  <c r="Q26" i="1" s="1"/>
  <c r="O26" i="1" s="1"/>
  <c r="R26" i="1" s="1"/>
  <c r="L26" i="1" s="1"/>
  <c r="M26" i="1" s="1"/>
  <c r="AA26" i="1"/>
  <c r="T22" i="1"/>
  <c r="U22" i="1" s="1"/>
  <c r="T17" i="1"/>
  <c r="U17" i="1" s="1"/>
  <c r="Q17" i="1" s="1"/>
  <c r="O17" i="1" s="1"/>
  <c r="R17" i="1" s="1"/>
  <c r="L17" i="1" s="1"/>
  <c r="M17" i="1" s="1"/>
  <c r="AA25" i="1"/>
  <c r="T28" i="1"/>
  <c r="U28" i="1" s="1"/>
  <c r="T31" i="1"/>
  <c r="U31" i="1" s="1"/>
  <c r="T20" i="1"/>
  <c r="U20" i="1" s="1"/>
  <c r="Q21" i="1"/>
  <c r="O21" i="1" s="1"/>
  <c r="R21" i="1" s="1"/>
  <c r="L21" i="1" s="1"/>
  <c r="M21" i="1" s="1"/>
  <c r="AA21" i="1"/>
  <c r="T18" i="1"/>
  <c r="U18" i="1" s="1"/>
  <c r="AA30" i="1"/>
  <c r="Q30" i="1"/>
  <c r="O30" i="1" s="1"/>
  <c r="R30" i="1" s="1"/>
  <c r="L30" i="1" s="1"/>
  <c r="M30" i="1" s="1"/>
  <c r="AA28" i="1"/>
  <c r="AA24" i="1"/>
  <c r="AA19" i="1"/>
  <c r="Q19" i="1"/>
  <c r="O19" i="1" s="1"/>
  <c r="R19" i="1" s="1"/>
  <c r="L19" i="1" s="1"/>
  <c r="M19" i="1" s="1"/>
  <c r="T24" i="1"/>
  <c r="U24" i="1" s="1"/>
  <c r="T25" i="1"/>
  <c r="U25" i="1" s="1"/>
  <c r="Q25" i="1" s="1"/>
  <c r="O25" i="1" s="1"/>
  <c r="R25" i="1" s="1"/>
  <c r="L25" i="1" s="1"/>
  <c r="M25" i="1" s="1"/>
  <c r="AA22" i="1"/>
  <c r="Q22" i="1"/>
  <c r="O22" i="1" s="1"/>
  <c r="R22" i="1" s="1"/>
  <c r="L22" i="1" s="1"/>
  <c r="M22" i="1" s="1"/>
  <c r="AA27" i="1"/>
  <c r="Q27" i="1"/>
  <c r="O27" i="1" s="1"/>
  <c r="R27" i="1" s="1"/>
  <c r="L27" i="1" s="1"/>
  <c r="M27" i="1" s="1"/>
  <c r="AY28" i="1"/>
  <c r="AA31" i="1"/>
  <c r="Q31" i="1"/>
  <c r="O31" i="1" s="1"/>
  <c r="R31" i="1" s="1"/>
  <c r="L31" i="1" s="1"/>
  <c r="M31" i="1" s="1"/>
  <c r="V27" i="1"/>
  <c r="Z27" i="1" s="1"/>
  <c r="AC27" i="1"/>
  <c r="AB27" i="1"/>
  <c r="AA23" i="1"/>
  <c r="AA20" i="1"/>
  <c r="Q20" i="1"/>
  <c r="O20" i="1" s="1"/>
  <c r="R20" i="1" s="1"/>
  <c r="L20" i="1" s="1"/>
  <c r="M20" i="1" s="1"/>
  <c r="AA17" i="1"/>
  <c r="Q29" i="1"/>
  <c r="O29" i="1" s="1"/>
  <c r="R29" i="1" s="1"/>
  <c r="L29" i="1" s="1"/>
  <c r="M29" i="1" s="1"/>
  <c r="AA29" i="1"/>
  <c r="AY30" i="1"/>
  <c r="T23" i="1"/>
  <c r="U23" i="1" s="1"/>
  <c r="V23" i="1" l="1"/>
  <c r="Z23" i="1" s="1"/>
  <c r="AC23" i="1"/>
  <c r="AD23" i="1" s="1"/>
  <c r="AB23" i="1"/>
  <c r="V24" i="1"/>
  <c r="Z24" i="1" s="1"/>
  <c r="AC24" i="1"/>
  <c r="AD24" i="1" s="1"/>
  <c r="AB24" i="1"/>
  <c r="Q23" i="1"/>
  <c r="O23" i="1" s="1"/>
  <c r="R23" i="1" s="1"/>
  <c r="L23" i="1" s="1"/>
  <c r="M23" i="1" s="1"/>
  <c r="V18" i="1"/>
  <c r="Z18" i="1" s="1"/>
  <c r="AC18" i="1"/>
  <c r="AB18" i="1"/>
  <c r="V28" i="1"/>
  <c r="Z28" i="1" s="1"/>
  <c r="AC28" i="1"/>
  <c r="AB28" i="1"/>
  <c r="Q24" i="1"/>
  <c r="O24" i="1" s="1"/>
  <c r="R24" i="1" s="1"/>
  <c r="L24" i="1" s="1"/>
  <c r="M24" i="1" s="1"/>
  <c r="AC29" i="1"/>
  <c r="AD29" i="1" s="1"/>
  <c r="V29" i="1"/>
  <c r="Z29" i="1" s="1"/>
  <c r="AB29" i="1"/>
  <c r="V26" i="1"/>
  <c r="Z26" i="1" s="1"/>
  <c r="AC26" i="1"/>
  <c r="AD26" i="1" s="1"/>
  <c r="AB26" i="1"/>
  <c r="AC21" i="1"/>
  <c r="V21" i="1"/>
  <c r="Z21" i="1" s="1"/>
  <c r="AB21" i="1"/>
  <c r="AD27" i="1"/>
  <c r="Q28" i="1"/>
  <c r="O28" i="1" s="1"/>
  <c r="R28" i="1" s="1"/>
  <c r="L28" i="1" s="1"/>
  <c r="M28" i="1" s="1"/>
  <c r="AC25" i="1"/>
  <c r="AB25" i="1"/>
  <c r="V25" i="1"/>
  <c r="Z25" i="1" s="1"/>
  <c r="V20" i="1"/>
  <c r="Z20" i="1" s="1"/>
  <c r="AC20" i="1"/>
  <c r="AB20" i="1"/>
  <c r="AC17" i="1"/>
  <c r="AD17" i="1" s="1"/>
  <c r="AB17" i="1"/>
  <c r="V17" i="1"/>
  <c r="Z17" i="1" s="1"/>
  <c r="AD19" i="1"/>
  <c r="V31" i="1"/>
  <c r="Z31" i="1" s="1"/>
  <c r="AC31" i="1"/>
  <c r="AB31" i="1"/>
  <c r="V22" i="1"/>
  <c r="Z22" i="1" s="1"/>
  <c r="AC22" i="1"/>
  <c r="AD22" i="1" s="1"/>
  <c r="AB22" i="1"/>
  <c r="V30" i="1"/>
  <c r="Z30" i="1" s="1"/>
  <c r="AC30" i="1"/>
  <c r="AD30" i="1" s="1"/>
  <c r="AB30" i="1"/>
  <c r="AD20" i="1" l="1"/>
  <c r="AD31" i="1"/>
  <c r="AD21" i="1"/>
  <c r="AD28" i="1"/>
  <c r="AD25" i="1"/>
  <c r="AD18" i="1"/>
</calcChain>
</file>

<file path=xl/sharedStrings.xml><?xml version="1.0" encoding="utf-8"?>
<sst xmlns="http://schemas.openxmlformats.org/spreadsheetml/2006/main" count="693" uniqueCount="350">
  <si>
    <t>File opened</t>
  </si>
  <si>
    <t>2020-12-15 11:31:52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</si>
  <si>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</si>
  <si>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</si>
  <si>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</si>
  <si>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</si>
  <si>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</si>
  <si>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</si>
  <si>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</si>
  <si>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</si>
  <si>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</si>
  <si>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</si>
  <si>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</si>
  <si>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{"co2bspanconc2": "299.2", "h2obspan2a": "0.0708892", "h2obspan2": "0", "co2aspanconc2": "299.2", "co2aspan2b": "0.306383", "h2oaspan2": "0", "flowazero": "0.29042", "h2obspan2b": "0.0705964", "h2oaspanconc2": "0", "h2obzero": "1.1444", "h2oazero": "1.13424", "co2bspan2": "-0.0301809", "chamberpressurezero": "2.68126", "co2bspan2a": "0.310949", "h2oaspanconc1": "12.28", "co2aspan2a": "0.308883", "co2bspan1": "1.00108", "co2azero": "0.965182", "co2aspan2": "-0.0279682", "h2obspanconc2": "0", "co2bspan2b": "0.308367", "co2aspanconc1": "2500", "co2aspan1": "1.00054", "co2bzero": "0.964262", "h2oaspan2b": "0.070146", "tazero": "0.0863571", "tbzero": "0.134552", "h2oaspan1": "1.00771", "h2obspan1": "0.99587", "co2bspanconc1": "2500", "h2obspanconc1": "12.28", "flowmeterzero": "1.00299", "ssb_ref": "37377.7", "flowbzero": "0.29097", "oxygen": "21", "ssa_ref": "35809.5", "h2oaspan2a": "0.0696095"}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</si>
  <si>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</si>
  <si>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</si>
  <si>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</si>
  <si>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</si>
  <si>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</si>
  <si>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</si>
  <si>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</si>
  <si>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</si>
  <si>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</si>
  <si>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11:31:52</t>
  </si>
  <si>
    <t>Stability Definition:	ΔH2O (Meas2): Slp&lt;0.2 Per=15	ΔCO2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</si>
  <si>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</si>
  <si>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</si>
  <si>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</si>
  <si>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</si>
  <si>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</si>
  <si>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</si>
  <si>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</si>
  <si>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</si>
  <si>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</si>
  <si>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</si>
  <si>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</si>
  <si>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</si>
  <si>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</si>
  <si>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</si>
  <si>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</si>
  <si>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</si>
  <si>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</si>
  <si>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</si>
  <si>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</si>
  <si>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</si>
  <si>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</si>
  <si>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</si>
  <si>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</si>
  <si>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</si>
  <si>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</si>
  <si>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</si>
  <si>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</si>
  <si>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</si>
  <si>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</si>
  <si>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</si>
  <si>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</si>
  <si>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</si>
  <si>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</si>
  <si>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</si>
  <si>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</si>
  <si>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</si>
  <si>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</si>
  <si>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</si>
  <si>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</si>
  <si>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</si>
  <si>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</si>
  <si>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</si>
  <si>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</si>
  <si>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</si>
  <si>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</si>
  <si>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</si>
  <si>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</si>
  <si>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</si>
  <si>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</si>
  <si>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</si>
  <si>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</si>
  <si>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</si>
  <si>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1.48986 67.4738 374.331 630.733 892.282 1109.53 1310.3 1504.85</t>
  </si>
  <si>
    <t>Fs_true</t>
  </si>
  <si>
    <t>0.135212 100.35 403.72 600.816 800.49 1000.75 1200.71 1401.06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</si>
  <si>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</si>
  <si>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</si>
  <si>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</si>
  <si>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</si>
  <si>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</si>
  <si>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</si>
  <si>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</si>
  <si>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</si>
  <si>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</si>
  <si>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</si>
  <si>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</si>
  <si>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</si>
  <si>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</si>
  <si>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</si>
  <si>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</si>
  <si>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</si>
  <si>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</si>
  <si>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</si>
  <si>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</si>
  <si>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</si>
  <si>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</si>
  <si>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</si>
  <si>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</si>
  <si>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</si>
  <si>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</si>
  <si>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</si>
  <si>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</si>
  <si>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</si>
  <si>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</si>
  <si>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</si>
  <si>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</si>
  <si>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</si>
  <si>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</si>
  <si>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</si>
  <si>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</si>
  <si>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</si>
  <si>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</si>
  <si>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</si>
  <si>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</si>
  <si>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</si>
  <si>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</si>
  <si>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</si>
  <si>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</si>
  <si>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</si>
  <si>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</si>
  <si>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</si>
  <si>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</si>
  <si>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</si>
  <si>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</si>
  <si>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</si>
  <si>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</si>
  <si>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</si>
  <si>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</si>
  <si>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</si>
  <si>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</si>
  <si>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</si>
  <si>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</si>
  <si>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</si>
  <si>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</si>
  <si>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</si>
  <si>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</si>
  <si>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</si>
  <si>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</si>
  <si>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</si>
  <si>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</si>
  <si>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</si>
  <si>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</si>
  <si>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</si>
  <si>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</si>
  <si>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</si>
  <si>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</si>
  <si>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</si>
  <si>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</si>
  <si>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</si>
  <si>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</si>
  <si>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</si>
  <si>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</si>
  <si>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</si>
  <si>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</si>
  <si>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</si>
  <si>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</si>
  <si>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</si>
  <si>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</si>
  <si>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</si>
  <si>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</si>
  <si>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</si>
  <si>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</si>
  <si>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</si>
  <si>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</si>
  <si>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</si>
  <si>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</si>
  <si>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</si>
  <si>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</si>
  <si>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</si>
  <si>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</si>
  <si>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</si>
  <si>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</si>
  <si>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</si>
  <si>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</si>
  <si>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</si>
  <si>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</si>
  <si>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</si>
  <si>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</si>
  <si>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</si>
  <si>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</si>
  <si>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</si>
  <si>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</si>
  <si>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</si>
  <si>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</si>
  <si>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</si>
  <si>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</si>
  <si>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</si>
  <si>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</si>
  <si>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</si>
  <si>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</si>
  <si>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</si>
  <si>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</si>
  <si>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</si>
  <si>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</si>
  <si>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</si>
  <si>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</si>
  <si>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</si>
  <si>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</si>
  <si>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</si>
  <si>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</si>
  <si>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</si>
  <si>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</si>
  <si>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</si>
  <si>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</si>
  <si>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</si>
  <si>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</si>
  <si>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</si>
  <si>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</si>
  <si>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</si>
  <si>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</si>
  <si>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</si>
  <si>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</si>
  <si>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</si>
  <si>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</si>
  <si>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</si>
  <si>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</si>
  <si>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</si>
  <si>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</si>
  <si>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</si>
  <si>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</si>
  <si>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</si>
  <si>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</si>
  <si>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</si>
  <si>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</si>
  <si>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</si>
  <si>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</si>
  <si>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</si>
  <si>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</si>
  <si>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</si>
  <si>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</si>
  <si>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</si>
  <si>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</si>
  <si>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</si>
  <si>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</si>
  <si>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</si>
  <si>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</si>
  <si>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</si>
  <si>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</si>
  <si>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</si>
  <si>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</si>
  <si>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</si>
  <si>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</si>
  <si>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</si>
  <si>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</si>
  <si>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</si>
  <si>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</si>
  <si>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</si>
  <si>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</si>
  <si>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</si>
  <si>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</si>
  <si>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</si>
  <si>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</si>
  <si>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</si>
  <si>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</si>
  <si>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</si>
  <si>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</si>
  <si>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</si>
  <si>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</si>
  <si>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</si>
  <si>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</si>
  <si>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</si>
  <si>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</si>
  <si>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</si>
  <si>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</si>
  <si>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</si>
  <si>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</si>
  <si>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</si>
  <si>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</si>
  <si>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</si>
  <si>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</si>
  <si>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</si>
  <si>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</si>
  <si>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</si>
  <si>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</si>
  <si>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</si>
  <si>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</si>
  <si>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</si>
  <si>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</si>
  <si>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20201215 11:34:44</t>
  </si>
  <si>
    <t>11:34:44</t>
  </si>
  <si>
    <t>1149</t>
  </si>
  <si>
    <t>_1</t>
  </si>
  <si>
    <t>RECT-4143-20200907-06_33_50</t>
  </si>
  <si>
    <t>RECT-7539-20201215-11_34_48</t>
  </si>
  <si>
    <t>DARK-7540-20201215-11_34_50</t>
  </si>
  <si>
    <t>0: Broadleaf</t>
  </si>
  <si>
    <t>--:--:--</t>
  </si>
  <si>
    <t>1/3</t>
  </si>
  <si>
    <t>20201215 11:36:29</t>
  </si>
  <si>
    <t>11:36:29</t>
  </si>
  <si>
    <t>RECT-7541-20201215-11_36_33</t>
  </si>
  <si>
    <t>DARK-7542-20201215-11_36_35</t>
  </si>
  <si>
    <t>3/3</t>
  </si>
  <si>
    <t>20201215 11:38:02</t>
  </si>
  <si>
    <t>11:38:02</t>
  </si>
  <si>
    <t>RECT-7543-20201215-11_38_06</t>
  </si>
  <si>
    <t>DARK-7544-20201215-11_38_08</t>
  </si>
  <si>
    <t>20201215 11:39:08</t>
  </si>
  <si>
    <t>11:39:08</t>
  </si>
  <si>
    <t>RECT-7545-20201215-11_39_12</t>
  </si>
  <si>
    <t>DARK-7546-20201215-11_39_14</t>
  </si>
  <si>
    <t>20201215 11:40:34</t>
  </si>
  <si>
    <t>11:40:34</t>
  </si>
  <si>
    <t>RECT-7547-20201215-11_40_38</t>
  </si>
  <si>
    <t>DARK-7548-20201215-11_40_40</t>
  </si>
  <si>
    <t>20201215 11:41:50</t>
  </si>
  <si>
    <t>11:41:50</t>
  </si>
  <si>
    <t>RECT-7549-20201215-11_41_54</t>
  </si>
  <si>
    <t>DARK-7550-20201215-11_41_56</t>
  </si>
  <si>
    <t>20201215 11:43:05</t>
  </si>
  <si>
    <t>11:43:05</t>
  </si>
  <si>
    <t>RECT-7551-20201215-11_43_09</t>
  </si>
  <si>
    <t>DARK-7552-20201215-11_43_11</t>
  </si>
  <si>
    <t>20201215 11:44:14</t>
  </si>
  <si>
    <t>11:44:14</t>
  </si>
  <si>
    <t>RECT-7553-20201215-11_44_18</t>
  </si>
  <si>
    <t>DARK-7554-20201215-11_44_20</t>
  </si>
  <si>
    <t>20201215 11:45:43</t>
  </si>
  <si>
    <t>11:45:43</t>
  </si>
  <si>
    <t>RECT-7555-20201215-11_45_47</t>
  </si>
  <si>
    <t>DARK-7556-20201215-11_45_49</t>
  </si>
  <si>
    <t>20201215 11:47:33</t>
  </si>
  <si>
    <t>11:47:33</t>
  </si>
  <si>
    <t>RECT-7557-20201215-11_47_37</t>
  </si>
  <si>
    <t>DARK-7558-20201215-11_47_39</t>
  </si>
  <si>
    <t>20201215 11:49:34</t>
  </si>
  <si>
    <t>11:49:34</t>
  </si>
  <si>
    <t>RECT-7559-20201215-11_49_37</t>
  </si>
  <si>
    <t>DARK-7560-20201215-11_49_39</t>
  </si>
  <si>
    <t>20201215 11:51:11</t>
  </si>
  <si>
    <t>11:51:11</t>
  </si>
  <si>
    <t>RECT-7561-20201215-11_51_15</t>
  </si>
  <si>
    <t>DARK-7562-20201215-11_51_17</t>
  </si>
  <si>
    <t>20201215 11:52:14</t>
  </si>
  <si>
    <t>11:52:14</t>
  </si>
  <si>
    <t>RECT-7563-20201215-11_52_18</t>
  </si>
  <si>
    <t>DARK-7564-20201215-11_52_20</t>
  </si>
  <si>
    <t>20201215 11:53:50</t>
  </si>
  <si>
    <t>11:53:50</t>
  </si>
  <si>
    <t>RECT-7565-20201215-11_53_53</t>
  </si>
  <si>
    <t>DARK-7566-20201215-11_53_55</t>
  </si>
  <si>
    <t>20201215 11:55:10</t>
  </si>
  <si>
    <t>11:55:10</t>
  </si>
  <si>
    <t>RECT-7567-20201215-11_55_13</t>
  </si>
  <si>
    <t>DARK-7568-20201215-11_55_15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</si>
</sst>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31"/>
  <sheetViews>
    <sheetView tabSelected="1" workbookViewId="0"/>
  </sheetViews>
  <sheetFormatPr defaultRowHeight="15" x14ac:dyDescent="0.25"/>
  <sheetData>
    <row r="2" spans="1:170" x14ac:dyDescent="0.25">
      <c r="A2" t="s">
        <v>25</v>
      </c>
      <c r="B2" t="s">
        <v>26</v>
      </c>
      <c r="C2" t="s">
        <v>28</v>
      </c>
    </row>
    <row r="3" spans="1:170" x14ac:dyDescent="0.25">
      <c r="B3" t="s">
        <v>27</v>
      </c>
      <c r="C3">
        <v>21</v>
      </c>
    </row>
    <row r="4" spans="1:170" x14ac:dyDescent="0.25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 x14ac:dyDescent="0.25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 x14ac:dyDescent="0.25">
      <c r="B7">
        <v>0</v>
      </c>
      <c r="C7">
        <v>1</v>
      </c>
      <c r="D7">
        <v>0</v>
      </c>
      <c r="E7">
        <v>0</v>
      </c>
    </row>
    <row r="8" spans="1:170" x14ac:dyDescent="0.25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 x14ac:dyDescent="0.25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 x14ac:dyDescent="0.25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170" x14ac:dyDescent="0.25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 x14ac:dyDescent="0.25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 x14ac:dyDescent="0.25">
      <c r="A17">
        <v>1</v>
      </c>
      <c r="B17">
        <v>1608060884.5999999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1608060876.5999999</v>
      </c>
      <c r="I17">
        <f t="shared" ref="I17:I31" si="0">BW17*AG17*(BS17-BT17)/(100*BL17*(1000-AG17*BS17))</f>
        <v>9.8401029006291293E-4</v>
      </c>
      <c r="J17">
        <f t="shared" ref="J17:J31" si="1">BW17*AG17*(BR17-BQ17*(1000-AG17*BT17)/(1000-AG17*BS17))/(100*BL17)</f>
        <v>3.7343696675991107</v>
      </c>
      <c r="K17">
        <f t="shared" ref="K17:K31" si="2">BQ17 - IF(AG17&gt;1, J17*BL17*100/(AI17*CE17), 0)</f>
        <v>402.627580645161</v>
      </c>
      <c r="L17">
        <f t="shared" ref="L17:L31" si="3">((R17-I17/2)*K17-J17)/(R17+I17/2)</f>
        <v>242.5923531269483</v>
      </c>
      <c r="M17">
        <f t="shared" ref="M17:M31" si="4">L17*(BX17+BY17)/1000</f>
        <v>24.940806463140106</v>
      </c>
      <c r="N17">
        <f t="shared" ref="N17:N31" si="5">(BQ17 - IF(AG17&gt;1, J17*BL17*100/(AI17*CE17), 0))*(BX17+BY17)/1000</f>
        <v>41.393953420858253</v>
      </c>
      <c r="O17">
        <f t="shared" ref="O17:O31" si="6">2/((1/Q17-1/P17)+SIGN(Q17)*SQRT((1/Q17-1/P17)*(1/Q17-1/P17) + 4*BM17/((BM17+1)*(BM17+1))*(2*1/Q17*1/P17-1/P17*1/P17)))</f>
        <v>4.0773032491466209E-2</v>
      </c>
      <c r="P17">
        <f t="shared" ref="P17:P31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2.9775240701828194</v>
      </c>
      <c r="Q17">
        <f t="shared" ref="Q17:Q31" si="8">I17*(1000-(1000*0.61365*EXP(17.502*U17/(240.97+U17))/(BX17+BY17)+BS17)/2)/(1000*0.61365*EXP(17.502*U17/(240.97+U17))/(BX17+BY17)-BS17)</f>
        <v>4.046537604912423E-2</v>
      </c>
      <c r="R17">
        <f t="shared" ref="R17:R31" si="9">1/((BM17+1)/(O17/1.6)+1/(P17/1.37)) + BM17/((BM17+1)/(O17/1.6) + BM17/(P17/1.37))</f>
        <v>2.5318308084579244E-2</v>
      </c>
      <c r="S17">
        <f t="shared" ref="S17:S31" si="10">(BI17*BK17)</f>
        <v>231.28876931938746</v>
      </c>
      <c r="T17">
        <f t="shared" ref="T17:T31" si="11">(BZ17+(S17+2*0.95*0.0000000567*(((BZ17+$B$7)+273)^4-(BZ17+273)^4)-44100*I17)/(1.84*29.3*P17+8*0.95*0.0000000567*(BZ17+273)^3))</f>
        <v>29.139698308263984</v>
      </c>
      <c r="U17">
        <f t="shared" ref="U17:U31" si="12">($C$7*CA17+$D$7*CB17+$E$7*T17)</f>
        <v>28.509335483870998</v>
      </c>
      <c r="V17">
        <f t="shared" ref="V17:V31" si="13">0.61365*EXP(17.502*U17/(240.97+U17))</f>
        <v>3.9089881420241692</v>
      </c>
      <c r="W17">
        <f t="shared" ref="W17:W31" si="14">(X17/Y17*100)</f>
        <v>38.741479270376324</v>
      </c>
      <c r="X17">
        <f t="shared" ref="X17:X31" si="15">BS17*(BX17+BY17)/1000</f>
        <v>1.4743885237503374</v>
      </c>
      <c r="Y17">
        <f t="shared" ref="Y17:Y31" si="16">0.61365*EXP(17.502*BZ17/(240.97+BZ17))</f>
        <v>3.8057104465748388</v>
      </c>
      <c r="Z17">
        <f t="shared" ref="Z17:Z31" si="17">(V17-BS17*(BX17+BY17)/1000)</f>
        <v>2.4345996182738316</v>
      </c>
      <c r="AA17">
        <f t="shared" ref="AA17:AA31" si="18">(-I17*44100)</f>
        <v>-43.394853791774459</v>
      </c>
      <c r="AB17">
        <f t="shared" ref="AB17:AB31" si="19">2*29.3*P17*0.92*(BZ17-U17)</f>
        <v>-73.882593349035943</v>
      </c>
      <c r="AC17">
        <f t="shared" ref="AC17:AC31" si="20">2*0.95*0.0000000567*(((BZ17+$B$7)+273)^4-(U17+273)^4)</f>
        <v>-5.4238264882050666</v>
      </c>
      <c r="AD17">
        <f t="shared" ref="AD17:AD31" si="21">S17+AC17+AA17+AB17</f>
        <v>108.58749569037198</v>
      </c>
      <c r="AE17">
        <v>0</v>
      </c>
      <c r="AF17">
        <v>0</v>
      </c>
      <c r="AG17">
        <f t="shared" ref="AG17:AG31" si="22">IF(AE17*$H$13&gt;=AI17,1,(AI17/(AI17-AE17*$H$13)))</f>
        <v>1</v>
      </c>
      <c r="AH17">
        <f t="shared" ref="AH17:AH31" si="23">(AG17-1)*100</f>
        <v>0</v>
      </c>
      <c r="AI17">
        <f t="shared" ref="AI17:AI31" si="24">MAX(0,($B$13+$C$13*CE17)/(1+$D$13*CE17)*BX17/(BZ17+273)*$E$13)</f>
        <v>54146.513460032969</v>
      </c>
      <c r="AJ17" t="s">
        <v>287</v>
      </c>
      <c r="AK17">
        <v>715.47692307692296</v>
      </c>
      <c r="AL17">
        <v>3262.08</v>
      </c>
      <c r="AM17">
        <f t="shared" ref="AM17:AM31" si="25">AL17-AK17</f>
        <v>2546.603076923077</v>
      </c>
      <c r="AN17">
        <f t="shared" ref="AN17:AN31" si="26">AM17/AL17</f>
        <v>0.78066849277855754</v>
      </c>
      <c r="AO17">
        <v>-0.57774747981622299</v>
      </c>
      <c r="AP17" t="s">
        <v>288</v>
      </c>
      <c r="AQ17">
        <v>1437.18807692308</v>
      </c>
      <c r="AR17">
        <v>1558.51</v>
      </c>
      <c r="AS17">
        <f t="shared" ref="AS17:AS31" si="27">1-AQ17/AR17</f>
        <v>7.7844815289552227E-2</v>
      </c>
      <c r="AT17">
        <v>0.5</v>
      </c>
      <c r="AU17">
        <f t="shared" ref="AU17:AU31" si="28">BI17</f>
        <v>1180.1753039730966</v>
      </c>
      <c r="AV17">
        <f t="shared" ref="AV17:AV31" si="29">J17</f>
        <v>3.7343696675991107</v>
      </c>
      <c r="AW17">
        <f t="shared" ref="AW17:AW31" si="30">AS17*AT17*AU17</f>
        <v>45.935264273538429</v>
      </c>
      <c r="AX17">
        <f t="shared" ref="AX17:AX31" si="31">BC17/AR17</f>
        <v>0.45990080268974853</v>
      </c>
      <c r="AY17">
        <f t="shared" ref="AY17:AY31" si="32">(AV17-AO17)/AU17</f>
        <v>3.653793748181697E-3</v>
      </c>
      <c r="AZ17">
        <f t="shared" ref="AZ17:AZ31" si="33">(AL17-AR17)/AR17</f>
        <v>1.0930760790755272</v>
      </c>
      <c r="BA17" t="s">
        <v>289</v>
      </c>
      <c r="BB17">
        <v>841.75</v>
      </c>
      <c r="BC17">
        <f t="shared" ref="BC17:BC31" si="34">AR17-BB17</f>
        <v>716.76</v>
      </c>
      <c r="BD17">
        <f t="shared" ref="BD17:BD31" si="35">(AR17-AQ17)/(AR17-BB17)</f>
        <v>0.16926436056269886</v>
      </c>
      <c r="BE17">
        <f t="shared" ref="BE17:BE31" si="36">(AL17-AR17)/(AL17-BB17)</f>
        <v>0.7038585647411717</v>
      </c>
      <c r="BF17">
        <f t="shared" ref="BF17:BF31" si="37">(AR17-AQ17)/(AR17-AK17)</f>
        <v>0.14391122531007181</v>
      </c>
      <c r="BG17">
        <f t="shared" ref="BG17:BG31" si="38">(AL17-AR17)/(AL17-AK17)</f>
        <v>0.66895780321538434</v>
      </c>
      <c r="BH17">
        <f t="shared" ref="BH17:BH31" si="39">$B$11*CF17+$C$11*CG17+$F$11*CH17*(1-CK17)</f>
        <v>1399.98870967742</v>
      </c>
      <c r="BI17">
        <f t="shared" ref="BI17:BI31" si="40">BH17*BJ17</f>
        <v>1180.1753039730966</v>
      </c>
      <c r="BJ17">
        <f t="shared" ref="BJ17:BJ31" si="41">($B$11*$D$9+$C$11*$D$9+$F$11*((CU17+CM17)/MAX(CU17+CM17+CV17, 0.1)*$I$9+CV17/MAX(CU17+CM17+CV17, 0.1)*$J$9))/($B$11+$C$11+$F$11)</f>
        <v>0.8429891582804464</v>
      </c>
      <c r="BK17">
        <f t="shared" ref="BK17:BK31" si="42">($B$11*$K$9+$C$11*$K$9+$F$11*((CU17+CM17)/MAX(CU17+CM17+CV17, 0.1)*$P$9+CV17/MAX(CU17+CM17+CV17, 0.1)*$Q$9))/($B$11+$C$11+$F$11)</f>
        <v>0.19597831656089285</v>
      </c>
      <c r="BL17">
        <v>6</v>
      </c>
      <c r="BM17">
        <v>0.5</v>
      </c>
      <c r="BN17" t="s">
        <v>290</v>
      </c>
      <c r="BO17">
        <v>2</v>
      </c>
      <c r="BP17">
        <v>1608060876.5999999</v>
      </c>
      <c r="BQ17">
        <v>402.627580645161</v>
      </c>
      <c r="BR17">
        <v>407.58409677419297</v>
      </c>
      <c r="BS17">
        <v>14.340970967741899</v>
      </c>
      <c r="BT17">
        <v>13.177129032258099</v>
      </c>
      <c r="BU17">
        <v>398.82764516128998</v>
      </c>
      <c r="BV17">
        <v>14.215970967741899</v>
      </c>
      <c r="BW17">
        <v>500.01564516129002</v>
      </c>
      <c r="BX17">
        <v>102.709548387097</v>
      </c>
      <c r="BY17">
        <v>9.9984319354838702E-2</v>
      </c>
      <c r="BZ17">
        <v>28.049077419354798</v>
      </c>
      <c r="CA17">
        <v>28.509335483870998</v>
      </c>
      <c r="CB17">
        <v>999.9</v>
      </c>
      <c r="CC17">
        <v>0</v>
      </c>
      <c r="CD17">
        <v>0</v>
      </c>
      <c r="CE17">
        <v>10004.9832258065</v>
      </c>
      <c r="CF17">
        <v>0</v>
      </c>
      <c r="CG17">
        <v>627.95351612903198</v>
      </c>
      <c r="CH17">
        <v>1399.98870967742</v>
      </c>
      <c r="CI17">
        <v>0.900004290322581</v>
      </c>
      <c r="CJ17">
        <v>9.9995419354838702E-2</v>
      </c>
      <c r="CK17">
        <v>0</v>
      </c>
      <c r="CL17">
        <v>1439.08870967742</v>
      </c>
      <c r="CM17">
        <v>4.9997499999999997</v>
      </c>
      <c r="CN17">
        <v>20232.751612903201</v>
      </c>
      <c r="CO17">
        <v>12177.964516128999</v>
      </c>
      <c r="CP17">
        <v>49.558129032258002</v>
      </c>
      <c r="CQ17">
        <v>51.396999999999998</v>
      </c>
      <c r="CR17">
        <v>50.624870967741899</v>
      </c>
      <c r="CS17">
        <v>50.792000000000002</v>
      </c>
      <c r="CT17">
        <v>50.55</v>
      </c>
      <c r="CU17">
        <v>1255.49580645161</v>
      </c>
      <c r="CV17">
        <v>139.492903225806</v>
      </c>
      <c r="CW17">
        <v>0</v>
      </c>
      <c r="CX17">
        <v>634.40000009536698</v>
      </c>
      <c r="CY17">
        <v>0</v>
      </c>
      <c r="CZ17">
        <v>1437.18807692308</v>
      </c>
      <c r="DA17">
        <v>-252.297093690563</v>
      </c>
      <c r="DB17">
        <v>-3564.38631993645</v>
      </c>
      <c r="DC17">
        <v>20205.726923076902</v>
      </c>
      <c r="DD17">
        <v>15</v>
      </c>
      <c r="DE17">
        <v>0</v>
      </c>
      <c r="DF17" t="s">
        <v>291</v>
      </c>
      <c r="DG17">
        <v>1607992667.0999999</v>
      </c>
      <c r="DH17">
        <v>1607992669.5999999</v>
      </c>
      <c r="DI17">
        <v>0</v>
      </c>
      <c r="DJ17">
        <v>2.2829999999999999</v>
      </c>
      <c r="DK17">
        <v>-1.6E-2</v>
      </c>
      <c r="DL17">
        <v>3.8</v>
      </c>
      <c r="DM17">
        <v>0.125</v>
      </c>
      <c r="DN17">
        <v>727</v>
      </c>
      <c r="DO17">
        <v>17</v>
      </c>
      <c r="DP17">
        <v>0.04</v>
      </c>
      <c r="DQ17">
        <v>0.04</v>
      </c>
      <c r="DR17">
        <v>3.7036646231749</v>
      </c>
      <c r="DS17">
        <v>3.6407088909370402</v>
      </c>
      <c r="DT17">
        <v>0.28819439878494202</v>
      </c>
      <c r="DU17">
        <v>0</v>
      </c>
      <c r="DV17">
        <v>-4.9337158064516098</v>
      </c>
      <c r="DW17">
        <v>-4.2296211290322496</v>
      </c>
      <c r="DX17">
        <v>0.34576875973900001</v>
      </c>
      <c r="DY17">
        <v>0</v>
      </c>
      <c r="DZ17">
        <v>1.16441709677419</v>
      </c>
      <c r="EA17">
        <v>-7.0659193548390703E-2</v>
      </c>
      <c r="EB17">
        <v>5.28332568378642E-3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3.8</v>
      </c>
      <c r="EJ17">
        <v>0.125</v>
      </c>
      <c r="EK17">
        <v>3.8</v>
      </c>
      <c r="EL17">
        <v>0</v>
      </c>
      <c r="EM17">
        <v>0</v>
      </c>
      <c r="EN17">
        <v>0</v>
      </c>
      <c r="EO17">
        <v>0.125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1137</v>
      </c>
      <c r="EX17">
        <v>1136.9000000000001</v>
      </c>
      <c r="EY17">
        <v>2</v>
      </c>
      <c r="EZ17">
        <v>508.56299999999999</v>
      </c>
      <c r="FA17">
        <v>465.29</v>
      </c>
      <c r="FB17">
        <v>22.500299999999999</v>
      </c>
      <c r="FC17">
        <v>33.469000000000001</v>
      </c>
      <c r="FD17">
        <v>29.999700000000001</v>
      </c>
      <c r="FE17">
        <v>33.363399999999999</v>
      </c>
      <c r="FF17">
        <v>33.322400000000002</v>
      </c>
      <c r="FG17">
        <v>22.236999999999998</v>
      </c>
      <c r="FH17">
        <v>0</v>
      </c>
      <c r="FI17">
        <v>100</v>
      </c>
      <c r="FJ17">
        <v>22.5198</v>
      </c>
      <c r="FK17">
        <v>406.89600000000002</v>
      </c>
      <c r="FL17">
        <v>14.793100000000001</v>
      </c>
      <c r="FM17">
        <v>101.398</v>
      </c>
      <c r="FN17">
        <v>100.76</v>
      </c>
    </row>
    <row r="18" spans="1:170" x14ac:dyDescent="0.25">
      <c r="A18">
        <v>2</v>
      </c>
      <c r="B18">
        <v>1608060989.5999999</v>
      </c>
      <c r="C18">
        <v>105</v>
      </c>
      <c r="D18" t="s">
        <v>293</v>
      </c>
      <c r="E18" t="s">
        <v>294</v>
      </c>
      <c r="F18" t="s">
        <v>285</v>
      </c>
      <c r="G18" t="s">
        <v>286</v>
      </c>
      <c r="H18">
        <v>1608060981.8499999</v>
      </c>
      <c r="I18">
        <f t="shared" si="0"/>
        <v>1.1281641670607776E-3</v>
      </c>
      <c r="J18">
        <f t="shared" si="1"/>
        <v>-2.2945362618994602</v>
      </c>
      <c r="K18">
        <f t="shared" si="2"/>
        <v>49.601653333333303</v>
      </c>
      <c r="L18">
        <f t="shared" si="3"/>
        <v>125.86578831621941</v>
      </c>
      <c r="M18">
        <f t="shared" si="4"/>
        <v>12.940181315541677</v>
      </c>
      <c r="N18">
        <f t="shared" si="5"/>
        <v>5.0995143022614675</v>
      </c>
      <c r="O18">
        <f t="shared" si="6"/>
        <v>4.6403552545159273E-2</v>
      </c>
      <c r="P18">
        <f t="shared" si="7"/>
        <v>2.9768240503600145</v>
      </c>
      <c r="Q18">
        <f t="shared" si="8"/>
        <v>4.6005412763530658E-2</v>
      </c>
      <c r="R18">
        <f t="shared" si="9"/>
        <v>2.87888693986331E-2</v>
      </c>
      <c r="S18">
        <f t="shared" si="10"/>
        <v>231.28705591601783</v>
      </c>
      <c r="T18">
        <f t="shared" si="11"/>
        <v>29.053031038311278</v>
      </c>
      <c r="U18">
        <f t="shared" si="12"/>
        <v>28.663236666666698</v>
      </c>
      <c r="V18">
        <f t="shared" si="13"/>
        <v>3.9440632712005685</v>
      </c>
      <c r="W18">
        <f t="shared" si="14"/>
        <v>39.254190134919689</v>
      </c>
      <c r="X18">
        <f t="shared" si="15"/>
        <v>1.4895513760703125</v>
      </c>
      <c r="Y18">
        <f t="shared" si="16"/>
        <v>3.7946302571791928</v>
      </c>
      <c r="Z18">
        <f t="shared" si="17"/>
        <v>2.4545118951302562</v>
      </c>
      <c r="AA18">
        <f t="shared" si="18"/>
        <v>-49.752039767380296</v>
      </c>
      <c r="AB18">
        <f t="shared" si="19"/>
        <v>-106.59248389881226</v>
      </c>
      <c r="AC18">
        <f t="shared" si="20"/>
        <v>-7.8309998847744211</v>
      </c>
      <c r="AD18">
        <f t="shared" si="21"/>
        <v>67.111532365050849</v>
      </c>
      <c r="AE18">
        <v>0</v>
      </c>
      <c r="AF18">
        <v>0</v>
      </c>
      <c r="AG18">
        <f t="shared" si="22"/>
        <v>1</v>
      </c>
      <c r="AH18">
        <f t="shared" si="23"/>
        <v>0</v>
      </c>
      <c r="AI18">
        <f t="shared" si="24"/>
        <v>54134.954272968949</v>
      </c>
      <c r="AJ18" t="s">
        <v>287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295</v>
      </c>
      <c r="AQ18">
        <v>999.14680769230802</v>
      </c>
      <c r="AR18">
        <v>1048.48</v>
      </c>
      <c r="AS18">
        <f t="shared" si="27"/>
        <v>4.7052106199156896E-2</v>
      </c>
      <c r="AT18">
        <v>0.5</v>
      </c>
      <c r="AU18">
        <f t="shared" si="28"/>
        <v>1180.167060747279</v>
      </c>
      <c r="AV18">
        <f t="shared" si="29"/>
        <v>-2.2945362618994602</v>
      </c>
      <c r="AW18">
        <f t="shared" si="30"/>
        <v>27.764672937513911</v>
      </c>
      <c r="AX18">
        <f t="shared" si="31"/>
        <v>0.2688749427743018</v>
      </c>
      <c r="AY18">
        <f t="shared" si="32"/>
        <v>-1.4546997956341628E-3</v>
      </c>
      <c r="AZ18">
        <f t="shared" si="33"/>
        <v>2.1112467572104379</v>
      </c>
      <c r="BA18" t="s">
        <v>296</v>
      </c>
      <c r="BB18">
        <v>766.57</v>
      </c>
      <c r="BC18">
        <f t="shared" si="34"/>
        <v>281.90999999999997</v>
      </c>
      <c r="BD18">
        <f t="shared" si="35"/>
        <v>0.17499624812064846</v>
      </c>
      <c r="BE18">
        <f t="shared" si="36"/>
        <v>0.88703311146819697</v>
      </c>
      <c r="BF18">
        <f t="shared" si="37"/>
        <v>0.14814635577402743</v>
      </c>
      <c r="BG18">
        <f t="shared" si="38"/>
        <v>0.86923636433934315</v>
      </c>
      <c r="BH18">
        <f t="shared" si="39"/>
        <v>1399.979</v>
      </c>
      <c r="BI18">
        <f t="shared" si="40"/>
        <v>1180.167060747279</v>
      </c>
      <c r="BJ18">
        <f t="shared" si="41"/>
        <v>0.84298911679909416</v>
      </c>
      <c r="BK18">
        <f t="shared" si="42"/>
        <v>0.19597823359818856</v>
      </c>
      <c r="BL18">
        <v>6</v>
      </c>
      <c r="BM18">
        <v>0.5</v>
      </c>
      <c r="BN18" t="s">
        <v>290</v>
      </c>
      <c r="BO18">
        <v>2</v>
      </c>
      <c r="BP18">
        <v>1608060981.8499999</v>
      </c>
      <c r="BQ18">
        <v>49.601653333333303</v>
      </c>
      <c r="BR18">
        <v>46.91554</v>
      </c>
      <c r="BS18">
        <v>14.488479999999999</v>
      </c>
      <c r="BT18">
        <v>13.154386666666699</v>
      </c>
      <c r="BU18">
        <v>45.801653333333299</v>
      </c>
      <c r="BV18">
        <v>14.363479999999999</v>
      </c>
      <c r="BW18">
        <v>500.03343333333299</v>
      </c>
      <c r="BX18">
        <v>102.7093</v>
      </c>
      <c r="BY18">
        <v>0.100061373333333</v>
      </c>
      <c r="BZ18">
        <v>27.9990533333333</v>
      </c>
      <c r="CA18">
        <v>28.663236666666698</v>
      </c>
      <c r="CB18">
        <v>999.9</v>
      </c>
      <c r="CC18">
        <v>0</v>
      </c>
      <c r="CD18">
        <v>0</v>
      </c>
      <c r="CE18">
        <v>10001.0483333333</v>
      </c>
      <c r="CF18">
        <v>0</v>
      </c>
      <c r="CG18">
        <v>657.51530000000002</v>
      </c>
      <c r="CH18">
        <v>1399.979</v>
      </c>
      <c r="CI18">
        <v>0.900005533333333</v>
      </c>
      <c r="CJ18">
        <v>9.9994186666666707E-2</v>
      </c>
      <c r="CK18">
        <v>0</v>
      </c>
      <c r="CL18">
        <v>999.96063333333302</v>
      </c>
      <c r="CM18">
        <v>4.9997499999999997</v>
      </c>
      <c r="CN18">
        <v>14069.586666666701</v>
      </c>
      <c r="CO18">
        <v>12177.8833333333</v>
      </c>
      <c r="CP18">
        <v>49.733133333333299</v>
      </c>
      <c r="CQ18">
        <v>51.537199999999999</v>
      </c>
      <c r="CR18">
        <v>50.7665333333333</v>
      </c>
      <c r="CS18">
        <v>50.8915333333333</v>
      </c>
      <c r="CT18">
        <v>50.695466666666697</v>
      </c>
      <c r="CU18">
        <v>1255.489</v>
      </c>
      <c r="CV18">
        <v>139.49</v>
      </c>
      <c r="CW18">
        <v>0</v>
      </c>
      <c r="CX18">
        <v>104.299999952316</v>
      </c>
      <c r="CY18">
        <v>0</v>
      </c>
      <c r="CZ18">
        <v>999.14680769230802</v>
      </c>
      <c r="DA18">
        <v>-123.94670085788</v>
      </c>
      <c r="DB18">
        <v>-1711.34700868256</v>
      </c>
      <c r="DC18">
        <v>14058.4269230769</v>
      </c>
      <c r="DD18">
        <v>15</v>
      </c>
      <c r="DE18">
        <v>0</v>
      </c>
      <c r="DF18" t="s">
        <v>291</v>
      </c>
      <c r="DG18">
        <v>1607992667.0999999</v>
      </c>
      <c r="DH18">
        <v>1607992669.5999999</v>
      </c>
      <c r="DI18">
        <v>0</v>
      </c>
      <c r="DJ18">
        <v>2.2829999999999999</v>
      </c>
      <c r="DK18">
        <v>-1.6E-2</v>
      </c>
      <c r="DL18">
        <v>3.8</v>
      </c>
      <c r="DM18">
        <v>0.125</v>
      </c>
      <c r="DN18">
        <v>727</v>
      </c>
      <c r="DO18">
        <v>17</v>
      </c>
      <c r="DP18">
        <v>0.04</v>
      </c>
      <c r="DQ18">
        <v>0.04</v>
      </c>
      <c r="DR18">
        <v>-2.2722979486263402</v>
      </c>
      <c r="DS18">
        <v>0.145018731233442</v>
      </c>
      <c r="DT18">
        <v>0.14060692119366699</v>
      </c>
      <c r="DU18">
        <v>1</v>
      </c>
      <c r="DV18">
        <v>2.6617080645161302</v>
      </c>
      <c r="DW18">
        <v>-0.112775322580653</v>
      </c>
      <c r="DX18">
        <v>0.166345224902511</v>
      </c>
      <c r="DY18">
        <v>1</v>
      </c>
      <c r="DZ18">
        <v>1.3335832258064499</v>
      </c>
      <c r="EA18">
        <v>4.7372419354836999E-2</v>
      </c>
      <c r="EB18">
        <v>3.5936273229298802E-3</v>
      </c>
      <c r="EC18">
        <v>1</v>
      </c>
      <c r="ED18">
        <v>3</v>
      </c>
      <c r="EE18">
        <v>3</v>
      </c>
      <c r="EF18" t="s">
        <v>297</v>
      </c>
      <c r="EG18">
        <v>100</v>
      </c>
      <c r="EH18">
        <v>100</v>
      </c>
      <c r="EI18">
        <v>3.8</v>
      </c>
      <c r="EJ18">
        <v>0.125</v>
      </c>
      <c r="EK18">
        <v>3.8</v>
      </c>
      <c r="EL18">
        <v>0</v>
      </c>
      <c r="EM18">
        <v>0</v>
      </c>
      <c r="EN18">
        <v>0</v>
      </c>
      <c r="EO18">
        <v>0.125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1138.7</v>
      </c>
      <c r="EX18">
        <v>1138.7</v>
      </c>
      <c r="EY18">
        <v>2</v>
      </c>
      <c r="EZ18">
        <v>509.31400000000002</v>
      </c>
      <c r="FA18">
        <v>464.39400000000001</v>
      </c>
      <c r="FB18">
        <v>24.1326</v>
      </c>
      <c r="FC18">
        <v>33.514899999999997</v>
      </c>
      <c r="FD18">
        <v>30.0047</v>
      </c>
      <c r="FE18">
        <v>33.406599999999997</v>
      </c>
      <c r="FF18">
        <v>33.366900000000001</v>
      </c>
      <c r="FG18">
        <v>6.3888499999999997</v>
      </c>
      <c r="FH18">
        <v>0</v>
      </c>
      <c r="FI18">
        <v>100</v>
      </c>
      <c r="FJ18">
        <v>23.7654</v>
      </c>
      <c r="FK18">
        <v>46.355400000000003</v>
      </c>
      <c r="FL18">
        <v>14.249700000000001</v>
      </c>
      <c r="FM18">
        <v>101.39</v>
      </c>
      <c r="FN18">
        <v>100.753</v>
      </c>
    </row>
    <row r="19" spans="1:170" x14ac:dyDescent="0.25">
      <c r="A19">
        <v>3</v>
      </c>
      <c r="B19">
        <v>1608061082.5999999</v>
      </c>
      <c r="C19">
        <v>198</v>
      </c>
      <c r="D19" t="s">
        <v>298</v>
      </c>
      <c r="E19" t="s">
        <v>299</v>
      </c>
      <c r="F19" t="s">
        <v>285</v>
      </c>
      <c r="G19" t="s">
        <v>286</v>
      </c>
      <c r="H19">
        <v>1608061074.8499999</v>
      </c>
      <c r="I19">
        <f t="shared" si="0"/>
        <v>1.1487909336174267E-3</v>
      </c>
      <c r="J19">
        <f t="shared" si="1"/>
        <v>-1.6089028333478859</v>
      </c>
      <c r="K19">
        <f t="shared" si="2"/>
        <v>79.673536666666706</v>
      </c>
      <c r="L19">
        <f t="shared" si="3"/>
        <v>130.37020075353982</v>
      </c>
      <c r="M19">
        <f t="shared" si="4"/>
        <v>13.40275295296294</v>
      </c>
      <c r="N19">
        <f t="shared" si="5"/>
        <v>8.1908651107386916</v>
      </c>
      <c r="O19">
        <f t="shared" si="6"/>
        <v>4.7324661071188052E-2</v>
      </c>
      <c r="P19">
        <f t="shared" si="7"/>
        <v>2.9771459196551362</v>
      </c>
      <c r="Q19">
        <f t="shared" si="8"/>
        <v>4.6910678722582595E-2</v>
      </c>
      <c r="R19">
        <f t="shared" si="9"/>
        <v>2.9356066903966437E-2</v>
      </c>
      <c r="S19">
        <f t="shared" si="10"/>
        <v>231.28869091341036</v>
      </c>
      <c r="T19">
        <f t="shared" si="11"/>
        <v>29.011692576801529</v>
      </c>
      <c r="U19">
        <f t="shared" si="12"/>
        <v>28.653926666666699</v>
      </c>
      <c r="V19">
        <f t="shared" si="13"/>
        <v>3.9419336856921272</v>
      </c>
      <c r="W19">
        <f t="shared" si="14"/>
        <v>39.371345506999155</v>
      </c>
      <c r="X19">
        <f t="shared" si="15"/>
        <v>1.4908655791924841</v>
      </c>
      <c r="Y19">
        <f t="shared" si="16"/>
        <v>3.7866767315012098</v>
      </c>
      <c r="Z19">
        <f t="shared" si="17"/>
        <v>2.4510681064996431</v>
      </c>
      <c r="AA19">
        <f t="shared" si="18"/>
        <v>-50.661680172528513</v>
      </c>
      <c r="AB19">
        <f t="shared" si="19"/>
        <v>-110.88571801221461</v>
      </c>
      <c r="AC19">
        <f t="shared" si="20"/>
        <v>-8.1436932392096271</v>
      </c>
      <c r="AD19">
        <f t="shared" si="21"/>
        <v>61.597599489457608</v>
      </c>
      <c r="AE19">
        <v>0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54150.793170722311</v>
      </c>
      <c r="AJ19" t="s">
        <v>287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300</v>
      </c>
      <c r="AQ19">
        <v>884.29034615384603</v>
      </c>
      <c r="AR19">
        <v>929.37</v>
      </c>
      <c r="AS19">
        <f t="shared" si="27"/>
        <v>4.8505604706579719E-2</v>
      </c>
      <c r="AT19">
        <v>0.5</v>
      </c>
      <c r="AU19">
        <f t="shared" si="28"/>
        <v>1180.1724607473402</v>
      </c>
      <c r="AV19">
        <f t="shared" si="29"/>
        <v>-1.6089028333478859</v>
      </c>
      <c r="AW19">
        <f t="shared" si="30"/>
        <v>28.622489433300977</v>
      </c>
      <c r="AX19">
        <f t="shared" si="31"/>
        <v>0.22606712073770405</v>
      </c>
      <c r="AY19">
        <f t="shared" si="32"/>
        <v>-8.737327702755301E-4</v>
      </c>
      <c r="AZ19">
        <f t="shared" si="33"/>
        <v>2.5099906388198456</v>
      </c>
      <c r="BA19" t="s">
        <v>301</v>
      </c>
      <c r="BB19">
        <v>719.27</v>
      </c>
      <c r="BC19">
        <f t="shared" si="34"/>
        <v>210.10000000000002</v>
      </c>
      <c r="BD19">
        <f t="shared" si="35"/>
        <v>0.21456284553143251</v>
      </c>
      <c r="BE19">
        <f t="shared" si="36"/>
        <v>0.91737487268022389</v>
      </c>
      <c r="BF19">
        <f t="shared" si="37"/>
        <v>0.21075789125407782</v>
      </c>
      <c r="BG19">
        <f t="shared" si="38"/>
        <v>0.9160084746377074</v>
      </c>
      <c r="BH19">
        <f t="shared" si="39"/>
        <v>1399.9849999999999</v>
      </c>
      <c r="BI19">
        <f t="shared" si="40"/>
        <v>1180.1724607473402</v>
      </c>
      <c r="BJ19">
        <f t="shared" si="41"/>
        <v>0.84298936113411238</v>
      </c>
      <c r="BK19">
        <f t="shared" si="42"/>
        <v>0.19597872226822474</v>
      </c>
      <c r="BL19">
        <v>6</v>
      </c>
      <c r="BM19">
        <v>0.5</v>
      </c>
      <c r="BN19" t="s">
        <v>290</v>
      </c>
      <c r="BO19">
        <v>2</v>
      </c>
      <c r="BP19">
        <v>1608061074.8499999</v>
      </c>
      <c r="BQ19">
        <v>79.673536666666706</v>
      </c>
      <c r="BR19">
        <v>77.852773333333303</v>
      </c>
      <c r="BS19">
        <v>14.50183</v>
      </c>
      <c r="BT19">
        <v>13.1433366666667</v>
      </c>
      <c r="BU19">
        <v>75.873533333333299</v>
      </c>
      <c r="BV19">
        <v>14.37683</v>
      </c>
      <c r="BW19">
        <v>500.023666666667</v>
      </c>
      <c r="BX19">
        <v>102.705366666667</v>
      </c>
      <c r="BY19">
        <v>9.9974396666666604E-2</v>
      </c>
      <c r="BZ19">
        <v>27.963066666666698</v>
      </c>
      <c r="CA19">
        <v>28.653926666666699</v>
      </c>
      <c r="CB19">
        <v>999.9</v>
      </c>
      <c r="CC19">
        <v>0</v>
      </c>
      <c r="CD19">
        <v>0</v>
      </c>
      <c r="CE19">
        <v>10003.2516666667</v>
      </c>
      <c r="CF19">
        <v>0</v>
      </c>
      <c r="CG19">
        <v>802.03196666666702</v>
      </c>
      <c r="CH19">
        <v>1399.9849999999999</v>
      </c>
      <c r="CI19">
        <v>0.89999553333333304</v>
      </c>
      <c r="CJ19">
        <v>0.10000438</v>
      </c>
      <c r="CK19">
        <v>0</v>
      </c>
      <c r="CL19">
        <v>884.59946666666701</v>
      </c>
      <c r="CM19">
        <v>4.9997499999999997</v>
      </c>
      <c r="CN19">
        <v>12461.0566666667</v>
      </c>
      <c r="CO19">
        <v>12177.8966666667</v>
      </c>
      <c r="CP19">
        <v>49.8874</v>
      </c>
      <c r="CQ19">
        <v>51.639466666666699</v>
      </c>
      <c r="CR19">
        <v>50.936999999999998</v>
      </c>
      <c r="CS19">
        <v>51.029000000000003</v>
      </c>
      <c r="CT19">
        <v>50.828800000000001</v>
      </c>
      <c r="CU19">
        <v>1255.4829999999999</v>
      </c>
      <c r="CV19">
        <v>139.50200000000001</v>
      </c>
      <c r="CW19">
        <v>0</v>
      </c>
      <c r="CX19">
        <v>92.5</v>
      </c>
      <c r="CY19">
        <v>0</v>
      </c>
      <c r="CZ19">
        <v>884.29034615384603</v>
      </c>
      <c r="DA19">
        <v>-43.9356923446271</v>
      </c>
      <c r="DB19">
        <v>-620.97094048170402</v>
      </c>
      <c r="DC19">
        <v>12457.146153846201</v>
      </c>
      <c r="DD19">
        <v>15</v>
      </c>
      <c r="DE19">
        <v>0</v>
      </c>
      <c r="DF19" t="s">
        <v>291</v>
      </c>
      <c r="DG19">
        <v>1607992667.0999999</v>
      </c>
      <c r="DH19">
        <v>1607992669.5999999</v>
      </c>
      <c r="DI19">
        <v>0</v>
      </c>
      <c r="DJ19">
        <v>2.2829999999999999</v>
      </c>
      <c r="DK19">
        <v>-1.6E-2</v>
      </c>
      <c r="DL19">
        <v>3.8</v>
      </c>
      <c r="DM19">
        <v>0.125</v>
      </c>
      <c r="DN19">
        <v>727</v>
      </c>
      <c r="DO19">
        <v>17</v>
      </c>
      <c r="DP19">
        <v>0.04</v>
      </c>
      <c r="DQ19">
        <v>0.04</v>
      </c>
      <c r="DR19">
        <v>-1.6184490326113401</v>
      </c>
      <c r="DS19">
        <v>0.15379495454220601</v>
      </c>
      <c r="DT19">
        <v>9.6993155716251805E-2</v>
      </c>
      <c r="DU19">
        <v>1</v>
      </c>
      <c r="DV19">
        <v>1.8345961290322601</v>
      </c>
      <c r="DW19">
        <v>-0.12071564516129001</v>
      </c>
      <c r="DX19">
        <v>0.115173689134657</v>
      </c>
      <c r="DY19">
        <v>1</v>
      </c>
      <c r="DZ19">
        <v>1.3578325806451601</v>
      </c>
      <c r="EA19">
        <v>4.3403225806449203E-2</v>
      </c>
      <c r="EB19">
        <v>3.3119723854836201E-3</v>
      </c>
      <c r="EC19">
        <v>1</v>
      </c>
      <c r="ED19">
        <v>3</v>
      </c>
      <c r="EE19">
        <v>3</v>
      </c>
      <c r="EF19" t="s">
        <v>297</v>
      </c>
      <c r="EG19">
        <v>100</v>
      </c>
      <c r="EH19">
        <v>100</v>
      </c>
      <c r="EI19">
        <v>3.8</v>
      </c>
      <c r="EJ19">
        <v>0.125</v>
      </c>
      <c r="EK19">
        <v>3.8</v>
      </c>
      <c r="EL19">
        <v>0</v>
      </c>
      <c r="EM19">
        <v>0</v>
      </c>
      <c r="EN19">
        <v>0</v>
      </c>
      <c r="EO19">
        <v>0.125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1140.3</v>
      </c>
      <c r="EX19">
        <v>1140.2</v>
      </c>
      <c r="EY19">
        <v>2</v>
      </c>
      <c r="EZ19">
        <v>509.53500000000003</v>
      </c>
      <c r="FA19">
        <v>464.303</v>
      </c>
      <c r="FB19">
        <v>23.6874</v>
      </c>
      <c r="FC19">
        <v>33.562899999999999</v>
      </c>
      <c r="FD19">
        <v>30.0001</v>
      </c>
      <c r="FE19">
        <v>33.457299999999996</v>
      </c>
      <c r="FF19">
        <v>33.416699999999999</v>
      </c>
      <c r="FG19">
        <v>7.7793999999999999</v>
      </c>
      <c r="FH19">
        <v>0</v>
      </c>
      <c r="FI19">
        <v>100</v>
      </c>
      <c r="FJ19">
        <v>23.712199999999999</v>
      </c>
      <c r="FK19">
        <v>77.944000000000003</v>
      </c>
      <c r="FL19">
        <v>14.4818</v>
      </c>
      <c r="FM19">
        <v>101.386</v>
      </c>
      <c r="FN19">
        <v>100.749</v>
      </c>
    </row>
    <row r="20" spans="1:170" x14ac:dyDescent="0.25">
      <c r="A20">
        <v>4</v>
      </c>
      <c r="B20">
        <v>1608061148.5999999</v>
      </c>
      <c r="C20">
        <v>264</v>
      </c>
      <c r="D20" t="s">
        <v>302</v>
      </c>
      <c r="E20" t="s">
        <v>303</v>
      </c>
      <c r="F20" t="s">
        <v>285</v>
      </c>
      <c r="G20" t="s">
        <v>286</v>
      </c>
      <c r="H20">
        <v>1608061140.8499999</v>
      </c>
      <c r="I20">
        <f t="shared" si="0"/>
        <v>1.2051045845156828E-3</v>
      </c>
      <c r="J20">
        <f t="shared" si="1"/>
        <v>-1.152835949145216</v>
      </c>
      <c r="K20">
        <f t="shared" si="2"/>
        <v>99.474276666666697</v>
      </c>
      <c r="L20">
        <f t="shared" si="3"/>
        <v>132.36255073761237</v>
      </c>
      <c r="M20">
        <f t="shared" si="4"/>
        <v>13.607426574894813</v>
      </c>
      <c r="N20">
        <f t="shared" si="5"/>
        <v>10.226373761228835</v>
      </c>
      <c r="O20">
        <f t="shared" si="6"/>
        <v>4.9680043421462233E-2</v>
      </c>
      <c r="P20">
        <f t="shared" si="7"/>
        <v>2.9762420279757889</v>
      </c>
      <c r="Q20">
        <f t="shared" si="8"/>
        <v>4.9223904284627584E-2</v>
      </c>
      <c r="R20">
        <f t="shared" si="9"/>
        <v>3.0805573292701831E-2</v>
      </c>
      <c r="S20">
        <f t="shared" si="10"/>
        <v>231.28614086408805</v>
      </c>
      <c r="T20">
        <f t="shared" si="11"/>
        <v>29.022551994197784</v>
      </c>
      <c r="U20">
        <f t="shared" si="12"/>
        <v>28.685876666666701</v>
      </c>
      <c r="V20">
        <f t="shared" si="13"/>
        <v>3.9492461712781441</v>
      </c>
      <c r="W20">
        <f t="shared" si="14"/>
        <v>39.53047939080372</v>
      </c>
      <c r="X20">
        <f t="shared" si="15"/>
        <v>1.4990764998835271</v>
      </c>
      <c r="Y20">
        <f t="shared" si="16"/>
        <v>3.7922042003676504</v>
      </c>
      <c r="Z20">
        <f t="shared" si="17"/>
        <v>2.4501696713946171</v>
      </c>
      <c r="AA20">
        <f t="shared" si="18"/>
        <v>-53.145112177141613</v>
      </c>
      <c r="AB20">
        <f t="shared" si="19"/>
        <v>-111.96454109503735</v>
      </c>
      <c r="AC20">
        <f t="shared" si="20"/>
        <v>-8.2277548586786367</v>
      </c>
      <c r="AD20">
        <f t="shared" si="21"/>
        <v>57.948732733230472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54119.732092783619</v>
      </c>
      <c r="AJ20" t="s">
        <v>287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304</v>
      </c>
      <c r="AQ20">
        <v>848.28304000000003</v>
      </c>
      <c r="AR20">
        <v>894.06</v>
      </c>
      <c r="AS20">
        <f t="shared" si="27"/>
        <v>5.1201216920564563E-2</v>
      </c>
      <c r="AT20">
        <v>0.5</v>
      </c>
      <c r="AU20">
        <f t="shared" si="28"/>
        <v>1180.1587707473573</v>
      </c>
      <c r="AV20">
        <f t="shared" si="29"/>
        <v>-1.152835949145216</v>
      </c>
      <c r="AW20">
        <f t="shared" si="30"/>
        <v>30.21278261087113</v>
      </c>
      <c r="AX20">
        <f t="shared" si="31"/>
        <v>0.23764624298145531</v>
      </c>
      <c r="AY20">
        <f t="shared" si="32"/>
        <v>-4.8729754299483592E-4</v>
      </c>
      <c r="AZ20">
        <f t="shared" si="33"/>
        <v>2.6486141869673179</v>
      </c>
      <c r="BA20" t="s">
        <v>305</v>
      </c>
      <c r="BB20">
        <v>681.59</v>
      </c>
      <c r="BC20">
        <f t="shared" si="34"/>
        <v>212.46999999999991</v>
      </c>
      <c r="BD20">
        <f t="shared" si="35"/>
        <v>0.21545140490422146</v>
      </c>
      <c r="BE20">
        <f t="shared" si="36"/>
        <v>0.91766292448333464</v>
      </c>
      <c r="BF20">
        <f t="shared" si="37"/>
        <v>0.25633425511935781</v>
      </c>
      <c r="BG20">
        <f t="shared" si="38"/>
        <v>0.92987400410320353</v>
      </c>
      <c r="BH20">
        <f t="shared" si="39"/>
        <v>1399.9686666666701</v>
      </c>
      <c r="BI20">
        <f t="shared" si="40"/>
        <v>1180.1587707473573</v>
      </c>
      <c r="BJ20">
        <f t="shared" si="41"/>
        <v>0.84298941743983391</v>
      </c>
      <c r="BK20">
        <f t="shared" si="42"/>
        <v>0.1959788348796678</v>
      </c>
      <c r="BL20">
        <v>6</v>
      </c>
      <c r="BM20">
        <v>0.5</v>
      </c>
      <c r="BN20" t="s">
        <v>290</v>
      </c>
      <c r="BO20">
        <v>2</v>
      </c>
      <c r="BP20">
        <v>1608061140.8499999</v>
      </c>
      <c r="BQ20">
        <v>99.474276666666697</v>
      </c>
      <c r="BR20">
        <v>98.234753333333302</v>
      </c>
      <c r="BS20">
        <v>14.581860000000001</v>
      </c>
      <c r="BT20">
        <v>13.1568533333333</v>
      </c>
      <c r="BU20">
        <v>95.674273333333304</v>
      </c>
      <c r="BV20">
        <v>14.456860000000001</v>
      </c>
      <c r="BW20">
        <v>500.0111</v>
      </c>
      <c r="BX20">
        <v>102.70423333333299</v>
      </c>
      <c r="BY20">
        <v>9.9969963333333398E-2</v>
      </c>
      <c r="BZ20">
        <v>27.9880833333333</v>
      </c>
      <c r="CA20">
        <v>28.685876666666701</v>
      </c>
      <c r="CB20">
        <v>999.9</v>
      </c>
      <c r="CC20">
        <v>0</v>
      </c>
      <c r="CD20">
        <v>0</v>
      </c>
      <c r="CE20">
        <v>9998.2506666666595</v>
      </c>
      <c r="CF20">
        <v>0</v>
      </c>
      <c r="CG20">
        <v>591.19396666666705</v>
      </c>
      <c r="CH20">
        <v>1399.9686666666701</v>
      </c>
      <c r="CI20">
        <v>0.89999773333333299</v>
      </c>
      <c r="CJ20">
        <v>0.10000216000000001</v>
      </c>
      <c r="CK20">
        <v>0</v>
      </c>
      <c r="CL20">
        <v>848.67319999999995</v>
      </c>
      <c r="CM20">
        <v>4.9997499999999997</v>
      </c>
      <c r="CN20">
        <v>11960.153333333301</v>
      </c>
      <c r="CO20">
        <v>12177.753333333299</v>
      </c>
      <c r="CP20">
        <v>49.991599999999998</v>
      </c>
      <c r="CQ20">
        <v>51.686999999999998</v>
      </c>
      <c r="CR20">
        <v>51.0020666666667</v>
      </c>
      <c r="CS20">
        <v>51.078733333333297</v>
      </c>
      <c r="CT20">
        <v>50.936999999999998</v>
      </c>
      <c r="CU20">
        <v>1255.4656666666699</v>
      </c>
      <c r="CV20">
        <v>139.50299999999999</v>
      </c>
      <c r="CW20">
        <v>0</v>
      </c>
      <c r="CX20">
        <v>65.5</v>
      </c>
      <c r="CY20">
        <v>0</v>
      </c>
      <c r="CZ20">
        <v>848.28304000000003</v>
      </c>
      <c r="DA20">
        <v>-32.170384608199697</v>
      </c>
      <c r="DB20">
        <v>-437.39999996696002</v>
      </c>
      <c r="DC20">
        <v>11955.316000000001</v>
      </c>
      <c r="DD20">
        <v>15</v>
      </c>
      <c r="DE20">
        <v>0</v>
      </c>
      <c r="DF20" t="s">
        <v>291</v>
      </c>
      <c r="DG20">
        <v>1607992667.0999999</v>
      </c>
      <c r="DH20">
        <v>1607992669.5999999</v>
      </c>
      <c r="DI20">
        <v>0</v>
      </c>
      <c r="DJ20">
        <v>2.2829999999999999</v>
      </c>
      <c r="DK20">
        <v>-1.6E-2</v>
      </c>
      <c r="DL20">
        <v>3.8</v>
      </c>
      <c r="DM20">
        <v>0.125</v>
      </c>
      <c r="DN20">
        <v>727</v>
      </c>
      <c r="DO20">
        <v>17</v>
      </c>
      <c r="DP20">
        <v>0.04</v>
      </c>
      <c r="DQ20">
        <v>0.04</v>
      </c>
      <c r="DR20">
        <v>-1.14699235661665</v>
      </c>
      <c r="DS20">
        <v>-8.6690843079357899E-2</v>
      </c>
      <c r="DT20">
        <v>2.8109878335068301E-2</v>
      </c>
      <c r="DU20">
        <v>1</v>
      </c>
      <c r="DV20">
        <v>1.2326135483870999</v>
      </c>
      <c r="DW20">
        <v>8.8786451612901093E-2</v>
      </c>
      <c r="DX20">
        <v>3.3087449969338302E-2</v>
      </c>
      <c r="DY20">
        <v>1</v>
      </c>
      <c r="DZ20">
        <v>1.42432806451613</v>
      </c>
      <c r="EA20">
        <v>4.9440483870967597E-2</v>
      </c>
      <c r="EB20">
        <v>3.7060616600504302E-3</v>
      </c>
      <c r="EC20">
        <v>1</v>
      </c>
      <c r="ED20">
        <v>3</v>
      </c>
      <c r="EE20">
        <v>3</v>
      </c>
      <c r="EF20" t="s">
        <v>297</v>
      </c>
      <c r="EG20">
        <v>100</v>
      </c>
      <c r="EH20">
        <v>100</v>
      </c>
      <c r="EI20">
        <v>3.8</v>
      </c>
      <c r="EJ20">
        <v>0.125</v>
      </c>
      <c r="EK20">
        <v>3.8</v>
      </c>
      <c r="EL20">
        <v>0</v>
      </c>
      <c r="EM20">
        <v>0</v>
      </c>
      <c r="EN20">
        <v>0</v>
      </c>
      <c r="EO20">
        <v>0.125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1141.4000000000001</v>
      </c>
      <c r="EX20">
        <v>1141.3</v>
      </c>
      <c r="EY20">
        <v>2</v>
      </c>
      <c r="EZ20">
        <v>509.56700000000001</v>
      </c>
      <c r="FA20">
        <v>464.18799999999999</v>
      </c>
      <c r="FB20">
        <v>23.803599999999999</v>
      </c>
      <c r="FC20">
        <v>33.578099999999999</v>
      </c>
      <c r="FD20">
        <v>30.0001</v>
      </c>
      <c r="FE20">
        <v>33.481200000000001</v>
      </c>
      <c r="FF20">
        <v>33.4405</v>
      </c>
      <c r="FG20">
        <v>8.7080199999999994</v>
      </c>
      <c r="FH20">
        <v>0</v>
      </c>
      <c r="FI20">
        <v>100</v>
      </c>
      <c r="FJ20">
        <v>23.807300000000001</v>
      </c>
      <c r="FK20">
        <v>98.416799999999995</v>
      </c>
      <c r="FL20">
        <v>14.472899999999999</v>
      </c>
      <c r="FM20">
        <v>101.381</v>
      </c>
      <c r="FN20">
        <v>100.746</v>
      </c>
    </row>
    <row r="21" spans="1:170" x14ac:dyDescent="0.25">
      <c r="A21">
        <v>5</v>
      </c>
      <c r="B21">
        <v>1608061234.5999999</v>
      </c>
      <c r="C21">
        <v>350</v>
      </c>
      <c r="D21" t="s">
        <v>306</v>
      </c>
      <c r="E21" t="s">
        <v>307</v>
      </c>
      <c r="F21" t="s">
        <v>285</v>
      </c>
      <c r="G21" t="s">
        <v>286</v>
      </c>
      <c r="H21">
        <v>1608061226.8499999</v>
      </c>
      <c r="I21">
        <f t="shared" si="0"/>
        <v>1.2626765123732917E-3</v>
      </c>
      <c r="J21">
        <f t="shared" si="1"/>
        <v>0.37089601398746314</v>
      </c>
      <c r="K21">
        <f t="shared" si="2"/>
        <v>149.241733333333</v>
      </c>
      <c r="L21">
        <f t="shared" si="3"/>
        <v>132.28667500684793</v>
      </c>
      <c r="M21">
        <f t="shared" si="4"/>
        <v>13.600150430904405</v>
      </c>
      <c r="N21">
        <f t="shared" si="5"/>
        <v>15.34326888023438</v>
      </c>
      <c r="O21">
        <f t="shared" si="6"/>
        <v>5.2204820656420778E-2</v>
      </c>
      <c r="P21">
        <f t="shared" si="7"/>
        <v>2.9765977442879019</v>
      </c>
      <c r="Q21">
        <f t="shared" si="8"/>
        <v>5.1701453736156498E-2</v>
      </c>
      <c r="R21">
        <f t="shared" si="9"/>
        <v>3.2358229491841015E-2</v>
      </c>
      <c r="S21">
        <f t="shared" si="10"/>
        <v>231.28690612788466</v>
      </c>
      <c r="T21">
        <f t="shared" si="11"/>
        <v>29.02147975539717</v>
      </c>
      <c r="U21">
        <f t="shared" si="12"/>
        <v>28.694313333333302</v>
      </c>
      <c r="V21">
        <f t="shared" si="13"/>
        <v>3.951179067978853</v>
      </c>
      <c r="W21">
        <f t="shared" si="14"/>
        <v>39.707543673170335</v>
      </c>
      <c r="X21">
        <f t="shared" si="15"/>
        <v>1.5070021909957672</v>
      </c>
      <c r="Y21">
        <f t="shared" si="16"/>
        <v>3.7952541295421938</v>
      </c>
      <c r="Z21">
        <f t="shared" si="17"/>
        <v>2.4441768769830858</v>
      </c>
      <c r="AA21">
        <f t="shared" si="18"/>
        <v>-55.684034195662164</v>
      </c>
      <c r="AB21">
        <f t="shared" si="19"/>
        <v>-111.11885032085399</v>
      </c>
      <c r="AC21">
        <f t="shared" si="20"/>
        <v>-8.1655363424894141</v>
      </c>
      <c r="AD21">
        <f t="shared" si="21"/>
        <v>56.318485268879101</v>
      </c>
      <c r="AE21">
        <v>0</v>
      </c>
      <c r="AF21">
        <v>0</v>
      </c>
      <c r="AG21">
        <f t="shared" si="22"/>
        <v>1</v>
      </c>
      <c r="AH21">
        <f t="shared" si="23"/>
        <v>0</v>
      </c>
      <c r="AI21">
        <f t="shared" si="24"/>
        <v>54127.779125620669</v>
      </c>
      <c r="AJ21" t="s">
        <v>287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308</v>
      </c>
      <c r="AQ21">
        <v>821.60196153846198</v>
      </c>
      <c r="AR21">
        <v>874.39</v>
      </c>
      <c r="AS21">
        <f t="shared" si="27"/>
        <v>6.0371274215782478E-2</v>
      </c>
      <c r="AT21">
        <v>0.5</v>
      </c>
      <c r="AU21">
        <f t="shared" si="28"/>
        <v>1180.1654707472965</v>
      </c>
      <c r="AV21">
        <f t="shared" si="29"/>
        <v>0.37089601398746314</v>
      </c>
      <c r="AW21">
        <f t="shared" si="30"/>
        <v>35.624046627241526</v>
      </c>
      <c r="AX21">
        <f t="shared" si="31"/>
        <v>0.27086311600086921</v>
      </c>
      <c r="AY21">
        <f t="shared" si="32"/>
        <v>8.0382244466362194E-4</v>
      </c>
      <c r="AZ21">
        <f t="shared" si="33"/>
        <v>2.730692254028523</v>
      </c>
      <c r="BA21" t="s">
        <v>309</v>
      </c>
      <c r="BB21">
        <v>637.54999999999995</v>
      </c>
      <c r="BC21">
        <f t="shared" si="34"/>
        <v>236.84000000000003</v>
      </c>
      <c r="BD21">
        <f t="shared" si="35"/>
        <v>0.22288481025814053</v>
      </c>
      <c r="BE21">
        <f t="shared" si="36"/>
        <v>0.90975908067349209</v>
      </c>
      <c r="BF21">
        <f t="shared" si="37"/>
        <v>0.3321818410645363</v>
      </c>
      <c r="BG21">
        <f t="shared" si="38"/>
        <v>0.93759801895979678</v>
      </c>
      <c r="BH21">
        <f t="shared" si="39"/>
        <v>1399.9770000000001</v>
      </c>
      <c r="BI21">
        <f t="shared" si="40"/>
        <v>1180.1654707472965</v>
      </c>
      <c r="BJ21">
        <f t="shared" si="41"/>
        <v>0.842989185356114</v>
      </c>
      <c r="BK21">
        <f t="shared" si="42"/>
        <v>0.19597837071222793</v>
      </c>
      <c r="BL21">
        <v>6</v>
      </c>
      <c r="BM21">
        <v>0.5</v>
      </c>
      <c r="BN21" t="s">
        <v>290</v>
      </c>
      <c r="BO21">
        <v>2</v>
      </c>
      <c r="BP21">
        <v>1608061226.8499999</v>
      </c>
      <c r="BQ21">
        <v>149.241733333333</v>
      </c>
      <c r="BR21">
        <v>149.912933333333</v>
      </c>
      <c r="BS21">
        <v>14.658390000000001</v>
      </c>
      <c r="BT21">
        <v>13.1654066666667</v>
      </c>
      <c r="BU21">
        <v>145.44173333333299</v>
      </c>
      <c r="BV21">
        <v>14.533390000000001</v>
      </c>
      <c r="BW21">
        <v>500.00599999999997</v>
      </c>
      <c r="BX21">
        <v>102.708166666667</v>
      </c>
      <c r="BY21">
        <v>9.9999236666666699E-2</v>
      </c>
      <c r="BZ21">
        <v>28.0018733333333</v>
      </c>
      <c r="CA21">
        <v>28.694313333333302</v>
      </c>
      <c r="CB21">
        <v>999.9</v>
      </c>
      <c r="CC21">
        <v>0</v>
      </c>
      <c r="CD21">
        <v>0</v>
      </c>
      <c r="CE21">
        <v>9999.8790000000008</v>
      </c>
      <c r="CF21">
        <v>0</v>
      </c>
      <c r="CG21">
        <v>572.05406666666704</v>
      </c>
      <c r="CH21">
        <v>1399.9770000000001</v>
      </c>
      <c r="CI21">
        <v>0.90000139999999995</v>
      </c>
      <c r="CJ21">
        <v>9.9998459999999997E-2</v>
      </c>
      <c r="CK21">
        <v>0</v>
      </c>
      <c r="CL21">
        <v>821.63829999999996</v>
      </c>
      <c r="CM21">
        <v>4.9997499999999997</v>
      </c>
      <c r="CN21">
        <v>11587.336666666701</v>
      </c>
      <c r="CO21">
        <v>12177.84</v>
      </c>
      <c r="CP21">
        <v>50.062066666666603</v>
      </c>
      <c r="CQ21">
        <v>51.686999999999998</v>
      </c>
      <c r="CR21">
        <v>51.061999999999998</v>
      </c>
      <c r="CS21">
        <v>51.120800000000003</v>
      </c>
      <c r="CT21">
        <v>51.0082666666667</v>
      </c>
      <c r="CU21">
        <v>1255.4839999999999</v>
      </c>
      <c r="CV21">
        <v>139.49299999999999</v>
      </c>
      <c r="CW21">
        <v>0</v>
      </c>
      <c r="CX21">
        <v>85.200000047683702</v>
      </c>
      <c r="CY21">
        <v>0</v>
      </c>
      <c r="CZ21">
        <v>821.60196153846198</v>
      </c>
      <c r="DA21">
        <v>-11.2950085531632</v>
      </c>
      <c r="DB21">
        <v>-183.61367514739001</v>
      </c>
      <c r="DC21">
        <v>11587.05</v>
      </c>
      <c r="DD21">
        <v>15</v>
      </c>
      <c r="DE21">
        <v>0</v>
      </c>
      <c r="DF21" t="s">
        <v>291</v>
      </c>
      <c r="DG21">
        <v>1607992667.0999999</v>
      </c>
      <c r="DH21">
        <v>1607992669.5999999</v>
      </c>
      <c r="DI21">
        <v>0</v>
      </c>
      <c r="DJ21">
        <v>2.2829999999999999</v>
      </c>
      <c r="DK21">
        <v>-1.6E-2</v>
      </c>
      <c r="DL21">
        <v>3.8</v>
      </c>
      <c r="DM21">
        <v>0.125</v>
      </c>
      <c r="DN21">
        <v>727</v>
      </c>
      <c r="DO21">
        <v>17</v>
      </c>
      <c r="DP21">
        <v>0.04</v>
      </c>
      <c r="DQ21">
        <v>0.04</v>
      </c>
      <c r="DR21">
        <v>0.36063779866529899</v>
      </c>
      <c r="DS21">
        <v>0.42190095596280103</v>
      </c>
      <c r="DT21">
        <v>0.30391447550782102</v>
      </c>
      <c r="DU21">
        <v>1</v>
      </c>
      <c r="DV21">
        <v>-0.64351152580645199</v>
      </c>
      <c r="DW21">
        <v>-0.131646474193547</v>
      </c>
      <c r="DX21">
        <v>0.36825462206599902</v>
      </c>
      <c r="DY21">
        <v>1</v>
      </c>
      <c r="DZ21">
        <v>1.4923251612903199</v>
      </c>
      <c r="EA21">
        <v>4.7733387096769997E-2</v>
      </c>
      <c r="EB21">
        <v>3.5820672270557301E-3</v>
      </c>
      <c r="EC21">
        <v>1</v>
      </c>
      <c r="ED21">
        <v>3</v>
      </c>
      <c r="EE21">
        <v>3</v>
      </c>
      <c r="EF21" t="s">
        <v>297</v>
      </c>
      <c r="EG21">
        <v>100</v>
      </c>
      <c r="EH21">
        <v>100</v>
      </c>
      <c r="EI21">
        <v>3.8</v>
      </c>
      <c r="EJ21">
        <v>0.125</v>
      </c>
      <c r="EK21">
        <v>3.8</v>
      </c>
      <c r="EL21">
        <v>0</v>
      </c>
      <c r="EM21">
        <v>0</v>
      </c>
      <c r="EN21">
        <v>0</v>
      </c>
      <c r="EO21">
        <v>0.125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1142.8</v>
      </c>
      <c r="EX21">
        <v>1142.8</v>
      </c>
      <c r="EY21">
        <v>2</v>
      </c>
      <c r="EZ21">
        <v>509.964</v>
      </c>
      <c r="FA21">
        <v>464.26299999999998</v>
      </c>
      <c r="FB21">
        <v>23.700900000000001</v>
      </c>
      <c r="FC21">
        <v>33.575099999999999</v>
      </c>
      <c r="FD21">
        <v>30.0001</v>
      </c>
      <c r="FE21">
        <v>33.493299999999998</v>
      </c>
      <c r="FF21">
        <v>33.454900000000002</v>
      </c>
      <c r="FG21">
        <v>11.005699999999999</v>
      </c>
      <c r="FH21">
        <v>0</v>
      </c>
      <c r="FI21">
        <v>100</v>
      </c>
      <c r="FJ21">
        <v>23.700099999999999</v>
      </c>
      <c r="FK21">
        <v>149.696</v>
      </c>
      <c r="FL21">
        <v>14.5534</v>
      </c>
      <c r="FM21">
        <v>101.386</v>
      </c>
      <c r="FN21">
        <v>100.746</v>
      </c>
    </row>
    <row r="22" spans="1:170" x14ac:dyDescent="0.25">
      <c r="A22">
        <v>6</v>
      </c>
      <c r="B22">
        <v>1608061310.5999999</v>
      </c>
      <c r="C22">
        <v>426</v>
      </c>
      <c r="D22" t="s">
        <v>310</v>
      </c>
      <c r="E22" t="s">
        <v>311</v>
      </c>
      <c r="F22" t="s">
        <v>285</v>
      </c>
      <c r="G22" t="s">
        <v>286</v>
      </c>
      <c r="H22">
        <v>1608061302.8499999</v>
      </c>
      <c r="I22">
        <f t="shared" si="0"/>
        <v>1.3159945377434101E-3</v>
      </c>
      <c r="J22">
        <f t="shared" si="1"/>
        <v>1.2372633156924147</v>
      </c>
      <c r="K22">
        <f t="shared" si="2"/>
        <v>199.14940000000001</v>
      </c>
      <c r="L22">
        <f t="shared" si="3"/>
        <v>155.7927794690182</v>
      </c>
      <c r="M22">
        <f t="shared" si="4"/>
        <v>16.016890813389061</v>
      </c>
      <c r="N22">
        <f t="shared" si="5"/>
        <v>20.474339094683625</v>
      </c>
      <c r="O22">
        <f t="shared" si="6"/>
        <v>5.4752574239702548E-2</v>
      </c>
      <c r="P22">
        <f t="shared" si="7"/>
        <v>2.9756704402485119</v>
      </c>
      <c r="Q22">
        <f t="shared" si="8"/>
        <v>5.4198987144734798E-2</v>
      </c>
      <c r="R22">
        <f t="shared" si="9"/>
        <v>3.3923638013700422E-2</v>
      </c>
      <c r="S22">
        <f t="shared" si="10"/>
        <v>231.29142109221826</v>
      </c>
      <c r="T22">
        <f t="shared" si="11"/>
        <v>28.970331421755581</v>
      </c>
      <c r="U22">
        <f t="shared" si="12"/>
        <v>28.65907</v>
      </c>
      <c r="V22">
        <f t="shared" si="13"/>
        <v>3.9431100566483348</v>
      </c>
      <c r="W22">
        <f t="shared" si="14"/>
        <v>39.955404679737306</v>
      </c>
      <c r="X22">
        <f t="shared" si="15"/>
        <v>1.5130672991021352</v>
      </c>
      <c r="Y22">
        <f t="shared" si="16"/>
        <v>3.7868901872728653</v>
      </c>
      <c r="Z22">
        <f t="shared" si="17"/>
        <v>2.4300427575461994</v>
      </c>
      <c r="AA22">
        <f t="shared" si="18"/>
        <v>-58.035359114484386</v>
      </c>
      <c r="AB22">
        <f t="shared" si="19"/>
        <v>-111.50080184438126</v>
      </c>
      <c r="AC22">
        <f t="shared" si="20"/>
        <v>-8.193176131592816</v>
      </c>
      <c r="AD22">
        <f t="shared" si="21"/>
        <v>53.5620840017598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54107.378991191945</v>
      </c>
      <c r="AJ22" t="s">
        <v>287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312</v>
      </c>
      <c r="AQ22">
        <v>810.68268</v>
      </c>
      <c r="AR22">
        <v>871.73</v>
      </c>
      <c r="AS22">
        <f t="shared" si="27"/>
        <v>7.0030078120518979E-2</v>
      </c>
      <c r="AT22">
        <v>0.5</v>
      </c>
      <c r="AU22">
        <f t="shared" si="28"/>
        <v>1180.1897707472701</v>
      </c>
      <c r="AV22">
        <f t="shared" si="29"/>
        <v>1.2372633156924147</v>
      </c>
      <c r="AW22">
        <f t="shared" si="30"/>
        <v>41.324390921234354</v>
      </c>
      <c r="AX22">
        <f t="shared" si="31"/>
        <v>0.29585995663794978</v>
      </c>
      <c r="AY22">
        <f t="shared" si="32"/>
        <v>1.5378974131926367E-3</v>
      </c>
      <c r="AZ22">
        <f t="shared" si="33"/>
        <v>2.7420761015452029</v>
      </c>
      <c r="BA22" t="s">
        <v>313</v>
      </c>
      <c r="BB22">
        <v>613.82000000000005</v>
      </c>
      <c r="BC22">
        <f t="shared" si="34"/>
        <v>257.90999999999997</v>
      </c>
      <c r="BD22">
        <f t="shared" si="35"/>
        <v>0.23670008917839563</v>
      </c>
      <c r="BE22">
        <f t="shared" si="36"/>
        <v>0.90261152605861972</v>
      </c>
      <c r="BF22">
        <f t="shared" si="37"/>
        <v>0.39069515431080715</v>
      </c>
      <c r="BG22">
        <f t="shared" si="38"/>
        <v>0.93864254765926491</v>
      </c>
      <c r="BH22">
        <f t="shared" si="39"/>
        <v>1400.0060000000001</v>
      </c>
      <c r="BI22">
        <f t="shared" si="40"/>
        <v>1180.1897707472701</v>
      </c>
      <c r="BJ22">
        <f t="shared" si="41"/>
        <v>0.84298908058056188</v>
      </c>
      <c r="BK22">
        <f t="shared" si="42"/>
        <v>0.19597816116112379</v>
      </c>
      <c r="BL22">
        <v>6</v>
      </c>
      <c r="BM22">
        <v>0.5</v>
      </c>
      <c r="BN22" t="s">
        <v>290</v>
      </c>
      <c r="BO22">
        <v>2</v>
      </c>
      <c r="BP22">
        <v>1608061302.8499999</v>
      </c>
      <c r="BQ22">
        <v>199.14940000000001</v>
      </c>
      <c r="BR22">
        <v>200.94856666666701</v>
      </c>
      <c r="BS22">
        <v>14.717273333333299</v>
      </c>
      <c r="BT22">
        <v>13.16136</v>
      </c>
      <c r="BU22">
        <v>195.3494</v>
      </c>
      <c r="BV22">
        <v>14.592273333333299</v>
      </c>
      <c r="BW22">
        <v>500.01243333333298</v>
      </c>
      <c r="BX22">
        <v>102.70893333333299</v>
      </c>
      <c r="BY22">
        <v>0.10000857</v>
      </c>
      <c r="BZ22">
        <v>27.964033333333301</v>
      </c>
      <c r="CA22">
        <v>28.65907</v>
      </c>
      <c r="CB22">
        <v>999.9</v>
      </c>
      <c r="CC22">
        <v>0</v>
      </c>
      <c r="CD22">
        <v>0</v>
      </c>
      <c r="CE22">
        <v>9994.5619999999999</v>
      </c>
      <c r="CF22">
        <v>0</v>
      </c>
      <c r="CG22">
        <v>575.92629999999997</v>
      </c>
      <c r="CH22">
        <v>1400.0060000000001</v>
      </c>
      <c r="CI22">
        <v>0.90000579999999997</v>
      </c>
      <c r="CJ22">
        <v>9.9994020000000003E-2</v>
      </c>
      <c r="CK22">
        <v>0</v>
      </c>
      <c r="CL22">
        <v>810.71326666666698</v>
      </c>
      <c r="CM22">
        <v>4.9997499999999997</v>
      </c>
      <c r="CN22">
        <v>11440</v>
      </c>
      <c r="CO22">
        <v>12178.1133333333</v>
      </c>
      <c r="CP22">
        <v>50.129066666666702</v>
      </c>
      <c r="CQ22">
        <v>51.682866666666598</v>
      </c>
      <c r="CR22">
        <v>51.116599999999998</v>
      </c>
      <c r="CS22">
        <v>51.1332666666667</v>
      </c>
      <c r="CT22">
        <v>51.024799999999999</v>
      </c>
      <c r="CU22">
        <v>1255.5150000000001</v>
      </c>
      <c r="CV22">
        <v>139.49100000000001</v>
      </c>
      <c r="CW22">
        <v>0</v>
      </c>
      <c r="CX22">
        <v>75.299999952316298</v>
      </c>
      <c r="CY22">
        <v>0</v>
      </c>
      <c r="CZ22">
        <v>810.68268</v>
      </c>
      <c r="DA22">
        <v>-7.2640768917723699</v>
      </c>
      <c r="DB22">
        <v>-92.569230652027201</v>
      </c>
      <c r="DC22">
        <v>11439.196</v>
      </c>
      <c r="DD22">
        <v>15</v>
      </c>
      <c r="DE22">
        <v>0</v>
      </c>
      <c r="DF22" t="s">
        <v>291</v>
      </c>
      <c r="DG22">
        <v>1607992667.0999999</v>
      </c>
      <c r="DH22">
        <v>1607992669.5999999</v>
      </c>
      <c r="DI22">
        <v>0</v>
      </c>
      <c r="DJ22">
        <v>2.2829999999999999</v>
      </c>
      <c r="DK22">
        <v>-1.6E-2</v>
      </c>
      <c r="DL22">
        <v>3.8</v>
      </c>
      <c r="DM22">
        <v>0.125</v>
      </c>
      <c r="DN22">
        <v>727</v>
      </c>
      <c r="DO22">
        <v>17</v>
      </c>
      <c r="DP22">
        <v>0.04</v>
      </c>
      <c r="DQ22">
        <v>0.04</v>
      </c>
      <c r="DR22">
        <v>1.2309611840741499</v>
      </c>
      <c r="DS22">
        <v>0.156159334524308</v>
      </c>
      <c r="DT22">
        <v>0.129356350209403</v>
      </c>
      <c r="DU22">
        <v>1</v>
      </c>
      <c r="DV22">
        <v>-1.78820806451613</v>
      </c>
      <c r="DW22">
        <v>-0.11565483870967</v>
      </c>
      <c r="DX22">
        <v>0.15358611614880199</v>
      </c>
      <c r="DY22">
        <v>1</v>
      </c>
      <c r="DZ22">
        <v>1.5551329032258101</v>
      </c>
      <c r="EA22">
        <v>6.20733870967735E-2</v>
      </c>
      <c r="EB22">
        <v>4.6635471710320597E-3</v>
      </c>
      <c r="EC22">
        <v>1</v>
      </c>
      <c r="ED22">
        <v>3</v>
      </c>
      <c r="EE22">
        <v>3</v>
      </c>
      <c r="EF22" t="s">
        <v>297</v>
      </c>
      <c r="EG22">
        <v>100</v>
      </c>
      <c r="EH22">
        <v>100</v>
      </c>
      <c r="EI22">
        <v>3.8</v>
      </c>
      <c r="EJ22">
        <v>0.125</v>
      </c>
      <c r="EK22">
        <v>3.8</v>
      </c>
      <c r="EL22">
        <v>0</v>
      </c>
      <c r="EM22">
        <v>0</v>
      </c>
      <c r="EN22">
        <v>0</v>
      </c>
      <c r="EO22">
        <v>0.125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1144.0999999999999</v>
      </c>
      <c r="EX22">
        <v>1144</v>
      </c>
      <c r="EY22">
        <v>2</v>
      </c>
      <c r="EZ22">
        <v>509.98899999999998</v>
      </c>
      <c r="FA22">
        <v>464.28399999999999</v>
      </c>
      <c r="FB22">
        <v>23.725000000000001</v>
      </c>
      <c r="FC22">
        <v>33.578099999999999</v>
      </c>
      <c r="FD22">
        <v>30</v>
      </c>
      <c r="FE22">
        <v>33.502299999999998</v>
      </c>
      <c r="FF22">
        <v>33.466799999999999</v>
      </c>
      <c r="FG22">
        <v>13.3438</v>
      </c>
      <c r="FH22">
        <v>0</v>
      </c>
      <c r="FI22">
        <v>100</v>
      </c>
      <c r="FJ22">
        <v>23.7316</v>
      </c>
      <c r="FK22">
        <v>201.315</v>
      </c>
      <c r="FL22">
        <v>14.6211</v>
      </c>
      <c r="FM22">
        <v>101.384</v>
      </c>
      <c r="FN22">
        <v>100.747</v>
      </c>
    </row>
    <row r="23" spans="1:170" x14ac:dyDescent="0.25">
      <c r="A23">
        <v>7</v>
      </c>
      <c r="B23">
        <v>1608061385.5999999</v>
      </c>
      <c r="C23">
        <v>501</v>
      </c>
      <c r="D23" t="s">
        <v>314</v>
      </c>
      <c r="E23" t="s">
        <v>315</v>
      </c>
      <c r="F23" t="s">
        <v>285</v>
      </c>
      <c r="G23" t="s">
        <v>286</v>
      </c>
      <c r="H23">
        <v>1608061377.8499999</v>
      </c>
      <c r="I23">
        <f t="shared" si="0"/>
        <v>1.3612988017044165E-3</v>
      </c>
      <c r="J23">
        <f t="shared" si="1"/>
        <v>2.6597779829275798</v>
      </c>
      <c r="K23">
        <f t="shared" si="2"/>
        <v>249.10736666666699</v>
      </c>
      <c r="L23">
        <f t="shared" si="3"/>
        <v>165.5015866563848</v>
      </c>
      <c r="M23">
        <f t="shared" si="4"/>
        <v>17.015567796446938</v>
      </c>
      <c r="N23">
        <f t="shared" si="5"/>
        <v>25.611254681874765</v>
      </c>
      <c r="O23">
        <f t="shared" si="6"/>
        <v>5.6812899779578825E-2</v>
      </c>
      <c r="P23">
        <f t="shared" si="7"/>
        <v>2.9759386257833027</v>
      </c>
      <c r="Q23">
        <f t="shared" si="8"/>
        <v>5.6217163746268901E-2</v>
      </c>
      <c r="R23">
        <f t="shared" si="9"/>
        <v>3.5188731188597951E-2</v>
      </c>
      <c r="S23">
        <f t="shared" si="10"/>
        <v>231.28817299092395</v>
      </c>
      <c r="T23">
        <f t="shared" si="11"/>
        <v>28.97459400669711</v>
      </c>
      <c r="U23">
        <f t="shared" si="12"/>
        <v>28.65888</v>
      </c>
      <c r="V23">
        <f t="shared" si="13"/>
        <v>3.9430665948550292</v>
      </c>
      <c r="W23">
        <f t="shared" si="14"/>
        <v>40.09081260344427</v>
      </c>
      <c r="X23">
        <f t="shared" si="15"/>
        <v>1.519610320805161</v>
      </c>
      <c r="Y23">
        <f t="shared" si="16"/>
        <v>3.7904203535016618</v>
      </c>
      <c r="Z23">
        <f t="shared" si="17"/>
        <v>2.423456274049868</v>
      </c>
      <c r="AA23">
        <f t="shared" si="18"/>
        <v>-60.033277155164768</v>
      </c>
      <c r="AB23">
        <f t="shared" si="19"/>
        <v>-108.91655552778234</v>
      </c>
      <c r="AC23">
        <f t="shared" si="20"/>
        <v>-8.0031907980756749</v>
      </c>
      <c r="AD23">
        <f t="shared" si="21"/>
        <v>54.335149509901171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54112.445431721149</v>
      </c>
      <c r="AJ23" t="s">
        <v>287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316</v>
      </c>
      <c r="AQ23">
        <v>809.66757692307704</v>
      </c>
      <c r="AR23">
        <v>876.92</v>
      </c>
      <c r="AS23">
        <f t="shared" si="27"/>
        <v>7.6691628742556861E-2</v>
      </c>
      <c r="AT23">
        <v>0.5</v>
      </c>
      <c r="AU23">
        <f t="shared" si="28"/>
        <v>1180.1729407472753</v>
      </c>
      <c r="AV23">
        <f t="shared" si="29"/>
        <v>2.6597779829275798</v>
      </c>
      <c r="AW23">
        <f t="shared" si="30"/>
        <v>45.254692511900799</v>
      </c>
      <c r="AX23">
        <f t="shared" si="31"/>
        <v>0.30838616977603428</v>
      </c>
      <c r="AY23">
        <f t="shared" si="32"/>
        <v>2.74326359380332E-3</v>
      </c>
      <c r="AZ23">
        <f t="shared" si="33"/>
        <v>2.7199288418555856</v>
      </c>
      <c r="BA23" t="s">
        <v>317</v>
      </c>
      <c r="BB23">
        <v>606.49</v>
      </c>
      <c r="BC23">
        <f t="shared" si="34"/>
        <v>270.42999999999995</v>
      </c>
      <c r="BD23">
        <f t="shared" si="35"/>
        <v>0.24868699137271358</v>
      </c>
      <c r="BE23">
        <f t="shared" si="36"/>
        <v>0.89816575600902238</v>
      </c>
      <c r="BF23">
        <f t="shared" si="37"/>
        <v>0.41657049877070157</v>
      </c>
      <c r="BG23">
        <f t="shared" si="38"/>
        <v>0.93660453865541538</v>
      </c>
      <c r="BH23">
        <f t="shared" si="39"/>
        <v>1399.9860000000001</v>
      </c>
      <c r="BI23">
        <f t="shared" si="40"/>
        <v>1180.1729407472753</v>
      </c>
      <c r="BJ23">
        <f t="shared" si="41"/>
        <v>0.84298910185335807</v>
      </c>
      <c r="BK23">
        <f t="shared" si="42"/>
        <v>0.19597820370671631</v>
      </c>
      <c r="BL23">
        <v>6</v>
      </c>
      <c r="BM23">
        <v>0.5</v>
      </c>
      <c r="BN23" t="s">
        <v>290</v>
      </c>
      <c r="BO23">
        <v>2</v>
      </c>
      <c r="BP23">
        <v>1608061377.8499999</v>
      </c>
      <c r="BQ23">
        <v>249.10736666666699</v>
      </c>
      <c r="BR23">
        <v>252.70586666666699</v>
      </c>
      <c r="BS23">
        <v>14.78046</v>
      </c>
      <c r="BT23">
        <v>13.17112</v>
      </c>
      <c r="BU23">
        <v>245.30733333333299</v>
      </c>
      <c r="BV23">
        <v>14.65546</v>
      </c>
      <c r="BW23">
        <v>500.02293333333301</v>
      </c>
      <c r="BX23">
        <v>102.712066666667</v>
      </c>
      <c r="BY23">
        <v>0.10004613666666699</v>
      </c>
      <c r="BZ23">
        <v>27.9800133333333</v>
      </c>
      <c r="CA23">
        <v>28.65888</v>
      </c>
      <c r="CB23">
        <v>999.9</v>
      </c>
      <c r="CC23">
        <v>0</v>
      </c>
      <c r="CD23">
        <v>0</v>
      </c>
      <c r="CE23">
        <v>9995.7729999999992</v>
      </c>
      <c r="CF23">
        <v>0</v>
      </c>
      <c r="CG23">
        <v>565.85443333333296</v>
      </c>
      <c r="CH23">
        <v>1399.9860000000001</v>
      </c>
      <c r="CI23">
        <v>0.90000579999999997</v>
      </c>
      <c r="CJ23">
        <v>9.9994020000000003E-2</v>
      </c>
      <c r="CK23">
        <v>0</v>
      </c>
      <c r="CL23">
        <v>809.659533333333</v>
      </c>
      <c r="CM23">
        <v>4.9997499999999997</v>
      </c>
      <c r="CN23">
        <v>11428.09</v>
      </c>
      <c r="CO23">
        <v>12177.9433333333</v>
      </c>
      <c r="CP23">
        <v>50.124866666666698</v>
      </c>
      <c r="CQ23">
        <v>51.678733333333298</v>
      </c>
      <c r="CR23">
        <v>51.1291333333333</v>
      </c>
      <c r="CS23">
        <v>51.108199999999997</v>
      </c>
      <c r="CT23">
        <v>51.049599999999998</v>
      </c>
      <c r="CU23">
        <v>1255.4960000000001</v>
      </c>
      <c r="CV23">
        <v>139.49</v>
      </c>
      <c r="CW23">
        <v>0</v>
      </c>
      <c r="CX23">
        <v>74</v>
      </c>
      <c r="CY23">
        <v>0</v>
      </c>
      <c r="CZ23">
        <v>809.66757692307704</v>
      </c>
      <c r="DA23">
        <v>-2.16379488149845</v>
      </c>
      <c r="DB23">
        <v>-45.405128194930903</v>
      </c>
      <c r="DC23">
        <v>11428.1653846154</v>
      </c>
      <c r="DD23">
        <v>15</v>
      </c>
      <c r="DE23">
        <v>0</v>
      </c>
      <c r="DF23" t="s">
        <v>291</v>
      </c>
      <c r="DG23">
        <v>1607992667.0999999</v>
      </c>
      <c r="DH23">
        <v>1607992669.5999999</v>
      </c>
      <c r="DI23">
        <v>0</v>
      </c>
      <c r="DJ23">
        <v>2.2829999999999999</v>
      </c>
      <c r="DK23">
        <v>-1.6E-2</v>
      </c>
      <c r="DL23">
        <v>3.8</v>
      </c>
      <c r="DM23">
        <v>0.125</v>
      </c>
      <c r="DN23">
        <v>727</v>
      </c>
      <c r="DO23">
        <v>17</v>
      </c>
      <c r="DP23">
        <v>0.04</v>
      </c>
      <c r="DQ23">
        <v>0.04</v>
      </c>
      <c r="DR23">
        <v>2.6679412545340799</v>
      </c>
      <c r="DS23">
        <v>-0.12502249441416699</v>
      </c>
      <c r="DT23">
        <v>4.60088604269367E-2</v>
      </c>
      <c r="DU23">
        <v>1</v>
      </c>
      <c r="DV23">
        <v>-3.6081616129032299</v>
      </c>
      <c r="DW23">
        <v>0.120845322580654</v>
      </c>
      <c r="DX23">
        <v>5.4183352168698899E-2</v>
      </c>
      <c r="DY23">
        <v>1</v>
      </c>
      <c r="DZ23">
        <v>1.60902419354839</v>
      </c>
      <c r="EA23">
        <v>3.0063870967742001E-2</v>
      </c>
      <c r="EB23">
        <v>2.29106930126177E-3</v>
      </c>
      <c r="EC23">
        <v>1</v>
      </c>
      <c r="ED23">
        <v>3</v>
      </c>
      <c r="EE23">
        <v>3</v>
      </c>
      <c r="EF23" t="s">
        <v>297</v>
      </c>
      <c r="EG23">
        <v>100</v>
      </c>
      <c r="EH23">
        <v>100</v>
      </c>
      <c r="EI23">
        <v>3.8</v>
      </c>
      <c r="EJ23">
        <v>0.125</v>
      </c>
      <c r="EK23">
        <v>3.8</v>
      </c>
      <c r="EL23">
        <v>0</v>
      </c>
      <c r="EM23">
        <v>0</v>
      </c>
      <c r="EN23">
        <v>0</v>
      </c>
      <c r="EO23">
        <v>0.125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1145.3</v>
      </c>
      <c r="EX23">
        <v>1145.3</v>
      </c>
      <c r="EY23">
        <v>2</v>
      </c>
      <c r="EZ23">
        <v>510.22899999999998</v>
      </c>
      <c r="FA23">
        <v>464.48099999999999</v>
      </c>
      <c r="FB23">
        <v>23.873999999999999</v>
      </c>
      <c r="FC23">
        <v>33.575099999999999</v>
      </c>
      <c r="FD23">
        <v>30</v>
      </c>
      <c r="FE23">
        <v>33.505299999999998</v>
      </c>
      <c r="FF23">
        <v>33.469799999999999</v>
      </c>
      <c r="FG23">
        <v>15.655200000000001</v>
      </c>
      <c r="FH23">
        <v>0</v>
      </c>
      <c r="FI23">
        <v>100</v>
      </c>
      <c r="FJ23">
        <v>23.8749</v>
      </c>
      <c r="FK23">
        <v>252.83699999999999</v>
      </c>
      <c r="FL23">
        <v>14.684200000000001</v>
      </c>
      <c r="FM23">
        <v>101.389</v>
      </c>
      <c r="FN23">
        <v>100.749</v>
      </c>
    </row>
    <row r="24" spans="1:170" x14ac:dyDescent="0.25">
      <c r="A24">
        <v>8</v>
      </c>
      <c r="B24">
        <v>1608061454.5999999</v>
      </c>
      <c r="C24">
        <v>570</v>
      </c>
      <c r="D24" t="s">
        <v>318</v>
      </c>
      <c r="E24" t="s">
        <v>319</v>
      </c>
      <c r="F24" t="s">
        <v>285</v>
      </c>
      <c r="G24" t="s">
        <v>286</v>
      </c>
      <c r="H24">
        <v>1608061446.8499999</v>
      </c>
      <c r="I24">
        <f t="shared" si="0"/>
        <v>1.3606275968624157E-3</v>
      </c>
      <c r="J24">
        <f t="shared" si="1"/>
        <v>6.5497518669409125</v>
      </c>
      <c r="K24">
        <f t="shared" si="2"/>
        <v>396.54230000000001</v>
      </c>
      <c r="L24">
        <f t="shared" si="3"/>
        <v>199.60727695807972</v>
      </c>
      <c r="M24">
        <f t="shared" si="4"/>
        <v>20.522683017416195</v>
      </c>
      <c r="N24">
        <f t="shared" si="5"/>
        <v>40.770617433984</v>
      </c>
      <c r="O24">
        <f t="shared" si="6"/>
        <v>5.7023167990492972E-2</v>
      </c>
      <c r="P24">
        <f t="shared" si="7"/>
        <v>2.9764328066827406</v>
      </c>
      <c r="Q24">
        <f t="shared" si="8"/>
        <v>5.6423137716374923E-2</v>
      </c>
      <c r="R24">
        <f t="shared" si="9"/>
        <v>3.5317845158470793E-2</v>
      </c>
      <c r="S24">
        <f t="shared" si="10"/>
        <v>231.28565731599289</v>
      </c>
      <c r="T24">
        <f t="shared" si="11"/>
        <v>28.970363611410313</v>
      </c>
      <c r="U24">
        <f t="shared" si="12"/>
        <v>28.622599999999998</v>
      </c>
      <c r="V24">
        <f t="shared" si="13"/>
        <v>3.9347753323201529</v>
      </c>
      <c r="W24">
        <f t="shared" si="14"/>
        <v>40.142632685210685</v>
      </c>
      <c r="X24">
        <f t="shared" si="15"/>
        <v>1.5211987011565693</v>
      </c>
      <c r="Y24">
        <f t="shared" si="16"/>
        <v>3.7894841454108414</v>
      </c>
      <c r="Z24">
        <f t="shared" si="17"/>
        <v>2.4135766311635836</v>
      </c>
      <c r="AA24">
        <f t="shared" si="18"/>
        <v>-60.003677021632534</v>
      </c>
      <c r="AB24">
        <f t="shared" si="19"/>
        <v>-103.79279432622762</v>
      </c>
      <c r="AC24">
        <f t="shared" si="20"/>
        <v>-7.6238916389658788</v>
      </c>
      <c r="AD24">
        <f t="shared" si="21"/>
        <v>59.865294329166844</v>
      </c>
      <c r="AE24">
        <v>0</v>
      </c>
      <c r="AF24">
        <v>0</v>
      </c>
      <c r="AG24">
        <f t="shared" si="22"/>
        <v>1</v>
      </c>
      <c r="AH24">
        <f t="shared" si="23"/>
        <v>0</v>
      </c>
      <c r="AI24">
        <f t="shared" si="24"/>
        <v>54127.783720370237</v>
      </c>
      <c r="AJ24" t="s">
        <v>287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320</v>
      </c>
      <c r="AQ24">
        <v>822.69742307692297</v>
      </c>
      <c r="AR24">
        <v>900.71</v>
      </c>
      <c r="AS24">
        <f t="shared" si="27"/>
        <v>8.6612313533853347E-2</v>
      </c>
      <c r="AT24">
        <v>0.5</v>
      </c>
      <c r="AU24">
        <f t="shared" si="28"/>
        <v>1180.1595207472876</v>
      </c>
      <c r="AV24">
        <f t="shared" si="29"/>
        <v>6.5497518669409125</v>
      </c>
      <c r="AW24">
        <f t="shared" si="30"/>
        <v>51.10817321546309</v>
      </c>
      <c r="AX24">
        <f t="shared" si="31"/>
        <v>0.34050915388970926</v>
      </c>
      <c r="AY24">
        <f t="shared" si="32"/>
        <v>6.0394372298449442E-3</v>
      </c>
      <c r="AZ24">
        <f t="shared" si="33"/>
        <v>2.6216762331938135</v>
      </c>
      <c r="BA24" t="s">
        <v>321</v>
      </c>
      <c r="BB24">
        <v>594.01</v>
      </c>
      <c r="BC24">
        <f t="shared" si="34"/>
        <v>306.70000000000005</v>
      </c>
      <c r="BD24">
        <f t="shared" si="35"/>
        <v>0.25436118983722544</v>
      </c>
      <c r="BE24">
        <f t="shared" si="36"/>
        <v>0.88504799349342411</v>
      </c>
      <c r="BF24">
        <f t="shared" si="37"/>
        <v>0.42115899718857364</v>
      </c>
      <c r="BG24">
        <f t="shared" si="38"/>
        <v>0.92726268235453313</v>
      </c>
      <c r="BH24">
        <f t="shared" si="39"/>
        <v>1399.97</v>
      </c>
      <c r="BI24">
        <f t="shared" si="40"/>
        <v>1180.1595207472876</v>
      </c>
      <c r="BJ24">
        <f t="shared" si="41"/>
        <v>0.8429891503012833</v>
      </c>
      <c r="BK24">
        <f t="shared" si="42"/>
        <v>0.19597830060256663</v>
      </c>
      <c r="BL24">
        <v>6</v>
      </c>
      <c r="BM24">
        <v>0.5</v>
      </c>
      <c r="BN24" t="s">
        <v>290</v>
      </c>
      <c r="BO24">
        <v>2</v>
      </c>
      <c r="BP24">
        <v>1608061446.8499999</v>
      </c>
      <c r="BQ24">
        <v>396.54230000000001</v>
      </c>
      <c r="BR24">
        <v>405.04923333333301</v>
      </c>
      <c r="BS24">
        <v>14.795450000000001</v>
      </c>
      <c r="BT24">
        <v>13.1868966666667</v>
      </c>
      <c r="BU24">
        <v>392.74236666666701</v>
      </c>
      <c r="BV24">
        <v>14.670450000000001</v>
      </c>
      <c r="BW24">
        <v>500.01319999999998</v>
      </c>
      <c r="BX24">
        <v>102.7153</v>
      </c>
      <c r="BY24">
        <v>0.100004783333333</v>
      </c>
      <c r="BZ24">
        <v>27.9757766666667</v>
      </c>
      <c r="CA24">
        <v>28.622599999999998</v>
      </c>
      <c r="CB24">
        <v>999.9</v>
      </c>
      <c r="CC24">
        <v>0</v>
      </c>
      <c r="CD24">
        <v>0</v>
      </c>
      <c r="CE24">
        <v>9998.2520000000004</v>
      </c>
      <c r="CF24">
        <v>0</v>
      </c>
      <c r="CG24">
        <v>549.58003333333295</v>
      </c>
      <c r="CH24">
        <v>1399.97</v>
      </c>
      <c r="CI24">
        <v>0.90000213333333301</v>
      </c>
      <c r="CJ24">
        <v>9.9997719999999998E-2</v>
      </c>
      <c r="CK24">
        <v>0</v>
      </c>
      <c r="CL24">
        <v>822.68743333333305</v>
      </c>
      <c r="CM24">
        <v>4.9997499999999997</v>
      </c>
      <c r="CN24">
        <v>11609.766666666699</v>
      </c>
      <c r="CO24">
        <v>12177.7866666667</v>
      </c>
      <c r="CP24">
        <v>50.1621666666666</v>
      </c>
      <c r="CQ24">
        <v>51.668399999999998</v>
      </c>
      <c r="CR24">
        <v>51.1539</v>
      </c>
      <c r="CS24">
        <v>51.080966666666697</v>
      </c>
      <c r="CT24">
        <v>51.068366666666599</v>
      </c>
      <c r="CU24">
        <v>1255.47933333333</v>
      </c>
      <c r="CV24">
        <v>139.49066666666701</v>
      </c>
      <c r="CW24">
        <v>0</v>
      </c>
      <c r="CX24">
        <v>68.099999904632597</v>
      </c>
      <c r="CY24">
        <v>0</v>
      </c>
      <c r="CZ24">
        <v>822.69742307692297</v>
      </c>
      <c r="DA24">
        <v>1.8489914595819901</v>
      </c>
      <c r="DB24">
        <v>20.970940193044399</v>
      </c>
      <c r="DC24">
        <v>11609.930769230799</v>
      </c>
      <c r="DD24">
        <v>15</v>
      </c>
      <c r="DE24">
        <v>0</v>
      </c>
      <c r="DF24" t="s">
        <v>291</v>
      </c>
      <c r="DG24">
        <v>1607992667.0999999</v>
      </c>
      <c r="DH24">
        <v>1607992669.5999999</v>
      </c>
      <c r="DI24">
        <v>0</v>
      </c>
      <c r="DJ24">
        <v>2.2829999999999999</v>
      </c>
      <c r="DK24">
        <v>-1.6E-2</v>
      </c>
      <c r="DL24">
        <v>3.8</v>
      </c>
      <c r="DM24">
        <v>0.125</v>
      </c>
      <c r="DN24">
        <v>727</v>
      </c>
      <c r="DO24">
        <v>17</v>
      </c>
      <c r="DP24">
        <v>0.04</v>
      </c>
      <c r="DQ24">
        <v>0.04</v>
      </c>
      <c r="DR24">
        <v>6.5650728188490302</v>
      </c>
      <c r="DS24">
        <v>-0.12366970414310501</v>
      </c>
      <c r="DT24">
        <v>9.1147560280122206E-2</v>
      </c>
      <c r="DU24">
        <v>1</v>
      </c>
      <c r="DV24">
        <v>-8.5265003225806506</v>
      </c>
      <c r="DW24">
        <v>9.2852419354882101E-2</v>
      </c>
      <c r="DX24">
        <v>0.10818465789159599</v>
      </c>
      <c r="DY24">
        <v>1</v>
      </c>
      <c r="DZ24">
        <v>1.60856741935484</v>
      </c>
      <c r="EA24">
        <v>1.3117741935421399E-3</v>
      </c>
      <c r="EB24">
        <v>5.7611584712001897E-4</v>
      </c>
      <c r="EC24">
        <v>1</v>
      </c>
      <c r="ED24">
        <v>3</v>
      </c>
      <c r="EE24">
        <v>3</v>
      </c>
      <c r="EF24" t="s">
        <v>297</v>
      </c>
      <c r="EG24">
        <v>100</v>
      </c>
      <c r="EH24">
        <v>100</v>
      </c>
      <c r="EI24">
        <v>3.8</v>
      </c>
      <c r="EJ24">
        <v>0.125</v>
      </c>
      <c r="EK24">
        <v>3.8</v>
      </c>
      <c r="EL24">
        <v>0</v>
      </c>
      <c r="EM24">
        <v>0</v>
      </c>
      <c r="EN24">
        <v>0</v>
      </c>
      <c r="EO24">
        <v>0.125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1146.5</v>
      </c>
      <c r="EX24">
        <v>1146.4000000000001</v>
      </c>
      <c r="EY24">
        <v>2</v>
      </c>
      <c r="EZ24">
        <v>510.10700000000003</v>
      </c>
      <c r="FA24">
        <v>465.12</v>
      </c>
      <c r="FB24">
        <v>23.766999999999999</v>
      </c>
      <c r="FC24">
        <v>33.551000000000002</v>
      </c>
      <c r="FD24">
        <v>29.999500000000001</v>
      </c>
      <c r="FE24">
        <v>33.490499999999997</v>
      </c>
      <c r="FF24">
        <v>33.457900000000002</v>
      </c>
      <c r="FG24">
        <v>22.245699999999999</v>
      </c>
      <c r="FH24">
        <v>0</v>
      </c>
      <c r="FI24">
        <v>100</v>
      </c>
      <c r="FJ24">
        <v>23.778099999999998</v>
      </c>
      <c r="FK24">
        <v>406.65899999999999</v>
      </c>
      <c r="FL24">
        <v>14.7506</v>
      </c>
      <c r="FM24">
        <v>101.393</v>
      </c>
      <c r="FN24">
        <v>100.753</v>
      </c>
    </row>
    <row r="25" spans="1:170" x14ac:dyDescent="0.25">
      <c r="A25">
        <v>9</v>
      </c>
      <c r="B25">
        <v>1608061543.5999999</v>
      </c>
      <c r="C25">
        <v>659</v>
      </c>
      <c r="D25" t="s">
        <v>322</v>
      </c>
      <c r="E25" t="s">
        <v>323</v>
      </c>
      <c r="F25" t="s">
        <v>285</v>
      </c>
      <c r="G25" t="s">
        <v>286</v>
      </c>
      <c r="H25">
        <v>1608061535.8499999</v>
      </c>
      <c r="I25">
        <f t="shared" si="0"/>
        <v>1.3312594881773833E-3</v>
      </c>
      <c r="J25">
        <f t="shared" si="1"/>
        <v>7.9413468109081062</v>
      </c>
      <c r="K25">
        <f t="shared" si="2"/>
        <v>499.13229999999999</v>
      </c>
      <c r="L25">
        <f t="shared" si="3"/>
        <v>254.38031730547536</v>
      </c>
      <c r="M25">
        <f t="shared" si="4"/>
        <v>26.155964762781856</v>
      </c>
      <c r="N25">
        <f t="shared" si="5"/>
        <v>51.321922187433543</v>
      </c>
      <c r="O25">
        <f t="shared" si="6"/>
        <v>5.5683855360271775E-2</v>
      </c>
      <c r="P25">
        <f t="shared" si="7"/>
        <v>2.9777130903191047</v>
      </c>
      <c r="Q25">
        <f t="shared" si="8"/>
        <v>5.5111770856421764E-2</v>
      </c>
      <c r="R25">
        <f t="shared" si="9"/>
        <v>3.4495766402310862E-2</v>
      </c>
      <c r="S25">
        <f t="shared" si="10"/>
        <v>231.29508725723335</v>
      </c>
      <c r="T25">
        <f t="shared" si="11"/>
        <v>28.99336989358757</v>
      </c>
      <c r="U25">
        <f t="shared" si="12"/>
        <v>28.636520000000001</v>
      </c>
      <c r="V25">
        <f t="shared" si="13"/>
        <v>3.9379547448166208</v>
      </c>
      <c r="W25">
        <f t="shared" si="14"/>
        <v>40.077649115581856</v>
      </c>
      <c r="X25">
        <f t="shared" si="15"/>
        <v>1.5201397001041075</v>
      </c>
      <c r="Y25">
        <f t="shared" si="16"/>
        <v>3.7929861996648144</v>
      </c>
      <c r="Z25">
        <f t="shared" si="17"/>
        <v>2.4178150447125133</v>
      </c>
      <c r="AA25">
        <f t="shared" si="18"/>
        <v>-58.708543428622605</v>
      </c>
      <c r="AB25">
        <f t="shared" si="19"/>
        <v>-103.52867849399534</v>
      </c>
      <c r="AC25">
        <f t="shared" si="20"/>
        <v>-7.6023482618814553</v>
      </c>
      <c r="AD25">
        <f t="shared" si="21"/>
        <v>61.45551707273394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54162.675766381173</v>
      </c>
      <c r="AJ25" t="s">
        <v>287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324</v>
      </c>
      <c r="AQ25">
        <v>837.18961538461497</v>
      </c>
      <c r="AR25">
        <v>922.69</v>
      </c>
      <c r="AS25">
        <f t="shared" si="27"/>
        <v>9.2664258434994484E-2</v>
      </c>
      <c r="AT25">
        <v>0.5</v>
      </c>
      <c r="AU25">
        <f t="shared" si="28"/>
        <v>1180.2050607473436</v>
      </c>
      <c r="AV25">
        <f t="shared" si="29"/>
        <v>7.9413468109081062</v>
      </c>
      <c r="AW25">
        <f t="shared" si="30"/>
        <v>54.681413377690106</v>
      </c>
      <c r="AX25">
        <f t="shared" si="31"/>
        <v>0.35324973718150193</v>
      </c>
      <c r="AY25">
        <f t="shared" si="32"/>
        <v>7.2183170315587072E-3</v>
      </c>
      <c r="AZ25">
        <f t="shared" si="33"/>
        <v>2.5354019226392395</v>
      </c>
      <c r="BA25" t="s">
        <v>325</v>
      </c>
      <c r="BB25">
        <v>596.75</v>
      </c>
      <c r="BC25">
        <f t="shared" si="34"/>
        <v>325.94000000000005</v>
      </c>
      <c r="BD25">
        <f t="shared" si="35"/>
        <v>0.26231939809592281</v>
      </c>
      <c r="BE25">
        <f t="shared" si="36"/>
        <v>0.87771120274037362</v>
      </c>
      <c r="BF25">
        <f t="shared" si="37"/>
        <v>0.41262060235283832</v>
      </c>
      <c r="BG25">
        <f t="shared" si="38"/>
        <v>0.91863157678524388</v>
      </c>
      <c r="BH25">
        <f t="shared" si="39"/>
        <v>1400.0236666666699</v>
      </c>
      <c r="BI25">
        <f t="shared" si="40"/>
        <v>1180.2050607473436</v>
      </c>
      <c r="BJ25">
        <f t="shared" si="41"/>
        <v>0.84298936428503779</v>
      </c>
      <c r="BK25">
        <f t="shared" si="42"/>
        <v>0.1959787285700757</v>
      </c>
      <c r="BL25">
        <v>6</v>
      </c>
      <c r="BM25">
        <v>0.5</v>
      </c>
      <c r="BN25" t="s">
        <v>290</v>
      </c>
      <c r="BO25">
        <v>2</v>
      </c>
      <c r="BP25">
        <v>1608061535.8499999</v>
      </c>
      <c r="BQ25">
        <v>499.13229999999999</v>
      </c>
      <c r="BR25">
        <v>509.459</v>
      </c>
      <c r="BS25">
        <v>14.7841466666667</v>
      </c>
      <c r="BT25">
        <v>13.2102966666667</v>
      </c>
      <c r="BU25">
        <v>495.33229999999998</v>
      </c>
      <c r="BV25">
        <v>14.6591466666667</v>
      </c>
      <c r="BW25">
        <v>500.01383333333303</v>
      </c>
      <c r="BX25">
        <v>102.7223</v>
      </c>
      <c r="BY25">
        <v>9.9982163333333304E-2</v>
      </c>
      <c r="BZ25">
        <v>27.991620000000001</v>
      </c>
      <c r="CA25">
        <v>28.636520000000001</v>
      </c>
      <c r="CB25">
        <v>999.9</v>
      </c>
      <c r="CC25">
        <v>0</v>
      </c>
      <c r="CD25">
        <v>0</v>
      </c>
      <c r="CE25">
        <v>10004.8103333333</v>
      </c>
      <c r="CF25">
        <v>0</v>
      </c>
      <c r="CG25">
        <v>534.59299999999996</v>
      </c>
      <c r="CH25">
        <v>1400.0236666666699</v>
      </c>
      <c r="CI25">
        <v>0.89999773333333299</v>
      </c>
      <c r="CJ25">
        <v>0.10000216000000001</v>
      </c>
      <c r="CK25">
        <v>0</v>
      </c>
      <c r="CL25">
        <v>837.17236666666702</v>
      </c>
      <c r="CM25">
        <v>4.9997499999999997</v>
      </c>
      <c r="CN25">
        <v>11807.7633333333</v>
      </c>
      <c r="CO25">
        <v>12178.25</v>
      </c>
      <c r="CP25">
        <v>50.170466666666698</v>
      </c>
      <c r="CQ25">
        <v>51.6291333333333</v>
      </c>
      <c r="CR25">
        <v>51.162199999999999</v>
      </c>
      <c r="CS25">
        <v>51.082999999999998</v>
      </c>
      <c r="CT25">
        <v>51.066333333333297</v>
      </c>
      <c r="CU25">
        <v>1255.51766666667</v>
      </c>
      <c r="CV25">
        <v>139.506</v>
      </c>
      <c r="CW25">
        <v>0</v>
      </c>
      <c r="CX25">
        <v>88.399999856948895</v>
      </c>
      <c r="CY25">
        <v>0</v>
      </c>
      <c r="CZ25">
        <v>837.18961538461497</v>
      </c>
      <c r="DA25">
        <v>5.44109400683356</v>
      </c>
      <c r="DB25">
        <v>63.941880315120201</v>
      </c>
      <c r="DC25">
        <v>11808.0423076923</v>
      </c>
      <c r="DD25">
        <v>15</v>
      </c>
      <c r="DE25">
        <v>0</v>
      </c>
      <c r="DF25" t="s">
        <v>291</v>
      </c>
      <c r="DG25">
        <v>1607992667.0999999</v>
      </c>
      <c r="DH25">
        <v>1607992669.5999999</v>
      </c>
      <c r="DI25">
        <v>0</v>
      </c>
      <c r="DJ25">
        <v>2.2829999999999999</v>
      </c>
      <c r="DK25">
        <v>-1.6E-2</v>
      </c>
      <c r="DL25">
        <v>3.8</v>
      </c>
      <c r="DM25">
        <v>0.125</v>
      </c>
      <c r="DN25">
        <v>727</v>
      </c>
      <c r="DO25">
        <v>17</v>
      </c>
      <c r="DP25">
        <v>0.04</v>
      </c>
      <c r="DQ25">
        <v>0.04</v>
      </c>
      <c r="DR25">
        <v>7.9390833455764804</v>
      </c>
      <c r="DS25">
        <v>-0.29391501695018601</v>
      </c>
      <c r="DT25">
        <v>0.111568504396724</v>
      </c>
      <c r="DU25">
        <v>1</v>
      </c>
      <c r="DV25">
        <v>-10.3316290322581</v>
      </c>
      <c r="DW25">
        <v>0.18108387096776901</v>
      </c>
      <c r="DX25">
        <v>0.13768395364969699</v>
      </c>
      <c r="DY25">
        <v>1</v>
      </c>
      <c r="DZ25">
        <v>1.5746064516128999</v>
      </c>
      <c r="EA25">
        <v>-5.9888709677421E-2</v>
      </c>
      <c r="EB25">
        <v>4.5267025301035596E-3</v>
      </c>
      <c r="EC25">
        <v>1</v>
      </c>
      <c r="ED25">
        <v>3</v>
      </c>
      <c r="EE25">
        <v>3</v>
      </c>
      <c r="EF25" t="s">
        <v>297</v>
      </c>
      <c r="EG25">
        <v>100</v>
      </c>
      <c r="EH25">
        <v>100</v>
      </c>
      <c r="EI25">
        <v>3.8</v>
      </c>
      <c r="EJ25">
        <v>0.125</v>
      </c>
      <c r="EK25">
        <v>3.8</v>
      </c>
      <c r="EL25">
        <v>0</v>
      </c>
      <c r="EM25">
        <v>0</v>
      </c>
      <c r="EN25">
        <v>0</v>
      </c>
      <c r="EO25">
        <v>0.125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1147.9000000000001</v>
      </c>
      <c r="EX25">
        <v>1147.9000000000001</v>
      </c>
      <c r="EY25">
        <v>2</v>
      </c>
      <c r="EZ25">
        <v>509.99799999999999</v>
      </c>
      <c r="FA25">
        <v>465.45600000000002</v>
      </c>
      <c r="FB25">
        <v>23.862100000000002</v>
      </c>
      <c r="FC25">
        <v>33.508899999999997</v>
      </c>
      <c r="FD25">
        <v>29.9998</v>
      </c>
      <c r="FE25">
        <v>33.4634</v>
      </c>
      <c r="FF25">
        <v>33.431100000000001</v>
      </c>
      <c r="FG25">
        <v>26.392800000000001</v>
      </c>
      <c r="FH25">
        <v>0</v>
      </c>
      <c r="FI25">
        <v>100</v>
      </c>
      <c r="FJ25">
        <v>23.864799999999999</v>
      </c>
      <c r="FK25">
        <v>509.50700000000001</v>
      </c>
      <c r="FL25">
        <v>14.7622</v>
      </c>
      <c r="FM25">
        <v>101.396</v>
      </c>
      <c r="FN25">
        <v>100.764</v>
      </c>
    </row>
    <row r="26" spans="1:170" x14ac:dyDescent="0.25">
      <c r="A26">
        <v>10</v>
      </c>
      <c r="B26">
        <v>1608061653.5999999</v>
      </c>
      <c r="C26">
        <v>769</v>
      </c>
      <c r="D26" t="s">
        <v>326</v>
      </c>
      <c r="E26" t="s">
        <v>327</v>
      </c>
      <c r="F26" t="s">
        <v>285</v>
      </c>
      <c r="G26" t="s">
        <v>286</v>
      </c>
      <c r="H26">
        <v>1608061645.8499999</v>
      </c>
      <c r="I26">
        <f t="shared" si="0"/>
        <v>1.2016379299163884E-3</v>
      </c>
      <c r="J26">
        <f t="shared" si="1"/>
        <v>9.0048980296214687</v>
      </c>
      <c r="K26">
        <f t="shared" si="2"/>
        <v>599.65763333333302</v>
      </c>
      <c r="L26">
        <f t="shared" si="3"/>
        <v>291.68450882321031</v>
      </c>
      <c r="M26">
        <f t="shared" si="4"/>
        <v>29.993176464567767</v>
      </c>
      <c r="N26">
        <f t="shared" si="5"/>
        <v>61.661269868098515</v>
      </c>
      <c r="O26">
        <f t="shared" si="6"/>
        <v>4.9960461800404615E-2</v>
      </c>
      <c r="P26">
        <f t="shared" si="7"/>
        <v>2.9769300867575339</v>
      </c>
      <c r="Q26">
        <f t="shared" si="8"/>
        <v>4.9499290133804018E-2</v>
      </c>
      <c r="R26">
        <f t="shared" si="9"/>
        <v>3.0978135861923231E-2</v>
      </c>
      <c r="S26">
        <f t="shared" si="10"/>
        <v>231.29182360108797</v>
      </c>
      <c r="T26">
        <f t="shared" si="11"/>
        <v>29.00949613756223</v>
      </c>
      <c r="U26">
        <f t="shared" si="12"/>
        <v>28.634029999999999</v>
      </c>
      <c r="V26">
        <f t="shared" si="13"/>
        <v>3.9373858492062226</v>
      </c>
      <c r="W26">
        <f t="shared" si="14"/>
        <v>39.777849375477835</v>
      </c>
      <c r="X26">
        <f t="shared" si="15"/>
        <v>1.5072472728570008</v>
      </c>
      <c r="Y26">
        <f t="shared" si="16"/>
        <v>3.78916230143449</v>
      </c>
      <c r="Z26">
        <f t="shared" si="17"/>
        <v>2.430138576349222</v>
      </c>
      <c r="AA26">
        <f t="shared" si="18"/>
        <v>-52.992232709312731</v>
      </c>
      <c r="AB26">
        <f t="shared" si="19"/>
        <v>-105.87834543869691</v>
      </c>
      <c r="AC26">
        <f t="shared" si="20"/>
        <v>-7.7761689427174989</v>
      </c>
      <c r="AD26">
        <f t="shared" si="21"/>
        <v>64.645076510360823</v>
      </c>
      <c r="AE26">
        <v>0</v>
      </c>
      <c r="AF26">
        <v>0</v>
      </c>
      <c r="AG26">
        <f t="shared" si="22"/>
        <v>1</v>
      </c>
      <c r="AH26">
        <f t="shared" si="23"/>
        <v>0</v>
      </c>
      <c r="AI26">
        <f t="shared" si="24"/>
        <v>54142.908496604061</v>
      </c>
      <c r="AJ26" t="s">
        <v>287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328</v>
      </c>
      <c r="AQ26">
        <v>848.816384615385</v>
      </c>
      <c r="AR26">
        <v>938.61</v>
      </c>
      <c r="AS26">
        <f t="shared" si="27"/>
        <v>9.5666587171045481E-2</v>
      </c>
      <c r="AT26">
        <v>0.5</v>
      </c>
      <c r="AU26">
        <f t="shared" si="28"/>
        <v>1180.1879707473472</v>
      </c>
      <c r="AV26">
        <f t="shared" si="29"/>
        <v>9.0048980296214687</v>
      </c>
      <c r="AW26">
        <f t="shared" si="30"/>
        <v>56.452277690860186</v>
      </c>
      <c r="AX26">
        <f t="shared" si="31"/>
        <v>0.35585599982953514</v>
      </c>
      <c r="AY26">
        <f t="shared" si="32"/>
        <v>8.1195925962281555E-3</v>
      </c>
      <c r="AZ26">
        <f t="shared" si="33"/>
        <v>2.4754370824943264</v>
      </c>
      <c r="BA26" t="s">
        <v>329</v>
      </c>
      <c r="BB26">
        <v>604.6</v>
      </c>
      <c r="BC26">
        <f t="shared" si="34"/>
        <v>334.01</v>
      </c>
      <c r="BD26">
        <f t="shared" si="35"/>
        <v>0.26883511087876116</v>
      </c>
      <c r="BE26">
        <f t="shared" si="36"/>
        <v>0.87431325917786762</v>
      </c>
      <c r="BF26">
        <f t="shared" si="37"/>
        <v>0.40242180416653545</v>
      </c>
      <c r="BG26">
        <f t="shared" si="38"/>
        <v>0.91238011178692335</v>
      </c>
      <c r="BH26">
        <f t="shared" si="39"/>
        <v>1400.0033333333299</v>
      </c>
      <c r="BI26">
        <f t="shared" si="40"/>
        <v>1180.1879707473472</v>
      </c>
      <c r="BJ26">
        <f t="shared" si="41"/>
        <v>0.84298940055905824</v>
      </c>
      <c r="BK26">
        <f t="shared" si="42"/>
        <v>0.19597880111811661</v>
      </c>
      <c r="BL26">
        <v>6</v>
      </c>
      <c r="BM26">
        <v>0.5</v>
      </c>
      <c r="BN26" t="s">
        <v>290</v>
      </c>
      <c r="BO26">
        <v>2</v>
      </c>
      <c r="BP26">
        <v>1608061645.8499999</v>
      </c>
      <c r="BQ26">
        <v>599.65763333333302</v>
      </c>
      <c r="BR26">
        <v>611.32806666666704</v>
      </c>
      <c r="BS26">
        <v>14.658023333333301</v>
      </c>
      <c r="BT26">
        <v>13.237209999999999</v>
      </c>
      <c r="BU26">
        <v>595.85763333333296</v>
      </c>
      <c r="BV26">
        <v>14.533023333333301</v>
      </c>
      <c r="BW26">
        <v>500.00556666666699</v>
      </c>
      <c r="BX26">
        <v>102.72750000000001</v>
      </c>
      <c r="BY26">
        <v>9.9957603333333298E-2</v>
      </c>
      <c r="BZ26">
        <v>27.974319999999999</v>
      </c>
      <c r="CA26">
        <v>28.634029999999999</v>
      </c>
      <c r="CB26">
        <v>999.9</v>
      </c>
      <c r="CC26">
        <v>0</v>
      </c>
      <c r="CD26">
        <v>0</v>
      </c>
      <c r="CE26">
        <v>9999.8760000000002</v>
      </c>
      <c r="CF26">
        <v>0</v>
      </c>
      <c r="CG26">
        <v>515.154766666667</v>
      </c>
      <c r="CH26">
        <v>1400.0033333333299</v>
      </c>
      <c r="CI26">
        <v>0.89999479999999998</v>
      </c>
      <c r="CJ26">
        <v>0.10000512</v>
      </c>
      <c r="CK26">
        <v>0</v>
      </c>
      <c r="CL26">
        <v>848.81896666666705</v>
      </c>
      <c r="CM26">
        <v>4.9997499999999997</v>
      </c>
      <c r="CN26">
        <v>11964.26</v>
      </c>
      <c r="CO26">
        <v>12178.0566666667</v>
      </c>
      <c r="CP26">
        <v>50.126966666666704</v>
      </c>
      <c r="CQ26">
        <v>51.561999999999998</v>
      </c>
      <c r="CR26">
        <v>51.120800000000003</v>
      </c>
      <c r="CS26">
        <v>51.0124</v>
      </c>
      <c r="CT26">
        <v>51.028866666666701</v>
      </c>
      <c r="CU26">
        <v>1255.4976666666701</v>
      </c>
      <c r="CV26">
        <v>139.505666666667</v>
      </c>
      <c r="CW26">
        <v>0</v>
      </c>
      <c r="CX26">
        <v>109.200000047684</v>
      </c>
      <c r="CY26">
        <v>0</v>
      </c>
      <c r="CZ26">
        <v>848.816384615385</v>
      </c>
      <c r="DA26">
        <v>2.61600000690582</v>
      </c>
      <c r="DB26">
        <v>30.167521406962202</v>
      </c>
      <c r="DC26">
        <v>11964.3230769231</v>
      </c>
      <c r="DD26">
        <v>15</v>
      </c>
      <c r="DE26">
        <v>0</v>
      </c>
      <c r="DF26" t="s">
        <v>291</v>
      </c>
      <c r="DG26">
        <v>1607992667.0999999</v>
      </c>
      <c r="DH26">
        <v>1607992669.5999999</v>
      </c>
      <c r="DI26">
        <v>0</v>
      </c>
      <c r="DJ26">
        <v>2.2829999999999999</v>
      </c>
      <c r="DK26">
        <v>-1.6E-2</v>
      </c>
      <c r="DL26">
        <v>3.8</v>
      </c>
      <c r="DM26">
        <v>0.125</v>
      </c>
      <c r="DN26">
        <v>727</v>
      </c>
      <c r="DO26">
        <v>17</v>
      </c>
      <c r="DP26">
        <v>0.04</v>
      </c>
      <c r="DQ26">
        <v>0.04</v>
      </c>
      <c r="DR26">
        <v>8.9985430796821309</v>
      </c>
      <c r="DS26">
        <v>0.208291319064658</v>
      </c>
      <c r="DT26">
        <v>0.123616147556109</v>
      </c>
      <c r="DU26">
        <v>1</v>
      </c>
      <c r="DV26">
        <v>-11.657648387096801</v>
      </c>
      <c r="DW26">
        <v>-5.4546774193487503E-2</v>
      </c>
      <c r="DX26">
        <v>0.14888461622683299</v>
      </c>
      <c r="DY26">
        <v>1</v>
      </c>
      <c r="DZ26">
        <v>1.4217977419354799</v>
      </c>
      <c r="EA26">
        <v>-7.3925806451615894E-2</v>
      </c>
      <c r="EB26">
        <v>5.5586141865880704E-3</v>
      </c>
      <c r="EC26">
        <v>1</v>
      </c>
      <c r="ED26">
        <v>3</v>
      </c>
      <c r="EE26">
        <v>3</v>
      </c>
      <c r="EF26" t="s">
        <v>297</v>
      </c>
      <c r="EG26">
        <v>100</v>
      </c>
      <c r="EH26">
        <v>100</v>
      </c>
      <c r="EI26">
        <v>3.8</v>
      </c>
      <c r="EJ26">
        <v>0.125</v>
      </c>
      <c r="EK26">
        <v>3.8</v>
      </c>
      <c r="EL26">
        <v>0</v>
      </c>
      <c r="EM26">
        <v>0</v>
      </c>
      <c r="EN26">
        <v>0</v>
      </c>
      <c r="EO26">
        <v>0.125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1149.8</v>
      </c>
      <c r="EX26">
        <v>1149.7</v>
      </c>
      <c r="EY26">
        <v>2</v>
      </c>
      <c r="EZ26">
        <v>510.21899999999999</v>
      </c>
      <c r="FA26">
        <v>465.76400000000001</v>
      </c>
      <c r="FB26">
        <v>23.9252</v>
      </c>
      <c r="FC26">
        <v>33.444499999999998</v>
      </c>
      <c r="FD26">
        <v>29.999700000000001</v>
      </c>
      <c r="FE26">
        <v>33.412100000000002</v>
      </c>
      <c r="FF26">
        <v>33.382300000000001</v>
      </c>
      <c r="FG26">
        <v>30.3919</v>
      </c>
      <c r="FH26">
        <v>0</v>
      </c>
      <c r="FI26">
        <v>100</v>
      </c>
      <c r="FJ26">
        <v>23.934000000000001</v>
      </c>
      <c r="FK26">
        <v>611.28599999999994</v>
      </c>
      <c r="FL26">
        <v>14.758800000000001</v>
      </c>
      <c r="FM26">
        <v>101.407</v>
      </c>
      <c r="FN26">
        <v>100.77200000000001</v>
      </c>
    </row>
    <row r="27" spans="1:170" x14ac:dyDescent="0.25">
      <c r="A27">
        <v>11</v>
      </c>
      <c r="B27">
        <v>1608061774.0999999</v>
      </c>
      <c r="C27">
        <v>889.5</v>
      </c>
      <c r="D27" t="s">
        <v>330</v>
      </c>
      <c r="E27" t="s">
        <v>331</v>
      </c>
      <c r="F27" t="s">
        <v>285</v>
      </c>
      <c r="G27" t="s">
        <v>286</v>
      </c>
      <c r="H27">
        <v>1608061766.0999999</v>
      </c>
      <c r="I27">
        <f t="shared" si="0"/>
        <v>1.0413978872709389E-3</v>
      </c>
      <c r="J27">
        <f t="shared" si="1"/>
        <v>9.7327037520493693</v>
      </c>
      <c r="K27">
        <f t="shared" si="2"/>
        <v>699.90977419354795</v>
      </c>
      <c r="L27">
        <f t="shared" si="3"/>
        <v>313.9588581300311</v>
      </c>
      <c r="M27">
        <f t="shared" si="4"/>
        <v>32.282899368217507</v>
      </c>
      <c r="N27">
        <f t="shared" si="5"/>
        <v>71.968400387556557</v>
      </c>
      <c r="O27">
        <f t="shared" si="6"/>
        <v>4.2827454894914241E-2</v>
      </c>
      <c r="P27">
        <f t="shared" si="7"/>
        <v>2.9767316616912232</v>
      </c>
      <c r="Q27">
        <f t="shared" si="8"/>
        <v>4.2488063378700411E-2</v>
      </c>
      <c r="R27">
        <f t="shared" si="9"/>
        <v>2.6585308262869312E-2</v>
      </c>
      <c r="S27">
        <f t="shared" si="10"/>
        <v>231.29029768131878</v>
      </c>
      <c r="T27">
        <f t="shared" si="11"/>
        <v>29.05953879130108</v>
      </c>
      <c r="U27">
        <f t="shared" si="12"/>
        <v>28.652164516129002</v>
      </c>
      <c r="V27">
        <f t="shared" si="13"/>
        <v>3.9415307212188897</v>
      </c>
      <c r="W27">
        <f t="shared" si="14"/>
        <v>39.243665987205432</v>
      </c>
      <c r="X27">
        <f t="shared" si="15"/>
        <v>1.4877835771751267</v>
      </c>
      <c r="Y27">
        <f t="shared" si="16"/>
        <v>3.7911432068048563</v>
      </c>
      <c r="Z27">
        <f t="shared" si="17"/>
        <v>2.453747144043763</v>
      </c>
      <c r="AA27">
        <f t="shared" si="18"/>
        <v>-45.925646828648404</v>
      </c>
      <c r="AB27">
        <f t="shared" si="19"/>
        <v>-107.3430076134791</v>
      </c>
      <c r="AC27">
        <f t="shared" si="20"/>
        <v>-7.8853296031790174</v>
      </c>
      <c r="AD27">
        <f t="shared" si="21"/>
        <v>70.136313636012233</v>
      </c>
      <c r="AE27">
        <v>0</v>
      </c>
      <c r="AF27">
        <v>0</v>
      </c>
      <c r="AG27">
        <f t="shared" si="22"/>
        <v>1</v>
      </c>
      <c r="AH27">
        <f t="shared" si="23"/>
        <v>0</v>
      </c>
      <c r="AI27">
        <f t="shared" si="24"/>
        <v>54135.421162338338</v>
      </c>
      <c r="AJ27" t="s">
        <v>287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332</v>
      </c>
      <c r="AQ27">
        <v>855.67346153846097</v>
      </c>
      <c r="AR27">
        <v>952.34</v>
      </c>
      <c r="AS27">
        <f t="shared" si="27"/>
        <v>0.10150423006650888</v>
      </c>
      <c r="AT27">
        <v>0.5</v>
      </c>
      <c r="AU27">
        <f t="shared" si="28"/>
        <v>1180.1790394570503</v>
      </c>
      <c r="AV27">
        <f t="shared" si="29"/>
        <v>9.7327037520493693</v>
      </c>
      <c r="AW27">
        <f t="shared" si="30"/>
        <v>59.896582370359951</v>
      </c>
      <c r="AX27">
        <f t="shared" si="31"/>
        <v>0.35809689816662127</v>
      </c>
      <c r="AY27">
        <f t="shared" si="32"/>
        <v>8.736344984239839E-3</v>
      </c>
      <c r="AZ27">
        <f t="shared" si="33"/>
        <v>2.4253312892454373</v>
      </c>
      <c r="BA27" t="s">
        <v>333</v>
      </c>
      <c r="BB27">
        <v>611.30999999999995</v>
      </c>
      <c r="BC27">
        <f t="shared" si="34"/>
        <v>341.03000000000009</v>
      </c>
      <c r="BD27">
        <f t="shared" si="35"/>
        <v>0.28345464757217559</v>
      </c>
      <c r="BE27">
        <f t="shared" si="36"/>
        <v>0.8713468162081206</v>
      </c>
      <c r="BF27">
        <f t="shared" si="37"/>
        <v>0.40811146978780566</v>
      </c>
      <c r="BG27">
        <f t="shared" si="38"/>
        <v>0.90698861590583402</v>
      </c>
      <c r="BH27">
        <f t="shared" si="39"/>
        <v>1399.9925806451599</v>
      </c>
      <c r="BI27">
        <f t="shared" si="40"/>
        <v>1180.1790394570503</v>
      </c>
      <c r="BJ27">
        <f t="shared" si="41"/>
        <v>0.84298949563946057</v>
      </c>
      <c r="BK27">
        <f t="shared" si="42"/>
        <v>0.19597899127892113</v>
      </c>
      <c r="BL27">
        <v>6</v>
      </c>
      <c r="BM27">
        <v>0.5</v>
      </c>
      <c r="BN27" t="s">
        <v>290</v>
      </c>
      <c r="BO27">
        <v>2</v>
      </c>
      <c r="BP27">
        <v>1608061766.0999999</v>
      </c>
      <c r="BQ27">
        <v>699.90977419354795</v>
      </c>
      <c r="BR27">
        <v>712.463032258064</v>
      </c>
      <c r="BS27">
        <v>14.4690483870968</v>
      </c>
      <c r="BT27">
        <v>13.237516129032301</v>
      </c>
      <c r="BU27">
        <v>696.10980645161305</v>
      </c>
      <c r="BV27">
        <v>14.3440483870968</v>
      </c>
      <c r="BW27">
        <v>500.02580645161299</v>
      </c>
      <c r="BX27">
        <v>102.725225806452</v>
      </c>
      <c r="BY27">
        <v>0.10002830645161299</v>
      </c>
      <c r="BZ27">
        <v>27.9832838709677</v>
      </c>
      <c r="CA27">
        <v>28.652164516129002</v>
      </c>
      <c r="CB27">
        <v>999.9</v>
      </c>
      <c r="CC27">
        <v>0</v>
      </c>
      <c r="CD27">
        <v>0</v>
      </c>
      <c r="CE27">
        <v>9998.9754838709705</v>
      </c>
      <c r="CF27">
        <v>0</v>
      </c>
      <c r="CG27">
        <v>476.29012903225799</v>
      </c>
      <c r="CH27">
        <v>1399.9925806451599</v>
      </c>
      <c r="CI27">
        <v>0.89999164516129004</v>
      </c>
      <c r="CJ27">
        <v>0.10000833225806501</v>
      </c>
      <c r="CK27">
        <v>0</v>
      </c>
      <c r="CL27">
        <v>855.67180645161295</v>
      </c>
      <c r="CM27">
        <v>4.9997499999999997</v>
      </c>
      <c r="CN27">
        <v>12051.7903225806</v>
      </c>
      <c r="CO27">
        <v>12177.964516128999</v>
      </c>
      <c r="CP27">
        <v>50.042000000000002</v>
      </c>
      <c r="CQ27">
        <v>51.4491935483871</v>
      </c>
      <c r="CR27">
        <v>51.061999999999998</v>
      </c>
      <c r="CS27">
        <v>50.941064516129003</v>
      </c>
      <c r="CT27">
        <v>50.9491935483871</v>
      </c>
      <c r="CU27">
        <v>1255.4835483871</v>
      </c>
      <c r="CV27">
        <v>139.50903225806499</v>
      </c>
      <c r="CW27">
        <v>0</v>
      </c>
      <c r="CX27">
        <v>119.59999990463299</v>
      </c>
      <c r="CY27">
        <v>0</v>
      </c>
      <c r="CZ27">
        <v>855.67346153846097</v>
      </c>
      <c r="DA27">
        <v>3.5979487176910099</v>
      </c>
      <c r="DB27">
        <v>36.129914525934197</v>
      </c>
      <c r="DC27">
        <v>12052.038461538499</v>
      </c>
      <c r="DD27">
        <v>15</v>
      </c>
      <c r="DE27">
        <v>0</v>
      </c>
      <c r="DF27" t="s">
        <v>291</v>
      </c>
      <c r="DG27">
        <v>1607992667.0999999</v>
      </c>
      <c r="DH27">
        <v>1607992669.5999999</v>
      </c>
      <c r="DI27">
        <v>0</v>
      </c>
      <c r="DJ27">
        <v>2.2829999999999999</v>
      </c>
      <c r="DK27">
        <v>-1.6E-2</v>
      </c>
      <c r="DL27">
        <v>3.8</v>
      </c>
      <c r="DM27">
        <v>0.125</v>
      </c>
      <c r="DN27">
        <v>727</v>
      </c>
      <c r="DO27">
        <v>17</v>
      </c>
      <c r="DP27">
        <v>0.04</v>
      </c>
      <c r="DQ27">
        <v>0.04</v>
      </c>
      <c r="DR27">
        <v>9.7376680799348794</v>
      </c>
      <c r="DS27">
        <v>-2.0742652515721498</v>
      </c>
      <c r="DT27">
        <v>0.15581851484627701</v>
      </c>
      <c r="DU27">
        <v>0</v>
      </c>
      <c r="DV27">
        <v>-12.5531677419355</v>
      </c>
      <c r="DW27">
        <v>2.4401080645161901</v>
      </c>
      <c r="DX27">
        <v>0.19044886264296201</v>
      </c>
      <c r="DY27">
        <v>0</v>
      </c>
      <c r="DZ27">
        <v>1.23152741935484</v>
      </c>
      <c r="EA27">
        <v>-7.6618064516129597E-2</v>
      </c>
      <c r="EB27">
        <v>5.72088249888748E-3</v>
      </c>
      <c r="EC27">
        <v>1</v>
      </c>
      <c r="ED27">
        <v>1</v>
      </c>
      <c r="EE27">
        <v>3</v>
      </c>
      <c r="EF27" t="s">
        <v>292</v>
      </c>
      <c r="EG27">
        <v>100</v>
      </c>
      <c r="EH27">
        <v>100</v>
      </c>
      <c r="EI27">
        <v>3.8</v>
      </c>
      <c r="EJ27">
        <v>0.125</v>
      </c>
      <c r="EK27">
        <v>3.8</v>
      </c>
      <c r="EL27">
        <v>0</v>
      </c>
      <c r="EM27">
        <v>0</v>
      </c>
      <c r="EN27">
        <v>0</v>
      </c>
      <c r="EO27">
        <v>0.125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1151.8</v>
      </c>
      <c r="EX27">
        <v>1151.7</v>
      </c>
      <c r="EY27">
        <v>2</v>
      </c>
      <c r="EZ27">
        <v>509.62799999999999</v>
      </c>
      <c r="FA27">
        <v>466.096</v>
      </c>
      <c r="FB27">
        <v>23.944099999999999</v>
      </c>
      <c r="FC27">
        <v>33.357399999999998</v>
      </c>
      <c r="FD27">
        <v>29.9998</v>
      </c>
      <c r="FE27">
        <v>33.336599999999997</v>
      </c>
      <c r="FF27">
        <v>33.3093</v>
      </c>
      <c r="FG27">
        <v>34.229900000000001</v>
      </c>
      <c r="FH27">
        <v>0</v>
      </c>
      <c r="FI27">
        <v>100</v>
      </c>
      <c r="FJ27">
        <v>23.9511</v>
      </c>
      <c r="FK27">
        <v>712.52700000000004</v>
      </c>
      <c r="FL27">
        <v>14.637499999999999</v>
      </c>
      <c r="FM27">
        <v>101.417</v>
      </c>
      <c r="FN27">
        <v>100.79300000000001</v>
      </c>
    </row>
    <row r="28" spans="1:170" x14ac:dyDescent="0.25">
      <c r="A28">
        <v>12</v>
      </c>
      <c r="B28">
        <v>1608061871.5999999</v>
      </c>
      <c r="C28">
        <v>987</v>
      </c>
      <c r="D28" t="s">
        <v>334</v>
      </c>
      <c r="E28" t="s">
        <v>335</v>
      </c>
      <c r="F28" t="s">
        <v>285</v>
      </c>
      <c r="G28" t="s">
        <v>286</v>
      </c>
      <c r="H28">
        <v>1608061863.5999999</v>
      </c>
      <c r="I28">
        <f t="shared" si="0"/>
        <v>9.3337281676622163E-4</v>
      </c>
      <c r="J28">
        <f t="shared" si="1"/>
        <v>10.34691078084664</v>
      </c>
      <c r="K28">
        <f t="shared" si="2"/>
        <v>799.48687096774199</v>
      </c>
      <c r="L28">
        <f t="shared" si="3"/>
        <v>340.10337791112033</v>
      </c>
      <c r="M28">
        <f t="shared" si="4"/>
        <v>34.969991600959119</v>
      </c>
      <c r="N28">
        <f t="shared" si="5"/>
        <v>82.204561843914817</v>
      </c>
      <c r="O28">
        <f t="shared" si="6"/>
        <v>3.8120596073167402E-2</v>
      </c>
      <c r="P28">
        <f t="shared" si="7"/>
        <v>2.9766664782582981</v>
      </c>
      <c r="Q28">
        <f t="shared" si="8"/>
        <v>3.7851446545759782E-2</v>
      </c>
      <c r="R28">
        <f t="shared" si="9"/>
        <v>2.3681177546759309E-2</v>
      </c>
      <c r="S28">
        <f t="shared" si="10"/>
        <v>231.29094701264276</v>
      </c>
      <c r="T28">
        <f t="shared" si="11"/>
        <v>29.083669641712834</v>
      </c>
      <c r="U28">
        <f t="shared" si="12"/>
        <v>28.640996774193599</v>
      </c>
      <c r="V28">
        <f t="shared" si="13"/>
        <v>3.9389777432740845</v>
      </c>
      <c r="W28">
        <f t="shared" si="14"/>
        <v>38.788090195185816</v>
      </c>
      <c r="X28">
        <f t="shared" si="15"/>
        <v>1.4702070182373885</v>
      </c>
      <c r="Y28">
        <f t="shared" si="16"/>
        <v>3.7903568101423653</v>
      </c>
      <c r="Z28">
        <f t="shared" si="17"/>
        <v>2.4687707250366957</v>
      </c>
      <c r="AA28">
        <f t="shared" si="18"/>
        <v>-41.161741219390372</v>
      </c>
      <c r="AB28">
        <f t="shared" si="19"/>
        <v>-106.11947091224407</v>
      </c>
      <c r="AC28">
        <f t="shared" si="20"/>
        <v>-7.795048626268831</v>
      </c>
      <c r="AD28">
        <f t="shared" si="21"/>
        <v>76.214686254739505</v>
      </c>
      <c r="AE28">
        <v>0</v>
      </c>
      <c r="AF28">
        <v>0</v>
      </c>
      <c r="AG28">
        <f t="shared" si="22"/>
        <v>1</v>
      </c>
      <c r="AH28">
        <f t="shared" si="23"/>
        <v>0</v>
      </c>
      <c r="AI28">
        <f t="shared" si="24"/>
        <v>54134.070278261854</v>
      </c>
      <c r="AJ28" t="s">
        <v>287</v>
      </c>
      <c r="AK28">
        <v>715.47692307692296</v>
      </c>
      <c r="AL28">
        <v>3262.08</v>
      </c>
      <c r="AM28">
        <f t="shared" si="25"/>
        <v>2546.603076923077</v>
      </c>
      <c r="AN28">
        <f t="shared" si="26"/>
        <v>0.78066849277855754</v>
      </c>
      <c r="AO28">
        <v>-0.57774747981622299</v>
      </c>
      <c r="AP28" t="s">
        <v>336</v>
      </c>
      <c r="AQ28">
        <v>858.75615384615401</v>
      </c>
      <c r="AR28">
        <v>958.35</v>
      </c>
      <c r="AS28">
        <f t="shared" si="27"/>
        <v>0.10392220603521263</v>
      </c>
      <c r="AT28">
        <v>0.5</v>
      </c>
      <c r="AU28">
        <f t="shared" si="28"/>
        <v>1180.1798717151657</v>
      </c>
      <c r="AV28">
        <f t="shared" si="29"/>
        <v>10.34691078084664</v>
      </c>
      <c r="AW28">
        <f t="shared" si="30"/>
        <v>61.323447893497132</v>
      </c>
      <c r="AX28">
        <f t="shared" si="31"/>
        <v>0.35826159545051395</v>
      </c>
      <c r="AY28">
        <f t="shared" si="32"/>
        <v>9.2567739227631136E-3</v>
      </c>
      <c r="AZ28">
        <f t="shared" si="33"/>
        <v>2.4038503678196901</v>
      </c>
      <c r="BA28" t="s">
        <v>337</v>
      </c>
      <c r="BB28">
        <v>615.01</v>
      </c>
      <c r="BC28">
        <f t="shared" si="34"/>
        <v>343.34000000000003</v>
      </c>
      <c r="BD28">
        <f t="shared" si="35"/>
        <v>0.29007353105914258</v>
      </c>
      <c r="BE28">
        <f t="shared" si="36"/>
        <v>0.87029432542395946</v>
      </c>
      <c r="BF28">
        <f t="shared" si="37"/>
        <v>0.4100654029486745</v>
      </c>
      <c r="BG28">
        <f t="shared" si="38"/>
        <v>0.90462860933297573</v>
      </c>
      <c r="BH28">
        <f t="shared" si="39"/>
        <v>1399.99322580645</v>
      </c>
      <c r="BI28">
        <f t="shared" si="40"/>
        <v>1180.1798717151657</v>
      </c>
      <c r="BJ28">
        <f t="shared" si="41"/>
        <v>0.84298970163611808</v>
      </c>
      <c r="BK28">
        <f t="shared" si="42"/>
        <v>0.19597940327223645</v>
      </c>
      <c r="BL28">
        <v>6</v>
      </c>
      <c r="BM28">
        <v>0.5</v>
      </c>
      <c r="BN28" t="s">
        <v>290</v>
      </c>
      <c r="BO28">
        <v>2</v>
      </c>
      <c r="BP28">
        <v>1608061863.5999999</v>
      </c>
      <c r="BQ28">
        <v>799.48687096774199</v>
      </c>
      <c r="BR28">
        <v>812.79835483871</v>
      </c>
      <c r="BS28">
        <v>14.2986129032258</v>
      </c>
      <c r="BT28">
        <v>13.1946032258065</v>
      </c>
      <c r="BU28">
        <v>795.68687096774204</v>
      </c>
      <c r="BV28">
        <v>14.1736129032258</v>
      </c>
      <c r="BW28">
        <v>500.01022580645201</v>
      </c>
      <c r="BX28">
        <v>102.72164516129</v>
      </c>
      <c r="BY28">
        <v>0.100008112903226</v>
      </c>
      <c r="BZ28">
        <v>27.979725806451601</v>
      </c>
      <c r="CA28">
        <v>28.640996774193599</v>
      </c>
      <c r="CB28">
        <v>999.9</v>
      </c>
      <c r="CC28">
        <v>0</v>
      </c>
      <c r="CD28">
        <v>0</v>
      </c>
      <c r="CE28">
        <v>9998.9554838709701</v>
      </c>
      <c r="CF28">
        <v>0</v>
      </c>
      <c r="CG28">
        <v>447.576161290323</v>
      </c>
      <c r="CH28">
        <v>1399.99322580645</v>
      </c>
      <c r="CI28">
        <v>0.89998741935483795</v>
      </c>
      <c r="CJ28">
        <v>0.100012564516129</v>
      </c>
      <c r="CK28">
        <v>0</v>
      </c>
      <c r="CL28">
        <v>858.73858064516105</v>
      </c>
      <c r="CM28">
        <v>4.9997499999999997</v>
      </c>
      <c r="CN28">
        <v>12087.9580645161</v>
      </c>
      <c r="CO28">
        <v>12177.9483870968</v>
      </c>
      <c r="CP28">
        <v>50.008000000000003</v>
      </c>
      <c r="CQ28">
        <v>51.336387096774203</v>
      </c>
      <c r="CR28">
        <v>51</v>
      </c>
      <c r="CS28">
        <v>50.8241935483871</v>
      </c>
      <c r="CT28">
        <v>50.886935483871</v>
      </c>
      <c r="CU28">
        <v>1255.47451612903</v>
      </c>
      <c r="CV28">
        <v>139.518709677419</v>
      </c>
      <c r="CW28">
        <v>0</v>
      </c>
      <c r="CX28">
        <v>96.799999952316298</v>
      </c>
      <c r="CY28">
        <v>0</v>
      </c>
      <c r="CZ28">
        <v>858.75615384615401</v>
      </c>
      <c r="DA28">
        <v>1.7212307589812099</v>
      </c>
      <c r="DB28">
        <v>8.7623931560157704</v>
      </c>
      <c r="DC28">
        <v>12088.0346153846</v>
      </c>
      <c r="DD28">
        <v>15</v>
      </c>
      <c r="DE28">
        <v>0</v>
      </c>
      <c r="DF28" t="s">
        <v>291</v>
      </c>
      <c r="DG28">
        <v>1607992667.0999999</v>
      </c>
      <c r="DH28">
        <v>1607992669.5999999</v>
      </c>
      <c r="DI28">
        <v>0</v>
      </c>
      <c r="DJ28">
        <v>2.2829999999999999</v>
      </c>
      <c r="DK28">
        <v>-1.6E-2</v>
      </c>
      <c r="DL28">
        <v>3.8</v>
      </c>
      <c r="DM28">
        <v>0.125</v>
      </c>
      <c r="DN28">
        <v>727</v>
      </c>
      <c r="DO28">
        <v>17</v>
      </c>
      <c r="DP28">
        <v>0.04</v>
      </c>
      <c r="DQ28">
        <v>0.04</v>
      </c>
      <c r="DR28">
        <v>10.357447304957001</v>
      </c>
      <c r="DS28">
        <v>-0.370457325163568</v>
      </c>
      <c r="DT28">
        <v>0.10506866519925399</v>
      </c>
      <c r="DU28">
        <v>1</v>
      </c>
      <c r="DV28">
        <v>-13.316958064516101</v>
      </c>
      <c r="DW28">
        <v>9.3527419354872202E-2</v>
      </c>
      <c r="DX28">
        <v>0.10991064926594001</v>
      </c>
      <c r="DY28">
        <v>1</v>
      </c>
      <c r="DZ28">
        <v>1.1044503225806499</v>
      </c>
      <c r="EA28">
        <v>-4.8625645161293099E-2</v>
      </c>
      <c r="EB28">
        <v>3.66439757304814E-3</v>
      </c>
      <c r="EC28">
        <v>1</v>
      </c>
      <c r="ED28">
        <v>3</v>
      </c>
      <c r="EE28">
        <v>3</v>
      </c>
      <c r="EF28" t="s">
        <v>297</v>
      </c>
      <c r="EG28">
        <v>100</v>
      </c>
      <c r="EH28">
        <v>100</v>
      </c>
      <c r="EI28">
        <v>3.8</v>
      </c>
      <c r="EJ28">
        <v>0.125</v>
      </c>
      <c r="EK28">
        <v>3.8</v>
      </c>
      <c r="EL28">
        <v>0</v>
      </c>
      <c r="EM28">
        <v>0</v>
      </c>
      <c r="EN28">
        <v>0</v>
      </c>
      <c r="EO28">
        <v>0.125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1153.4000000000001</v>
      </c>
      <c r="EX28">
        <v>1153.4000000000001</v>
      </c>
      <c r="EY28">
        <v>2</v>
      </c>
      <c r="EZ28">
        <v>509.56400000000002</v>
      </c>
      <c r="FA28">
        <v>466.68400000000003</v>
      </c>
      <c r="FB28">
        <v>23.958300000000001</v>
      </c>
      <c r="FC28">
        <v>33.269300000000001</v>
      </c>
      <c r="FD28">
        <v>29.999500000000001</v>
      </c>
      <c r="FE28">
        <v>33.259099999999997</v>
      </c>
      <c r="FF28">
        <v>33.233499999999999</v>
      </c>
      <c r="FG28">
        <v>37.964700000000001</v>
      </c>
      <c r="FH28">
        <v>0</v>
      </c>
      <c r="FI28">
        <v>100</v>
      </c>
      <c r="FJ28">
        <v>23.9741</v>
      </c>
      <c r="FK28">
        <v>812.99300000000005</v>
      </c>
      <c r="FL28">
        <v>14.4497</v>
      </c>
      <c r="FM28">
        <v>101.431</v>
      </c>
      <c r="FN28">
        <v>100.807</v>
      </c>
    </row>
    <row r="29" spans="1:170" x14ac:dyDescent="0.25">
      <c r="A29">
        <v>13</v>
      </c>
      <c r="B29">
        <v>1608061934.5999999</v>
      </c>
      <c r="C29">
        <v>1050</v>
      </c>
      <c r="D29" t="s">
        <v>338</v>
      </c>
      <c r="E29" t="s">
        <v>339</v>
      </c>
      <c r="F29" t="s">
        <v>285</v>
      </c>
      <c r="G29" t="s">
        <v>286</v>
      </c>
      <c r="H29">
        <v>1608061926.8499999</v>
      </c>
      <c r="I29">
        <f t="shared" si="0"/>
        <v>8.733414061531721E-4</v>
      </c>
      <c r="J29">
        <f t="shared" si="1"/>
        <v>11.848446312308873</v>
      </c>
      <c r="K29">
        <f t="shared" si="2"/>
        <v>896.699166666667</v>
      </c>
      <c r="L29">
        <f t="shared" si="3"/>
        <v>335.75321062349349</v>
      </c>
      <c r="M29">
        <f t="shared" si="4"/>
        <v>34.521674822308768</v>
      </c>
      <c r="N29">
        <f t="shared" si="5"/>
        <v>92.197352298187965</v>
      </c>
      <c r="O29">
        <f t="shared" si="6"/>
        <v>3.5531206665670861E-2</v>
      </c>
      <c r="P29">
        <f t="shared" si="7"/>
        <v>2.9764306033015551</v>
      </c>
      <c r="Q29">
        <f t="shared" si="8"/>
        <v>3.5297240433415533E-2</v>
      </c>
      <c r="R29">
        <f t="shared" si="9"/>
        <v>2.2081667627630128E-2</v>
      </c>
      <c r="S29">
        <f t="shared" si="10"/>
        <v>231.29282603107589</v>
      </c>
      <c r="T29">
        <f t="shared" si="11"/>
        <v>29.091061679855127</v>
      </c>
      <c r="U29">
        <f t="shared" si="12"/>
        <v>28.629476666666701</v>
      </c>
      <c r="V29">
        <f t="shared" si="13"/>
        <v>3.936345724807139</v>
      </c>
      <c r="W29">
        <f t="shared" si="14"/>
        <v>38.513369676810591</v>
      </c>
      <c r="X29">
        <f t="shared" si="15"/>
        <v>1.4591066252363687</v>
      </c>
      <c r="Y29">
        <f t="shared" si="16"/>
        <v>3.7885717024519825</v>
      </c>
      <c r="Z29">
        <f t="shared" si="17"/>
        <v>2.4772390995707703</v>
      </c>
      <c r="AA29">
        <f t="shared" si="18"/>
        <v>-38.514356011354892</v>
      </c>
      <c r="AB29">
        <f t="shared" si="19"/>
        <v>-105.55890585332089</v>
      </c>
      <c r="AC29">
        <f t="shared" si="20"/>
        <v>-7.7537298915413553</v>
      </c>
      <c r="AD29">
        <f t="shared" si="21"/>
        <v>79.46583427485875</v>
      </c>
      <c r="AE29">
        <v>0</v>
      </c>
      <c r="AF29">
        <v>0</v>
      </c>
      <c r="AG29">
        <f t="shared" si="22"/>
        <v>1</v>
      </c>
      <c r="AH29">
        <f t="shared" si="23"/>
        <v>0</v>
      </c>
      <c r="AI29">
        <f t="shared" si="24"/>
        <v>54128.532783849165</v>
      </c>
      <c r="AJ29" t="s">
        <v>287</v>
      </c>
      <c r="AK29">
        <v>715.47692307692296</v>
      </c>
      <c r="AL29">
        <v>3262.08</v>
      </c>
      <c r="AM29">
        <f t="shared" si="25"/>
        <v>2546.603076923077</v>
      </c>
      <c r="AN29">
        <f t="shared" si="26"/>
        <v>0.78066849277855754</v>
      </c>
      <c r="AO29">
        <v>-0.57774747981622299</v>
      </c>
      <c r="AP29" t="s">
        <v>340</v>
      </c>
      <c r="AQ29">
        <v>861.25743999999997</v>
      </c>
      <c r="AR29">
        <v>961.46</v>
      </c>
      <c r="AS29">
        <f t="shared" si="27"/>
        <v>0.10421916668400144</v>
      </c>
      <c r="AT29">
        <v>0.5</v>
      </c>
      <c r="AU29">
        <f t="shared" si="28"/>
        <v>1180.1910207473959</v>
      </c>
      <c r="AV29">
        <f t="shared" si="29"/>
        <v>11.848446312308873</v>
      </c>
      <c r="AW29">
        <f t="shared" si="30"/>
        <v>61.499262355117331</v>
      </c>
      <c r="AX29">
        <f t="shared" si="31"/>
        <v>0.35862126349510126</v>
      </c>
      <c r="AY29">
        <f t="shared" si="32"/>
        <v>1.052896825486419E-2</v>
      </c>
      <c r="AZ29">
        <f t="shared" si="33"/>
        <v>2.392840055748549</v>
      </c>
      <c r="BA29" t="s">
        <v>341</v>
      </c>
      <c r="BB29">
        <v>616.66</v>
      </c>
      <c r="BC29">
        <f t="shared" si="34"/>
        <v>344.80000000000007</v>
      </c>
      <c r="BD29">
        <f t="shared" si="35"/>
        <v>0.29061067285382841</v>
      </c>
      <c r="BE29">
        <f t="shared" si="36"/>
        <v>0.86966152822614173</v>
      </c>
      <c r="BF29">
        <f t="shared" si="37"/>
        <v>0.40735550288012307</v>
      </c>
      <c r="BG29">
        <f t="shared" si="38"/>
        <v>0.90340737465051479</v>
      </c>
      <c r="BH29">
        <f t="shared" si="39"/>
        <v>1400.0066666666701</v>
      </c>
      <c r="BI29">
        <f t="shared" si="40"/>
        <v>1180.1910207473959</v>
      </c>
      <c r="BJ29">
        <f t="shared" si="41"/>
        <v>0.84298957201208069</v>
      </c>
      <c r="BK29">
        <f t="shared" si="42"/>
        <v>0.19597914402416133</v>
      </c>
      <c r="BL29">
        <v>6</v>
      </c>
      <c r="BM29">
        <v>0.5</v>
      </c>
      <c r="BN29" t="s">
        <v>290</v>
      </c>
      <c r="BO29">
        <v>2</v>
      </c>
      <c r="BP29">
        <v>1608061926.8499999</v>
      </c>
      <c r="BQ29">
        <v>896.699166666667</v>
      </c>
      <c r="BR29">
        <v>911.85670000000005</v>
      </c>
      <c r="BS29">
        <v>14.191076666666699</v>
      </c>
      <c r="BT29">
        <v>13.157963333333299</v>
      </c>
      <c r="BU29">
        <v>892.89919999999995</v>
      </c>
      <c r="BV29">
        <v>14.066076666666699</v>
      </c>
      <c r="BW29">
        <v>500.01159999999999</v>
      </c>
      <c r="BX29">
        <v>102.7186</v>
      </c>
      <c r="BY29">
        <v>9.9999286666666701E-2</v>
      </c>
      <c r="BZ29">
        <v>27.9716466666667</v>
      </c>
      <c r="CA29">
        <v>28.629476666666701</v>
      </c>
      <c r="CB29">
        <v>999.9</v>
      </c>
      <c r="CC29">
        <v>0</v>
      </c>
      <c r="CD29">
        <v>0</v>
      </c>
      <c r="CE29">
        <v>9997.9183333333294</v>
      </c>
      <c r="CF29">
        <v>0</v>
      </c>
      <c r="CG29">
        <v>437.63679999999999</v>
      </c>
      <c r="CH29">
        <v>1400.0066666666701</v>
      </c>
      <c r="CI29">
        <v>0.89999019999999996</v>
      </c>
      <c r="CJ29">
        <v>0.10000976</v>
      </c>
      <c r="CK29">
        <v>0</v>
      </c>
      <c r="CL29">
        <v>861.37533333333295</v>
      </c>
      <c r="CM29">
        <v>4.9997499999999997</v>
      </c>
      <c r="CN29">
        <v>12120.37</v>
      </c>
      <c r="CO29">
        <v>12178.073333333299</v>
      </c>
      <c r="CP29">
        <v>49.9664</v>
      </c>
      <c r="CQ29">
        <v>51.25</v>
      </c>
      <c r="CR29">
        <v>50.928733333333298</v>
      </c>
      <c r="CS29">
        <v>50.737333333333297</v>
      </c>
      <c r="CT29">
        <v>50.866599999999998</v>
      </c>
      <c r="CU29">
        <v>1255.4926666666699</v>
      </c>
      <c r="CV29">
        <v>139.51400000000001</v>
      </c>
      <c r="CW29">
        <v>0</v>
      </c>
      <c r="CX29">
        <v>62.599999904632597</v>
      </c>
      <c r="CY29">
        <v>0</v>
      </c>
      <c r="CZ29">
        <v>861.25743999999997</v>
      </c>
      <c r="DA29">
        <v>-5.532153864933</v>
      </c>
      <c r="DB29">
        <v>-103.01538476765199</v>
      </c>
      <c r="DC29">
        <v>12118.995999999999</v>
      </c>
      <c r="DD29">
        <v>15</v>
      </c>
      <c r="DE29">
        <v>0</v>
      </c>
      <c r="DF29" t="s">
        <v>291</v>
      </c>
      <c r="DG29">
        <v>1607992667.0999999</v>
      </c>
      <c r="DH29">
        <v>1607992669.5999999</v>
      </c>
      <c r="DI29">
        <v>0</v>
      </c>
      <c r="DJ29">
        <v>2.2829999999999999</v>
      </c>
      <c r="DK29">
        <v>-1.6E-2</v>
      </c>
      <c r="DL29">
        <v>3.8</v>
      </c>
      <c r="DM29">
        <v>0.125</v>
      </c>
      <c r="DN29">
        <v>727</v>
      </c>
      <c r="DO29">
        <v>17</v>
      </c>
      <c r="DP29">
        <v>0.04</v>
      </c>
      <c r="DQ29">
        <v>0.04</v>
      </c>
      <c r="DR29">
        <v>11.8678670371921</v>
      </c>
      <c r="DS29">
        <v>-6.0552476307210598E-2</v>
      </c>
      <c r="DT29">
        <v>9.0526677890566995E-2</v>
      </c>
      <c r="DU29">
        <v>1</v>
      </c>
      <c r="DV29">
        <v>-15.180474193548401</v>
      </c>
      <c r="DW29">
        <v>0.114198387096775</v>
      </c>
      <c r="DX29">
        <v>0.107063318521036</v>
      </c>
      <c r="DY29">
        <v>1</v>
      </c>
      <c r="DZ29">
        <v>1.03368129032258</v>
      </c>
      <c r="EA29">
        <v>-4.03538709677429E-2</v>
      </c>
      <c r="EB29">
        <v>3.0514943371905798E-3</v>
      </c>
      <c r="EC29">
        <v>1</v>
      </c>
      <c r="ED29">
        <v>3</v>
      </c>
      <c r="EE29">
        <v>3</v>
      </c>
      <c r="EF29" t="s">
        <v>297</v>
      </c>
      <c r="EG29">
        <v>100</v>
      </c>
      <c r="EH29">
        <v>100</v>
      </c>
      <c r="EI29">
        <v>3.8</v>
      </c>
      <c r="EJ29">
        <v>0.125</v>
      </c>
      <c r="EK29">
        <v>3.8</v>
      </c>
      <c r="EL29">
        <v>0</v>
      </c>
      <c r="EM29">
        <v>0</v>
      </c>
      <c r="EN29">
        <v>0</v>
      </c>
      <c r="EO29">
        <v>0.125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1154.5</v>
      </c>
      <c r="EX29">
        <v>1154.4000000000001</v>
      </c>
      <c r="EY29">
        <v>2</v>
      </c>
      <c r="EZ29">
        <v>509.286</v>
      </c>
      <c r="FA29">
        <v>467.04500000000002</v>
      </c>
      <c r="FB29">
        <v>23.9862</v>
      </c>
      <c r="FC29">
        <v>33.208300000000001</v>
      </c>
      <c r="FD29">
        <v>29.999500000000001</v>
      </c>
      <c r="FE29">
        <v>33.203600000000002</v>
      </c>
      <c r="FF29">
        <v>33.178199999999997</v>
      </c>
      <c r="FG29">
        <v>41.6</v>
      </c>
      <c r="FH29">
        <v>0</v>
      </c>
      <c r="FI29">
        <v>100</v>
      </c>
      <c r="FJ29">
        <v>23.997800000000002</v>
      </c>
      <c r="FK29">
        <v>913.05200000000002</v>
      </c>
      <c r="FL29">
        <v>14.2818</v>
      </c>
      <c r="FM29">
        <v>101.441</v>
      </c>
      <c r="FN29">
        <v>100.816</v>
      </c>
    </row>
    <row r="30" spans="1:170" x14ac:dyDescent="0.25">
      <c r="A30">
        <v>14</v>
      </c>
      <c r="B30">
        <v>1608062030</v>
      </c>
      <c r="C30">
        <v>1145.4000000953699</v>
      </c>
      <c r="D30" t="s">
        <v>342</v>
      </c>
      <c r="E30" t="s">
        <v>343</v>
      </c>
      <c r="F30" t="s">
        <v>285</v>
      </c>
      <c r="G30" t="s">
        <v>286</v>
      </c>
      <c r="H30">
        <v>1608062022.25</v>
      </c>
      <c r="I30">
        <f t="shared" si="0"/>
        <v>8.1151817360819477E-4</v>
      </c>
      <c r="J30">
        <f t="shared" si="1"/>
        <v>12.856893787490462</v>
      </c>
      <c r="K30">
        <f t="shared" si="2"/>
        <v>1198.1383333333299</v>
      </c>
      <c r="L30">
        <f t="shared" si="3"/>
        <v>535.04914118645434</v>
      </c>
      <c r="M30">
        <f t="shared" si="4"/>
        <v>55.00711166863433</v>
      </c>
      <c r="N30">
        <f t="shared" si="5"/>
        <v>123.17771214433344</v>
      </c>
      <c r="O30">
        <f t="shared" si="6"/>
        <v>3.2891856191677955E-2</v>
      </c>
      <c r="P30">
        <f t="shared" si="7"/>
        <v>2.976719325781545</v>
      </c>
      <c r="Q30">
        <f t="shared" si="8"/>
        <v>3.2691271625232471E-2</v>
      </c>
      <c r="R30">
        <f t="shared" si="9"/>
        <v>2.0449964371321419E-2</v>
      </c>
      <c r="S30">
        <f t="shared" si="10"/>
        <v>231.29338712596601</v>
      </c>
      <c r="T30">
        <f t="shared" si="11"/>
        <v>29.118488167697304</v>
      </c>
      <c r="U30">
        <f t="shared" si="12"/>
        <v>28.6106333333333</v>
      </c>
      <c r="V30">
        <f t="shared" si="13"/>
        <v>3.932043862852912</v>
      </c>
      <c r="W30">
        <f t="shared" si="14"/>
        <v>38.160907985101005</v>
      </c>
      <c r="X30">
        <f t="shared" si="15"/>
        <v>1.4467402487351879</v>
      </c>
      <c r="Y30">
        <f t="shared" si="16"/>
        <v>3.7911578238652819</v>
      </c>
      <c r="Z30">
        <f t="shared" si="17"/>
        <v>2.4853036141177238</v>
      </c>
      <c r="AA30">
        <f t="shared" si="18"/>
        <v>-35.787951456121391</v>
      </c>
      <c r="AB30">
        <f t="shared" si="19"/>
        <v>-100.666989052936</v>
      </c>
      <c r="AC30">
        <f t="shared" si="20"/>
        <v>-7.3934179360717396</v>
      </c>
      <c r="AD30">
        <f t="shared" si="21"/>
        <v>87.445028680836884</v>
      </c>
      <c r="AE30">
        <v>0</v>
      </c>
      <c r="AF30">
        <v>0</v>
      </c>
      <c r="AG30">
        <f t="shared" si="22"/>
        <v>1</v>
      </c>
      <c r="AH30">
        <f t="shared" si="23"/>
        <v>0</v>
      </c>
      <c r="AI30">
        <f t="shared" si="24"/>
        <v>54134.667459853568</v>
      </c>
      <c r="AJ30" t="s">
        <v>287</v>
      </c>
      <c r="AK30">
        <v>715.47692307692296</v>
      </c>
      <c r="AL30">
        <v>3262.08</v>
      </c>
      <c r="AM30">
        <f t="shared" si="25"/>
        <v>2546.603076923077</v>
      </c>
      <c r="AN30">
        <f t="shared" si="26"/>
        <v>0.78066849277855754</v>
      </c>
      <c r="AO30">
        <v>-0.57774747981622299</v>
      </c>
      <c r="AP30" t="s">
        <v>344</v>
      </c>
      <c r="AQ30">
        <v>865.74980000000005</v>
      </c>
      <c r="AR30">
        <v>961.53</v>
      </c>
      <c r="AS30">
        <f t="shared" si="27"/>
        <v>9.9612284588104338E-2</v>
      </c>
      <c r="AT30">
        <v>0.5</v>
      </c>
      <c r="AU30">
        <f t="shared" si="28"/>
        <v>1180.1981157293424</v>
      </c>
      <c r="AV30">
        <f t="shared" si="29"/>
        <v>12.856893787490462</v>
      </c>
      <c r="AW30">
        <f t="shared" si="30"/>
        <v>58.781115287187873</v>
      </c>
      <c r="AX30">
        <f t="shared" si="31"/>
        <v>0.36884964587688368</v>
      </c>
      <c r="AY30">
        <f t="shared" si="32"/>
        <v>1.1383378000908181E-2</v>
      </c>
      <c r="AZ30">
        <f t="shared" si="33"/>
        <v>2.3925930548188825</v>
      </c>
      <c r="BA30" t="s">
        <v>345</v>
      </c>
      <c r="BB30">
        <v>606.87</v>
      </c>
      <c r="BC30">
        <f t="shared" si="34"/>
        <v>354.65999999999997</v>
      </c>
      <c r="BD30">
        <f t="shared" si="35"/>
        <v>0.27006203124118855</v>
      </c>
      <c r="BE30">
        <f t="shared" si="36"/>
        <v>0.86642864406205167</v>
      </c>
      <c r="BF30">
        <f t="shared" si="37"/>
        <v>0.38926641844004845</v>
      </c>
      <c r="BG30">
        <f t="shared" si="38"/>
        <v>0.90337988705316041</v>
      </c>
      <c r="BH30">
        <f t="shared" si="39"/>
        <v>1400.0156666666701</v>
      </c>
      <c r="BI30">
        <f t="shared" si="40"/>
        <v>1180.1981157293424</v>
      </c>
      <c r="BJ30">
        <f t="shared" si="41"/>
        <v>0.84298922064158288</v>
      </c>
      <c r="BK30">
        <f t="shared" si="42"/>
        <v>0.19597844128316594</v>
      </c>
      <c r="BL30">
        <v>6</v>
      </c>
      <c r="BM30">
        <v>0.5</v>
      </c>
      <c r="BN30" t="s">
        <v>290</v>
      </c>
      <c r="BO30">
        <v>2</v>
      </c>
      <c r="BP30">
        <v>1608062022.25</v>
      </c>
      <c r="BQ30">
        <v>1198.1383333333299</v>
      </c>
      <c r="BR30">
        <v>1214.73266666667</v>
      </c>
      <c r="BS30">
        <v>14.07231</v>
      </c>
      <c r="BT30">
        <v>13.1122333333333</v>
      </c>
      <c r="BU30">
        <v>1194.33833333333</v>
      </c>
      <c r="BV30">
        <v>13.94731</v>
      </c>
      <c r="BW30">
        <v>500.02146666666698</v>
      </c>
      <c r="BX30">
        <v>102.7076</v>
      </c>
      <c r="BY30">
        <v>9.9988003333333297E-2</v>
      </c>
      <c r="BZ30">
        <v>27.983350000000002</v>
      </c>
      <c r="CA30">
        <v>28.6106333333333</v>
      </c>
      <c r="CB30">
        <v>999.9</v>
      </c>
      <c r="CC30">
        <v>0</v>
      </c>
      <c r="CD30">
        <v>0</v>
      </c>
      <c r="CE30">
        <v>10000.621666666701</v>
      </c>
      <c r="CF30">
        <v>0</v>
      </c>
      <c r="CG30">
        <v>429.97629999999998</v>
      </c>
      <c r="CH30">
        <v>1400.0156666666701</v>
      </c>
      <c r="CI30">
        <v>0.90000259999999999</v>
      </c>
      <c r="CJ30">
        <v>9.9997160000000002E-2</v>
      </c>
      <c r="CK30">
        <v>0</v>
      </c>
      <c r="CL30">
        <v>865.94016666666698</v>
      </c>
      <c r="CM30">
        <v>4.9997499999999997</v>
      </c>
      <c r="CN30">
        <v>12176.0933333333</v>
      </c>
      <c r="CO30">
        <v>12178.1933333333</v>
      </c>
      <c r="CP30">
        <v>49.805900000000001</v>
      </c>
      <c r="CQ30">
        <v>51.158066666666699</v>
      </c>
      <c r="CR30">
        <v>50.810166666666703</v>
      </c>
      <c r="CS30">
        <v>50.601900000000001</v>
      </c>
      <c r="CT30">
        <v>50.756133333333302</v>
      </c>
      <c r="CU30">
        <v>1255.5156666666701</v>
      </c>
      <c r="CV30">
        <v>139.49833333333299</v>
      </c>
      <c r="CW30">
        <v>0</v>
      </c>
      <c r="CX30">
        <v>95</v>
      </c>
      <c r="CY30">
        <v>0</v>
      </c>
      <c r="CZ30">
        <v>865.74980000000005</v>
      </c>
      <c r="DA30">
        <v>-13.1919230624341</v>
      </c>
      <c r="DB30">
        <v>-195.815384528583</v>
      </c>
      <c r="DC30">
        <v>12173.464</v>
      </c>
      <c r="DD30">
        <v>15</v>
      </c>
      <c r="DE30">
        <v>0</v>
      </c>
      <c r="DF30" t="s">
        <v>291</v>
      </c>
      <c r="DG30">
        <v>1607992667.0999999</v>
      </c>
      <c r="DH30">
        <v>1607992669.5999999</v>
      </c>
      <c r="DI30">
        <v>0</v>
      </c>
      <c r="DJ30">
        <v>2.2829999999999999</v>
      </c>
      <c r="DK30">
        <v>-1.6E-2</v>
      </c>
      <c r="DL30">
        <v>3.8</v>
      </c>
      <c r="DM30">
        <v>0.125</v>
      </c>
      <c r="DN30">
        <v>727</v>
      </c>
      <c r="DO30">
        <v>17</v>
      </c>
      <c r="DP30">
        <v>0.04</v>
      </c>
      <c r="DQ30">
        <v>0.04</v>
      </c>
      <c r="DR30">
        <v>12.8730388652526</v>
      </c>
      <c r="DS30">
        <v>-3.4303981941754699E-2</v>
      </c>
      <c r="DT30">
        <v>0.118040889469518</v>
      </c>
      <c r="DU30">
        <v>1</v>
      </c>
      <c r="DV30">
        <v>-16.616912903225799</v>
      </c>
      <c r="DW30">
        <v>7.2048387097459997E-3</v>
      </c>
      <c r="DX30">
        <v>0.13857523807556801</v>
      </c>
      <c r="DY30">
        <v>1</v>
      </c>
      <c r="DZ30">
        <v>0.96052474193548398</v>
      </c>
      <c r="EA30">
        <v>-4.0522064516132099E-2</v>
      </c>
      <c r="EB30">
        <v>3.1476061868658698E-3</v>
      </c>
      <c r="EC30">
        <v>1</v>
      </c>
      <c r="ED30">
        <v>3</v>
      </c>
      <c r="EE30">
        <v>3</v>
      </c>
      <c r="EF30" t="s">
        <v>297</v>
      </c>
      <c r="EG30">
        <v>100</v>
      </c>
      <c r="EH30">
        <v>100</v>
      </c>
      <c r="EI30">
        <v>3.8</v>
      </c>
      <c r="EJ30">
        <v>0.125</v>
      </c>
      <c r="EK30">
        <v>3.8</v>
      </c>
      <c r="EL30">
        <v>0</v>
      </c>
      <c r="EM30">
        <v>0</v>
      </c>
      <c r="EN30">
        <v>0</v>
      </c>
      <c r="EO30">
        <v>0.125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1156</v>
      </c>
      <c r="EX30">
        <v>1156</v>
      </c>
      <c r="EY30">
        <v>2</v>
      </c>
      <c r="EZ30">
        <v>509.19499999999999</v>
      </c>
      <c r="FA30">
        <v>468.13</v>
      </c>
      <c r="FB30">
        <v>24.213899999999999</v>
      </c>
      <c r="FC30">
        <v>33.088700000000003</v>
      </c>
      <c r="FD30">
        <v>29.999400000000001</v>
      </c>
      <c r="FE30">
        <v>33.097099999999998</v>
      </c>
      <c r="FF30">
        <v>33.074300000000001</v>
      </c>
      <c r="FG30">
        <v>52.215499999999999</v>
      </c>
      <c r="FH30">
        <v>0</v>
      </c>
      <c r="FI30">
        <v>100</v>
      </c>
      <c r="FJ30">
        <v>24.215699999999998</v>
      </c>
      <c r="FK30">
        <v>1215.27</v>
      </c>
      <c r="FL30">
        <v>14.173999999999999</v>
      </c>
      <c r="FM30">
        <v>101.461</v>
      </c>
      <c r="FN30">
        <v>100.84</v>
      </c>
    </row>
    <row r="31" spans="1:170" x14ac:dyDescent="0.25">
      <c r="A31">
        <v>15</v>
      </c>
      <c r="B31">
        <v>1608062110</v>
      </c>
      <c r="C31">
        <v>1225.4000000953699</v>
      </c>
      <c r="D31" t="s">
        <v>346</v>
      </c>
      <c r="E31" t="s">
        <v>347</v>
      </c>
      <c r="F31" t="s">
        <v>285</v>
      </c>
      <c r="G31" t="s">
        <v>286</v>
      </c>
      <c r="H31">
        <v>1608062102.25</v>
      </c>
      <c r="I31">
        <f t="shared" si="0"/>
        <v>7.4644590727141792E-4</v>
      </c>
      <c r="J31">
        <f t="shared" si="1"/>
        <v>13.423569944366118</v>
      </c>
      <c r="K31">
        <f t="shared" si="2"/>
        <v>1397.26133333333</v>
      </c>
      <c r="L31">
        <f t="shared" si="3"/>
        <v>639.37327655491049</v>
      </c>
      <c r="M31">
        <f t="shared" si="4"/>
        <v>65.729160295653244</v>
      </c>
      <c r="N31">
        <f t="shared" si="5"/>
        <v>143.64193425231025</v>
      </c>
      <c r="O31">
        <f t="shared" si="6"/>
        <v>3.0087526269938627E-2</v>
      </c>
      <c r="P31">
        <f t="shared" si="7"/>
        <v>2.9766834970240028</v>
      </c>
      <c r="Q31">
        <f t="shared" si="8"/>
        <v>2.9919590698822676E-2</v>
      </c>
      <c r="R31">
        <f t="shared" si="9"/>
        <v>1.8714754246473286E-2</v>
      </c>
      <c r="S31">
        <f t="shared" si="10"/>
        <v>231.28932924191625</v>
      </c>
      <c r="T31">
        <f t="shared" si="11"/>
        <v>29.140451922805703</v>
      </c>
      <c r="U31">
        <f t="shared" si="12"/>
        <v>28.6115833333333</v>
      </c>
      <c r="V31">
        <f t="shared" si="13"/>
        <v>3.9322606460809282</v>
      </c>
      <c r="W31">
        <f t="shared" si="14"/>
        <v>37.824962987683982</v>
      </c>
      <c r="X31">
        <f t="shared" si="15"/>
        <v>1.4344486189269319</v>
      </c>
      <c r="Y31">
        <f t="shared" si="16"/>
        <v>3.7923331726563658</v>
      </c>
      <c r="Z31">
        <f t="shared" si="17"/>
        <v>2.4978120271539961</v>
      </c>
      <c r="AA31">
        <f t="shared" si="18"/>
        <v>-32.91826451066953</v>
      </c>
      <c r="AB31">
        <f t="shared" si="19"/>
        <v>-99.965019264105848</v>
      </c>
      <c r="AC31">
        <f t="shared" si="20"/>
        <v>-7.3421795660341633</v>
      </c>
      <c r="AD31">
        <f t="shared" si="21"/>
        <v>91.063865901106709</v>
      </c>
      <c r="AE31">
        <v>0</v>
      </c>
      <c r="AF31">
        <v>0</v>
      </c>
      <c r="AG31">
        <f t="shared" si="22"/>
        <v>1</v>
      </c>
      <c r="AH31">
        <f t="shared" si="23"/>
        <v>0</v>
      </c>
      <c r="AI31">
        <f t="shared" si="24"/>
        <v>54132.549466471159</v>
      </c>
      <c r="AJ31" t="s">
        <v>287</v>
      </c>
      <c r="AK31">
        <v>715.47692307692296</v>
      </c>
      <c r="AL31">
        <v>3262.08</v>
      </c>
      <c r="AM31">
        <f t="shared" si="25"/>
        <v>2546.603076923077</v>
      </c>
      <c r="AN31">
        <f t="shared" si="26"/>
        <v>0.78066849277855754</v>
      </c>
      <c r="AO31">
        <v>-0.57774747981622299</v>
      </c>
      <c r="AP31" t="s">
        <v>348</v>
      </c>
      <c r="AQ31">
        <v>866.05238461538499</v>
      </c>
      <c r="AR31">
        <v>955.09</v>
      </c>
      <c r="AS31">
        <f t="shared" si="27"/>
        <v>9.3224319576809545E-2</v>
      </c>
      <c r="AT31">
        <v>0.5</v>
      </c>
      <c r="AU31">
        <f t="shared" si="28"/>
        <v>1180.1758207473381</v>
      </c>
      <c r="AV31">
        <f t="shared" si="29"/>
        <v>13.423569944366118</v>
      </c>
      <c r="AW31">
        <f t="shared" si="30"/>
        <v>55.010543935086673</v>
      </c>
      <c r="AX31">
        <f t="shared" si="31"/>
        <v>0.36365159304358757</v>
      </c>
      <c r="AY31">
        <f t="shared" si="32"/>
        <v>1.1863755533744205E-2</v>
      </c>
      <c r="AZ31">
        <f t="shared" si="33"/>
        <v>2.4154686992848839</v>
      </c>
      <c r="BA31" t="s">
        <v>349</v>
      </c>
      <c r="BB31">
        <v>607.77</v>
      </c>
      <c r="BC31">
        <f t="shared" si="34"/>
        <v>347.32000000000005</v>
      </c>
      <c r="BD31">
        <f t="shared" si="35"/>
        <v>0.25635614241798638</v>
      </c>
      <c r="BE31">
        <f t="shared" si="36"/>
        <v>0.8691486676386706</v>
      </c>
      <c r="BF31">
        <f t="shared" si="37"/>
        <v>0.37158913247960484</v>
      </c>
      <c r="BG31">
        <f t="shared" si="38"/>
        <v>0.90590874600976734</v>
      </c>
      <c r="BH31">
        <f t="shared" si="39"/>
        <v>1399.989</v>
      </c>
      <c r="BI31">
        <f t="shared" si="40"/>
        <v>1180.1758207473381</v>
      </c>
      <c r="BJ31">
        <f t="shared" si="41"/>
        <v>0.84298935259301189</v>
      </c>
      <c r="BK31">
        <f t="shared" si="42"/>
        <v>0.19597870518602381</v>
      </c>
      <c r="BL31">
        <v>6</v>
      </c>
      <c r="BM31">
        <v>0.5</v>
      </c>
      <c r="BN31" t="s">
        <v>290</v>
      </c>
      <c r="BO31">
        <v>2</v>
      </c>
      <c r="BP31">
        <v>1608062102.25</v>
      </c>
      <c r="BQ31">
        <v>1397.26133333333</v>
      </c>
      <c r="BR31">
        <v>1414.6210000000001</v>
      </c>
      <c r="BS31">
        <v>13.953443333333301</v>
      </c>
      <c r="BT31">
        <v>13.070216666666701</v>
      </c>
      <c r="BU31">
        <v>1393.46133333333</v>
      </c>
      <c r="BV31">
        <v>13.828443333333301</v>
      </c>
      <c r="BW31">
        <v>500.00556666666699</v>
      </c>
      <c r="BX31">
        <v>102.7025</v>
      </c>
      <c r="BY31">
        <v>9.9982846666666694E-2</v>
      </c>
      <c r="BZ31">
        <v>27.988666666666699</v>
      </c>
      <c r="CA31">
        <v>28.6115833333333</v>
      </c>
      <c r="CB31">
        <v>999.9</v>
      </c>
      <c r="CC31">
        <v>0</v>
      </c>
      <c r="CD31">
        <v>0</v>
      </c>
      <c r="CE31">
        <v>10000.9156666667</v>
      </c>
      <c r="CF31">
        <v>0</v>
      </c>
      <c r="CG31">
        <v>425.6848</v>
      </c>
      <c r="CH31">
        <v>1399.989</v>
      </c>
      <c r="CI31">
        <v>0.89999819999999997</v>
      </c>
      <c r="CJ31">
        <v>0.10000162</v>
      </c>
      <c r="CK31">
        <v>0</v>
      </c>
      <c r="CL31">
        <v>866.06693333333305</v>
      </c>
      <c r="CM31">
        <v>4.9997499999999997</v>
      </c>
      <c r="CN31">
        <v>12172.6233333333</v>
      </c>
      <c r="CO31">
        <v>12177.936666666699</v>
      </c>
      <c r="CP31">
        <v>49.753999999999998</v>
      </c>
      <c r="CQ31">
        <v>51.125</v>
      </c>
      <c r="CR31">
        <v>50.749866666666698</v>
      </c>
      <c r="CS31">
        <v>50.549666666666702</v>
      </c>
      <c r="CT31">
        <v>50.708066666666703</v>
      </c>
      <c r="CU31">
        <v>1255.4870000000001</v>
      </c>
      <c r="CV31">
        <v>139.50200000000001</v>
      </c>
      <c r="CW31">
        <v>0</v>
      </c>
      <c r="CX31">
        <v>79.200000047683702</v>
      </c>
      <c r="CY31">
        <v>0</v>
      </c>
      <c r="CZ31">
        <v>866.05238461538499</v>
      </c>
      <c r="DA31">
        <v>-21.064752129942001</v>
      </c>
      <c r="DB31">
        <v>-283.34017101492901</v>
      </c>
      <c r="DC31">
        <v>12172.2807692308</v>
      </c>
      <c r="DD31">
        <v>15</v>
      </c>
      <c r="DE31">
        <v>0</v>
      </c>
      <c r="DF31" t="s">
        <v>291</v>
      </c>
      <c r="DG31">
        <v>1607992667.0999999</v>
      </c>
      <c r="DH31">
        <v>1607992669.5999999</v>
      </c>
      <c r="DI31">
        <v>0</v>
      </c>
      <c r="DJ31">
        <v>2.2829999999999999</v>
      </c>
      <c r="DK31">
        <v>-1.6E-2</v>
      </c>
      <c r="DL31">
        <v>3.8</v>
      </c>
      <c r="DM31">
        <v>0.125</v>
      </c>
      <c r="DN31">
        <v>727</v>
      </c>
      <c r="DO31">
        <v>17</v>
      </c>
      <c r="DP31">
        <v>0.04</v>
      </c>
      <c r="DQ31">
        <v>0.04</v>
      </c>
      <c r="DR31">
        <v>13.4255297502192</v>
      </c>
      <c r="DS31">
        <v>-0.37598293810663902</v>
      </c>
      <c r="DT31">
        <v>0.25185920685944402</v>
      </c>
      <c r="DU31">
        <v>1</v>
      </c>
      <c r="DV31">
        <v>-17.377564516128999</v>
      </c>
      <c r="DW31">
        <v>0.11228709677422399</v>
      </c>
      <c r="DX31">
        <v>0.30739282900149101</v>
      </c>
      <c r="DY31">
        <v>1</v>
      </c>
      <c r="DZ31">
        <v>0.88364532258064499</v>
      </c>
      <c r="EA31">
        <v>-3.6546532258066901E-2</v>
      </c>
      <c r="EB31">
        <v>2.7748562809292799E-3</v>
      </c>
      <c r="EC31">
        <v>1</v>
      </c>
      <c r="ED31">
        <v>3</v>
      </c>
      <c r="EE31">
        <v>3</v>
      </c>
      <c r="EF31" t="s">
        <v>297</v>
      </c>
      <c r="EG31">
        <v>100</v>
      </c>
      <c r="EH31">
        <v>100</v>
      </c>
      <c r="EI31">
        <v>3.8</v>
      </c>
      <c r="EJ31">
        <v>0.125</v>
      </c>
      <c r="EK31">
        <v>3.8</v>
      </c>
      <c r="EL31">
        <v>0</v>
      </c>
      <c r="EM31">
        <v>0</v>
      </c>
      <c r="EN31">
        <v>0</v>
      </c>
      <c r="EO31">
        <v>0.125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1157.4000000000001</v>
      </c>
      <c r="EX31">
        <v>1157.3</v>
      </c>
      <c r="EY31">
        <v>2</v>
      </c>
      <c r="EZ31">
        <v>508.93700000000001</v>
      </c>
      <c r="FA31">
        <v>468.85700000000003</v>
      </c>
      <c r="FB31">
        <v>24.0547</v>
      </c>
      <c r="FC31">
        <v>32.983400000000003</v>
      </c>
      <c r="FD31">
        <v>29.999600000000001</v>
      </c>
      <c r="FE31">
        <v>33.0045</v>
      </c>
      <c r="FF31">
        <v>32.984999999999999</v>
      </c>
      <c r="FG31">
        <v>58.941699999999997</v>
      </c>
      <c r="FH31">
        <v>0</v>
      </c>
      <c r="FI31">
        <v>100</v>
      </c>
      <c r="FJ31">
        <v>24.057400000000001</v>
      </c>
      <c r="FK31">
        <v>1415.52</v>
      </c>
      <c r="FL31">
        <v>14.0548</v>
      </c>
      <c r="FM31">
        <v>101.479</v>
      </c>
      <c r="FN31">
        <v>100.861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2020-12-15T11:57:41Z</dcterms:created>
  <dcterms:modified xsi:type="dcterms:W3CDTF">2021-05-04T23:24:51Z</dcterms:modified>
</cp:coreProperties>
</file>