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305D901-5B7D-4EE4-AB72-DB5DC7F9DE6E}" xr6:coauthVersionLast="46" xr6:coauthVersionMax="46" xr10:uidLastSave="{00000000-0000-0000-0000-000000000000}"/>
  <bookViews>
    <workbookView xWindow="2190" yWindow="79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S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N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Y30" i="1"/>
  <c r="X30" i="1"/>
  <c r="W30" i="1"/>
  <c r="P30" i="1"/>
  <c r="BK29" i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AA29" i="1" s="1"/>
  <c r="Y29" i="1"/>
  <c r="X29" i="1"/>
  <c r="W29" i="1"/>
  <c r="P29" i="1"/>
  <c r="N29" i="1"/>
  <c r="K29" i="1"/>
  <c r="J29" i="1"/>
  <c r="AV29" i="1" s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W28" i="1" s="1"/>
  <c r="AS28" i="1"/>
  <c r="AN28" i="1"/>
  <c r="AM28" i="1"/>
  <c r="AI28" i="1"/>
  <c r="AG28" i="1"/>
  <c r="K28" i="1" s="1"/>
  <c r="Y28" i="1"/>
  <c r="X28" i="1"/>
  <c r="W28" i="1"/>
  <c r="P28" i="1"/>
  <c r="N28" i="1"/>
  <c r="BK27" i="1"/>
  <c r="BJ27" i="1"/>
  <c r="BI27" i="1"/>
  <c r="BH27" i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AH27" i="1" s="1"/>
  <c r="Y27" i="1"/>
  <c r="X27" i="1"/>
  <c r="W27" i="1" s="1"/>
  <c r="P27" i="1"/>
  <c r="I27" i="1"/>
  <c r="AA27" i="1" s="1"/>
  <c r="BK26" i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 s="1"/>
  <c r="Y26" i="1"/>
  <c r="X26" i="1"/>
  <c r="W26" i="1" s="1"/>
  <c r="S26" i="1"/>
  <c r="P26" i="1"/>
  <c r="K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N25" i="1"/>
  <c r="AM25" i="1"/>
  <c r="AI25" i="1"/>
  <c r="AG25" i="1"/>
  <c r="Y25" i="1"/>
  <c r="X25" i="1"/>
  <c r="W25" i="1"/>
  <c r="P25" i="1"/>
  <c r="N25" i="1"/>
  <c r="BK24" i="1"/>
  <c r="BJ24" i="1"/>
  <c r="BI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I24" i="1"/>
  <c r="AA24" i="1" s="1"/>
  <c r="BK23" i="1"/>
  <c r="BJ23" i="1"/>
  <c r="BI23" i="1" s="1"/>
  <c r="S23" i="1" s="1"/>
  <c r="BH23" i="1"/>
  <c r="BG23" i="1"/>
  <c r="BF23" i="1"/>
  <c r="BE23" i="1"/>
  <c r="BD23" i="1"/>
  <c r="BC23" i="1"/>
  <c r="AX23" i="1" s="1"/>
  <c r="AZ23" i="1"/>
  <c r="AU23" i="1"/>
  <c r="AS23" i="1"/>
  <c r="AM23" i="1"/>
  <c r="AN23" i="1" s="1"/>
  <c r="AI23" i="1"/>
  <c r="AG23" i="1"/>
  <c r="K23" i="1" s="1"/>
  <c r="Y23" i="1"/>
  <c r="X23" i="1"/>
  <c r="W23" i="1"/>
  <c r="P23" i="1"/>
  <c r="N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AH22" i="1" s="1"/>
  <c r="Y22" i="1"/>
  <c r="X22" i="1"/>
  <c r="W22" i="1"/>
  <c r="P22" i="1"/>
  <c r="BK21" i="1"/>
  <c r="BJ21" i="1"/>
  <c r="BH21" i="1"/>
  <c r="BI21" i="1" s="1"/>
  <c r="AU21" i="1" s="1"/>
  <c r="BG21" i="1"/>
  <c r="BF21" i="1"/>
  <c r="BE21" i="1"/>
  <c r="BD21" i="1"/>
  <c r="BC21" i="1"/>
  <c r="AX21" i="1" s="1"/>
  <c r="AZ21" i="1"/>
  <c r="AS21" i="1"/>
  <c r="AN21" i="1"/>
  <c r="AM21" i="1"/>
  <c r="AI21" i="1"/>
  <c r="AH21" i="1"/>
  <c r="AG21" i="1"/>
  <c r="I21" i="1" s="1"/>
  <c r="AA21" i="1"/>
  <c r="Y21" i="1"/>
  <c r="X21" i="1"/>
  <c r="W21" i="1" s="1"/>
  <c r="P21" i="1"/>
  <c r="K21" i="1"/>
  <c r="J21" i="1"/>
  <c r="AV21" i="1" s="1"/>
  <c r="AY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S20" i="1"/>
  <c r="AN20" i="1"/>
  <c r="AM20" i="1"/>
  <c r="AI20" i="1"/>
  <c r="AG20" i="1"/>
  <c r="K20" i="1" s="1"/>
  <c r="Y20" i="1"/>
  <c r="X20" i="1"/>
  <c r="W20" i="1"/>
  <c r="P20" i="1"/>
  <c r="N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AH19" i="1"/>
  <c r="Y19" i="1"/>
  <c r="X19" i="1"/>
  <c r="P19" i="1"/>
  <c r="I19" i="1"/>
  <c r="AA19" i="1" s="1"/>
  <c r="BK18" i="1"/>
  <c r="S18" i="1" s="1"/>
  <c r="BJ18" i="1"/>
  <c r="BI18" i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 s="1"/>
  <c r="Y18" i="1"/>
  <c r="X18" i="1"/>
  <c r="W18" i="1" s="1"/>
  <c r="P18" i="1"/>
  <c r="K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N17" i="1"/>
  <c r="AM17" i="1"/>
  <c r="AI17" i="1"/>
  <c r="AG17" i="1"/>
  <c r="Y17" i="1"/>
  <c r="X17" i="1"/>
  <c r="W17" i="1"/>
  <c r="P17" i="1"/>
  <c r="N17" i="1"/>
  <c r="AU19" i="1" l="1"/>
  <c r="S19" i="1"/>
  <c r="AU17" i="1"/>
  <c r="AW17" i="1" s="1"/>
  <c r="S17" i="1"/>
  <c r="N19" i="1"/>
  <c r="K19" i="1"/>
  <c r="J19" i="1"/>
  <c r="AV19" i="1" s="1"/>
  <c r="AY19" i="1" s="1"/>
  <c r="AW21" i="1"/>
  <c r="AH24" i="1"/>
  <c r="N24" i="1"/>
  <c r="K24" i="1"/>
  <c r="J26" i="1"/>
  <c r="AV26" i="1" s="1"/>
  <c r="AY26" i="1" s="1"/>
  <c r="I26" i="1"/>
  <c r="T26" i="1" s="1"/>
  <c r="U26" i="1" s="1"/>
  <c r="AH26" i="1"/>
  <c r="N26" i="1"/>
  <c r="N22" i="1"/>
  <c r="I22" i="1"/>
  <c r="K22" i="1"/>
  <c r="J22" i="1"/>
  <c r="AV22" i="1" s="1"/>
  <c r="AY22" i="1" s="1"/>
  <c r="I17" i="1"/>
  <c r="K17" i="1"/>
  <c r="J17" i="1"/>
  <c r="AV17" i="1" s="1"/>
  <c r="AY17" i="1" s="1"/>
  <c r="AH17" i="1"/>
  <c r="J24" i="1"/>
  <c r="AV24" i="1" s="1"/>
  <c r="AU27" i="1"/>
  <c r="AW27" i="1" s="1"/>
  <c r="S27" i="1"/>
  <c r="AU30" i="1"/>
  <c r="AW30" i="1" s="1"/>
  <c r="S30" i="1"/>
  <c r="J18" i="1"/>
  <c r="AV18" i="1" s="1"/>
  <c r="AY18" i="1" s="1"/>
  <c r="I18" i="1"/>
  <c r="AH18" i="1"/>
  <c r="N18" i="1"/>
  <c r="AU24" i="1"/>
  <c r="S24" i="1"/>
  <c r="AU22" i="1"/>
  <c r="AW22" i="1" s="1"/>
  <c r="S22" i="1"/>
  <c r="AU25" i="1"/>
  <c r="AW25" i="1" s="1"/>
  <c r="S25" i="1"/>
  <c r="AW31" i="1"/>
  <c r="AW19" i="1"/>
  <c r="AW24" i="1"/>
  <c r="W19" i="1"/>
  <c r="AW23" i="1"/>
  <c r="J27" i="1"/>
  <c r="AV27" i="1" s="1"/>
  <c r="N27" i="1"/>
  <c r="K27" i="1"/>
  <c r="BI29" i="1"/>
  <c r="N30" i="1"/>
  <c r="I30" i="1"/>
  <c r="K30" i="1"/>
  <c r="J30" i="1"/>
  <c r="AV30" i="1" s="1"/>
  <c r="AU31" i="1"/>
  <c r="AU20" i="1"/>
  <c r="AW20" i="1" s="1"/>
  <c r="S21" i="1"/>
  <c r="K25" i="1"/>
  <c r="J25" i="1"/>
  <c r="AV25" i="1" s="1"/>
  <c r="AY25" i="1" s="1"/>
  <c r="I25" i="1"/>
  <c r="AH25" i="1"/>
  <c r="AH30" i="1"/>
  <c r="AH20" i="1"/>
  <c r="AH28" i="1"/>
  <c r="I20" i="1"/>
  <c r="T20" i="1" s="1"/>
  <c r="U20" i="1" s="1"/>
  <c r="N21" i="1"/>
  <c r="AH23" i="1"/>
  <c r="I28" i="1"/>
  <c r="AH31" i="1"/>
  <c r="J20" i="1"/>
  <c r="AV20" i="1" s="1"/>
  <c r="AY20" i="1" s="1"/>
  <c r="I23" i="1"/>
  <c r="J28" i="1"/>
  <c r="AV28" i="1" s="1"/>
  <c r="AY28" i="1" s="1"/>
  <c r="I31" i="1"/>
  <c r="J23" i="1"/>
  <c r="AV23" i="1" s="1"/>
  <c r="AY23" i="1" s="1"/>
  <c r="AH29" i="1"/>
  <c r="J31" i="1"/>
  <c r="AV31" i="1" s="1"/>
  <c r="AY31" i="1" s="1"/>
  <c r="V20" i="1" l="1"/>
  <c r="Z20" i="1" s="1"/>
  <c r="AC20" i="1"/>
  <c r="AB20" i="1"/>
  <c r="AC26" i="1"/>
  <c r="V26" i="1"/>
  <c r="Z26" i="1" s="1"/>
  <c r="AB26" i="1"/>
  <c r="AA31" i="1"/>
  <c r="Q31" i="1"/>
  <c r="O31" i="1" s="1"/>
  <c r="R31" i="1" s="1"/>
  <c r="L31" i="1" s="1"/>
  <c r="M31" i="1" s="1"/>
  <c r="T31" i="1"/>
  <c r="U31" i="1" s="1"/>
  <c r="AA30" i="1"/>
  <c r="T22" i="1"/>
  <c r="U22" i="1" s="1"/>
  <c r="Q22" i="1" s="1"/>
  <c r="O22" i="1" s="1"/>
  <c r="R22" i="1" s="1"/>
  <c r="L22" i="1" s="1"/>
  <c r="M22" i="1" s="1"/>
  <c r="AA20" i="1"/>
  <c r="Q20" i="1"/>
  <c r="O20" i="1" s="1"/>
  <c r="R20" i="1" s="1"/>
  <c r="L20" i="1" s="1"/>
  <c r="M20" i="1" s="1"/>
  <c r="AA23" i="1"/>
  <c r="AU29" i="1"/>
  <c r="S29" i="1"/>
  <c r="T27" i="1"/>
  <c r="U27" i="1" s="1"/>
  <c r="AA17" i="1"/>
  <c r="T19" i="1"/>
  <c r="U19" i="1" s="1"/>
  <c r="T24" i="1"/>
  <c r="U24" i="1" s="1"/>
  <c r="AA18" i="1"/>
  <c r="AA28" i="1"/>
  <c r="T28" i="1"/>
  <c r="U28" i="1" s="1"/>
  <c r="AY24" i="1"/>
  <c r="T21" i="1"/>
  <c r="U21" i="1" s="1"/>
  <c r="Q26" i="1"/>
  <c r="O26" i="1" s="1"/>
  <c r="R26" i="1" s="1"/>
  <c r="L26" i="1" s="1"/>
  <c r="M26" i="1" s="1"/>
  <c r="AA26" i="1"/>
  <c r="T18" i="1"/>
  <c r="U18" i="1" s="1"/>
  <c r="AY30" i="1"/>
  <c r="AY27" i="1"/>
  <c r="T25" i="1"/>
  <c r="U25" i="1" s="1"/>
  <c r="Q25" i="1" s="1"/>
  <c r="O25" i="1" s="1"/>
  <c r="R25" i="1" s="1"/>
  <c r="L25" i="1" s="1"/>
  <c r="M25" i="1" s="1"/>
  <c r="AA22" i="1"/>
  <c r="T23" i="1"/>
  <c r="U23" i="1" s="1"/>
  <c r="AA25" i="1"/>
  <c r="T30" i="1"/>
  <c r="U30" i="1" s="1"/>
  <c r="Q30" i="1" s="1"/>
  <c r="O30" i="1" s="1"/>
  <c r="R30" i="1" s="1"/>
  <c r="L30" i="1" s="1"/>
  <c r="M30" i="1" s="1"/>
  <c r="T17" i="1"/>
  <c r="U17" i="1" s="1"/>
  <c r="Q17" i="1" s="1"/>
  <c r="O17" i="1" s="1"/>
  <c r="R17" i="1" s="1"/>
  <c r="L17" i="1" s="1"/>
  <c r="M17" i="1" s="1"/>
  <c r="AC28" i="1" l="1"/>
  <c r="V28" i="1"/>
  <c r="Z28" i="1" s="1"/>
  <c r="AB28" i="1"/>
  <c r="Q28" i="1"/>
  <c r="O28" i="1" s="1"/>
  <c r="R28" i="1" s="1"/>
  <c r="L28" i="1" s="1"/>
  <c r="M28" i="1" s="1"/>
  <c r="V18" i="1"/>
  <c r="Z18" i="1" s="1"/>
  <c r="AC18" i="1"/>
  <c r="AD18" i="1" s="1"/>
  <c r="AB18" i="1"/>
  <c r="V27" i="1"/>
  <c r="Z27" i="1" s="1"/>
  <c r="AC27" i="1"/>
  <c r="Q27" i="1"/>
  <c r="O27" i="1" s="1"/>
  <c r="R27" i="1" s="1"/>
  <c r="L27" i="1" s="1"/>
  <c r="M27" i="1" s="1"/>
  <c r="AB27" i="1"/>
  <c r="Q18" i="1"/>
  <c r="O18" i="1" s="1"/>
  <c r="R18" i="1" s="1"/>
  <c r="L18" i="1" s="1"/>
  <c r="M18" i="1" s="1"/>
  <c r="AD26" i="1"/>
  <c r="V23" i="1"/>
  <c r="Z23" i="1" s="1"/>
  <c r="AC23" i="1"/>
  <c r="AB23" i="1"/>
  <c r="V24" i="1"/>
  <c r="Z24" i="1" s="1"/>
  <c r="AC24" i="1"/>
  <c r="AB24" i="1"/>
  <c r="Q24" i="1"/>
  <c r="O24" i="1" s="1"/>
  <c r="R24" i="1" s="1"/>
  <c r="L24" i="1" s="1"/>
  <c r="M24" i="1" s="1"/>
  <c r="T29" i="1"/>
  <c r="U29" i="1" s="1"/>
  <c r="V22" i="1"/>
  <c r="Z22" i="1" s="1"/>
  <c r="AC22" i="1"/>
  <c r="AD22" i="1" s="1"/>
  <c r="AB22" i="1"/>
  <c r="AC17" i="1"/>
  <c r="V17" i="1"/>
  <c r="Z17" i="1" s="1"/>
  <c r="AB17" i="1"/>
  <c r="AB21" i="1"/>
  <c r="V21" i="1"/>
  <c r="Z21" i="1" s="1"/>
  <c r="AC21" i="1"/>
  <c r="Q21" i="1"/>
  <c r="O21" i="1" s="1"/>
  <c r="R21" i="1" s="1"/>
  <c r="L21" i="1" s="1"/>
  <c r="M21" i="1" s="1"/>
  <c r="AW29" i="1"/>
  <c r="AY29" i="1"/>
  <c r="AD20" i="1"/>
  <c r="V30" i="1"/>
  <c r="Z30" i="1" s="1"/>
  <c r="AC30" i="1"/>
  <c r="AD30" i="1" s="1"/>
  <c r="AB30" i="1"/>
  <c r="AC25" i="1"/>
  <c r="AD25" i="1" s="1"/>
  <c r="V25" i="1"/>
  <c r="Z25" i="1" s="1"/>
  <c r="AB25" i="1"/>
  <c r="V19" i="1"/>
  <c r="Z19" i="1" s="1"/>
  <c r="AC19" i="1"/>
  <c r="Q19" i="1"/>
  <c r="O19" i="1" s="1"/>
  <c r="R19" i="1" s="1"/>
  <c r="L19" i="1" s="1"/>
  <c r="M19" i="1" s="1"/>
  <c r="AB19" i="1"/>
  <c r="Q23" i="1"/>
  <c r="O23" i="1" s="1"/>
  <c r="R23" i="1" s="1"/>
  <c r="L23" i="1" s="1"/>
  <c r="M23" i="1" s="1"/>
  <c r="V31" i="1"/>
  <c r="Z31" i="1" s="1"/>
  <c r="AB31" i="1"/>
  <c r="AC31" i="1"/>
  <c r="AD21" i="1" l="1"/>
  <c r="AD23" i="1"/>
  <c r="AB29" i="1"/>
  <c r="V29" i="1"/>
  <c r="Z29" i="1" s="1"/>
  <c r="AC29" i="1"/>
  <c r="AD29" i="1" s="1"/>
  <c r="Q29" i="1"/>
  <c r="O29" i="1" s="1"/>
  <c r="R29" i="1" s="1"/>
  <c r="L29" i="1" s="1"/>
  <c r="M29" i="1" s="1"/>
  <c r="AD19" i="1"/>
  <c r="AD17" i="1"/>
  <c r="AD24" i="1"/>
  <c r="AD31" i="1"/>
  <c r="AD27" i="1"/>
  <c r="AD28" i="1"/>
</calcChain>
</file>

<file path=xl/sharedStrings.xml><?xml version="1.0" encoding="utf-8"?>
<sst xmlns="http://schemas.openxmlformats.org/spreadsheetml/2006/main" count="693" uniqueCount="350">
  <si>
    <t>File opened</t>
  </si>
  <si>
    <t>2020-12-15 12:10:15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</si>
  <si>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</si>
  <si>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</si>
  <si>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</si>
  <si>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</si>
  <si>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</si>
  <si>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</si>
  <si>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</si>
  <si>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</si>
  <si>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</si>
  <si>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</si>
  <si>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</si>
  <si>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</si>
  <si>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</si>
  <si>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</si>
  <si>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</si>
  <si>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</si>
  <si>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</si>
  <si>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</si>
  <si>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</si>
  <si>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</si>
  <si>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</si>
  <si>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12:10:15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</si>
  <si>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</si>
  <si>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</si>
  <si>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</si>
  <si>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</si>
  <si>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</si>
  <si>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</si>
  <si>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</si>
  <si>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</si>
  <si>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</si>
  <si>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</si>
  <si>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</si>
  <si>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</si>
  <si>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</si>
  <si>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</si>
  <si>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</si>
  <si>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</si>
  <si>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</si>
  <si>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</si>
  <si>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</si>
  <si>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</si>
  <si>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</si>
  <si>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</si>
  <si>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</si>
  <si>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</si>
  <si>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</si>
  <si>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</si>
  <si>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</si>
  <si>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</si>
  <si>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</si>
  <si>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</si>
  <si>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</si>
  <si>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</si>
  <si>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</si>
  <si>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</si>
  <si>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</si>
  <si>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</si>
  <si>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</si>
  <si>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</si>
  <si>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</si>
  <si>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</si>
  <si>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</si>
  <si>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</si>
  <si>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</si>
  <si>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</si>
  <si>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</si>
  <si>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</si>
  <si>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</si>
  <si>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</si>
  <si>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</si>
  <si>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</si>
  <si>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</si>
  <si>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</si>
  <si>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</si>
  <si>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</si>
  <si>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</si>
  <si>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</si>
  <si>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</si>
  <si>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</si>
  <si>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</si>
  <si>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</si>
  <si>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</si>
  <si>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</si>
  <si>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</si>
  <si>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</si>
  <si>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</si>
  <si>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</si>
  <si>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</si>
  <si>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</si>
  <si>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</si>
  <si>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</si>
  <si>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</si>
  <si>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</si>
  <si>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</si>
  <si>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</si>
  <si>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</si>
  <si>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</si>
  <si>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</si>
  <si>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</si>
  <si>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</si>
  <si>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</si>
  <si>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</si>
  <si>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</si>
  <si>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</si>
  <si>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</si>
  <si>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</si>
  <si>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</si>
  <si>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</si>
  <si>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</si>
  <si>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</si>
  <si>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</si>
  <si>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</si>
  <si>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</si>
  <si>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</si>
  <si>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</si>
  <si>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</si>
  <si>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</si>
  <si>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</si>
  <si>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</si>
  <si>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</si>
  <si>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</si>
  <si>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</si>
  <si>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</si>
  <si>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</si>
  <si>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</si>
  <si>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</si>
  <si>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</si>
  <si>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</si>
  <si>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</si>
  <si>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</si>
  <si>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</si>
  <si>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</si>
  <si>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</si>
  <si>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</si>
  <si>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</si>
  <si>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</si>
  <si>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</si>
  <si>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</si>
  <si>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</si>
  <si>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</si>
  <si>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</si>
  <si>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</si>
  <si>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</si>
  <si>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</si>
  <si>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</si>
  <si>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</si>
  <si>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</si>
  <si>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</si>
  <si>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</si>
  <si>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</si>
  <si>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</si>
  <si>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</si>
  <si>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</si>
  <si>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</si>
  <si>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</si>
  <si>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</si>
  <si>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</si>
  <si>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</si>
  <si>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</si>
  <si>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</si>
  <si>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</si>
  <si>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</si>
  <si>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</si>
  <si>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</si>
  <si>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</si>
  <si>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</si>
  <si>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</si>
  <si>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</si>
  <si>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</si>
  <si>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</si>
  <si>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</si>
  <si>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</si>
  <si>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</si>
  <si>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</si>
  <si>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</si>
  <si>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</si>
  <si>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</si>
  <si>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</si>
  <si>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</si>
  <si>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</si>
  <si>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</si>
  <si>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</si>
  <si>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</si>
  <si>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</si>
  <si>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</si>
  <si>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</si>
  <si>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</si>
  <si>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</si>
  <si>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</si>
  <si>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</si>
  <si>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</si>
  <si>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</si>
  <si>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</si>
  <si>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</si>
  <si>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</si>
  <si>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</si>
  <si>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</si>
  <si>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</si>
  <si>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</si>
  <si>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</si>
  <si>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</si>
  <si>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</si>
  <si>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</si>
  <si>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</si>
  <si>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</si>
  <si>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</si>
  <si>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</si>
  <si>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</si>
  <si>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</si>
  <si>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</si>
  <si>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</si>
  <si>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</si>
  <si>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</si>
  <si>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</si>
  <si>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</si>
  <si>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</si>
  <si>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</si>
  <si>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</si>
  <si>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</si>
  <si>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</si>
  <si>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</si>
  <si>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</si>
  <si>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</si>
  <si>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</si>
  <si>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</si>
  <si>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</si>
  <si>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</si>
  <si>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</si>
  <si>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</si>
  <si>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</si>
  <si>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</si>
  <si>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</si>
  <si>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</si>
  <si>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</si>
  <si>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</si>
  <si>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</si>
  <si>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</si>
  <si>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</si>
  <si>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</si>
  <si>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</si>
  <si>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</si>
  <si>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</si>
  <si>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</si>
  <si>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</si>
  <si>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</si>
  <si>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</si>
  <si>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</si>
  <si>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</si>
  <si>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</si>
  <si>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</si>
  <si>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</si>
  <si>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</si>
  <si>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</si>
  <si>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</si>
  <si>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</si>
  <si>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</si>
  <si>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</si>
  <si>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</si>
  <si>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</si>
  <si>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</si>
  <si>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</si>
  <si>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</si>
  <si>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</si>
  <si>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</si>
  <si>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</si>
  <si>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</si>
  <si>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</si>
  <si>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</si>
  <si>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</si>
  <si>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</si>
  <si>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</si>
  <si>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</si>
  <si>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</si>
  <si>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</si>
  <si>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</si>
  <si>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</si>
  <si>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</si>
  <si>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</si>
  <si>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</si>
  <si>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</si>
  <si>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12:12:34</t>
  </si>
  <si>
    <t>12:12:34</t>
  </si>
  <si>
    <t>1149</t>
  </si>
  <si>
    <t>_1</t>
  </si>
  <si>
    <t>RECT-4143-20200907-06_33_50</t>
  </si>
  <si>
    <t>RECT-483-20201215-12_12_36</t>
  </si>
  <si>
    <t>DARK-484-20201215-12_12_38</t>
  </si>
  <si>
    <t>0: Broadleaf</t>
  </si>
  <si>
    <t>--:--:--</t>
  </si>
  <si>
    <t>1/3</t>
  </si>
  <si>
    <t>20201215 12:14:30</t>
  </si>
  <si>
    <t>12:14:30</t>
  </si>
  <si>
    <t>RECT-485-20201215-12_14_32</t>
  </si>
  <si>
    <t>DARK-486-20201215-12_14_34</t>
  </si>
  <si>
    <t>3/3</t>
  </si>
  <si>
    <t>20201215 12:15:45</t>
  </si>
  <si>
    <t>12:15:45</t>
  </si>
  <si>
    <t>RECT-487-20201215-12_15_47</t>
  </si>
  <si>
    <t>DARK-488-20201215-12_15_49</t>
  </si>
  <si>
    <t>20201215 12:17:00</t>
  </si>
  <si>
    <t>12:17:00</t>
  </si>
  <si>
    <t>RECT-489-20201215-12_17_02</t>
  </si>
  <si>
    <t>DARK-490-20201215-12_17_04</t>
  </si>
  <si>
    <t>20201215 12:18:17</t>
  </si>
  <si>
    <t>12:18:17</t>
  </si>
  <si>
    <t>RECT-491-20201215-12_18_19</t>
  </si>
  <si>
    <t>DARK-492-20201215-12_18_21</t>
  </si>
  <si>
    <t>20201215 12:19:31</t>
  </si>
  <si>
    <t>12:19:31</t>
  </si>
  <si>
    <t>RECT-493-20201215-12_19_33</t>
  </si>
  <si>
    <t>DARK-494-20201215-12_19_35</t>
  </si>
  <si>
    <t>20201215 12:21:03</t>
  </si>
  <si>
    <t>12:21:03</t>
  </si>
  <si>
    <t>RECT-495-20201215-12_21_05</t>
  </si>
  <si>
    <t>DARK-496-20201215-12_21_07</t>
  </si>
  <si>
    <t>20201215 12:22:52</t>
  </si>
  <si>
    <t>12:22:52</t>
  </si>
  <si>
    <t>RECT-497-20201215-12_22_54</t>
  </si>
  <si>
    <t>DARK-498-20201215-12_22_56</t>
  </si>
  <si>
    <t>20201215 12:24:40</t>
  </si>
  <si>
    <t>12:24:40</t>
  </si>
  <si>
    <t>RECT-499-20201215-12_24_42</t>
  </si>
  <si>
    <t>DARK-500-20201215-12_24_44</t>
  </si>
  <si>
    <t>20201215 12:25:48</t>
  </si>
  <si>
    <t>12:25:48</t>
  </si>
  <si>
    <t>RECT-501-20201215-12_25_51</t>
  </si>
  <si>
    <t>DARK-502-20201215-12_25_53</t>
  </si>
  <si>
    <t>20201215 12:27:26</t>
  </si>
  <si>
    <t>12:27:26</t>
  </si>
  <si>
    <t>RECT-503-20201215-12_27_29</t>
  </si>
  <si>
    <t>DARK-504-20201215-12_27_31</t>
  </si>
  <si>
    <t>20201215 12:29:07</t>
  </si>
  <si>
    <t>12:29:07</t>
  </si>
  <si>
    <t>RECT-505-20201215-12_29_10</t>
  </si>
  <si>
    <t>DARK-506-20201215-12_29_12</t>
  </si>
  <si>
    <t>20201215 12:30:50</t>
  </si>
  <si>
    <t>12:30:50</t>
  </si>
  <si>
    <t>RECT-507-20201215-12_30_53</t>
  </si>
  <si>
    <t>DARK-508-20201215-12_30_55</t>
  </si>
  <si>
    <t>20201215 12:32:49</t>
  </si>
  <si>
    <t>12:32:49</t>
  </si>
  <si>
    <t>RECT-509-20201215-12_32_52</t>
  </si>
  <si>
    <t>DARK-510-20201215-12_32_54</t>
  </si>
  <si>
    <t>20201215 12:34:24</t>
  </si>
  <si>
    <t>12:34:24</t>
  </si>
  <si>
    <t>RECT-511-20201215-12_34_27</t>
  </si>
  <si>
    <t>DARK-512-20201215-12_34_29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</si>
</sst>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1608063154.0999999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1608063146.0999999</v>
      </c>
      <c r="I17">
        <f t="shared" ref="I17:I31" si="0">BW17*AG17*(BS17-BT17)/(100*BL17*(1000-AG17*BS17))</f>
        <v>1.8521803320079287E-3</v>
      </c>
      <c r="J17">
        <f t="shared" ref="J17:J31" si="1">BW17*AG17*(BR17-BQ17*(1000-AG17*BT17)/(1000-AG17*BS17))/(100*BL17)</f>
        <v>5.8814065863704057</v>
      </c>
      <c r="K17">
        <f t="shared" ref="K17:K31" si="2">BQ17 - IF(AG17&gt;1, J17*BL17*100/(AI17*CE17), 0)</f>
        <v>401.65541935483901</v>
      </c>
      <c r="L17">
        <f t="shared" ref="L17:L31" si="3">((R17-I17/2)*K17-J17)/(R17+I17/2)</f>
        <v>269.1742333619913</v>
      </c>
      <c r="M17">
        <f t="shared" ref="M17:M31" si="4">L17*(BX17+BY17)/1000</f>
        <v>27.632090772342337</v>
      </c>
      <c r="N17">
        <f t="shared" ref="N17:N31" si="5">(BQ17 - IF(AG17&gt;1, J17*BL17*100/(AI17*CE17), 0))*(BX17+BY17)/1000</f>
        <v>41.231951766685377</v>
      </c>
      <c r="O17">
        <f t="shared" ref="O17:O31" si="6">2/((1/Q17-1/P17)+SIGN(Q17)*SQRT((1/Q17-1/P17)*(1/Q17-1/P17) + 4*BM17/((BM17+1)*(BM17+1))*(2*1/Q17*1/P17-1/P17*1/P17)))</f>
        <v>7.9532322086814211E-2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2.9725188384665477</v>
      </c>
      <c r="Q17">
        <f t="shared" ref="Q17:Q31" si="8">I17*(1000-(1000*0.61365*EXP(17.502*U17/(240.97+U17))/(BX17+BY17)+BS17)/2)/(1000*0.61365*EXP(17.502*U17/(240.97+U17))/(BX17+BY17)-BS17)</f>
        <v>7.8368788292711947E-2</v>
      </c>
      <c r="R17">
        <f t="shared" ref="R17:R31" si="9">1/((BM17+1)/(O17/1.6)+1/(P17/1.37)) + BM17/((BM17+1)/(O17/1.6) + BM17/(P17/1.37))</f>
        <v>4.9083613511479121E-2</v>
      </c>
      <c r="S17">
        <f t="shared" ref="S17:S31" si="10">(BI17*BK17)</f>
        <v>231.29036702559077</v>
      </c>
      <c r="T17">
        <f t="shared" ref="T17:T31" si="11">(BZ17+(S17+2*0.95*0.0000000567*(((BZ17+$B$7)+273)^4-(BZ17+273)^4)-44100*I17)/(1.84*29.3*P17+8*0.95*0.0000000567*(BZ17+273)^3))</f>
        <v>28.866079906042454</v>
      </c>
      <c r="U17">
        <f t="shared" ref="U17:U31" si="12">($C$7*CA17+$D$7*CB17+$E$7*T17)</f>
        <v>28.417280645161298</v>
      </c>
      <c r="V17">
        <f t="shared" ref="V17:V31" si="13">0.61365*EXP(17.502*U17/(240.97+U17))</f>
        <v>3.8881385153641608</v>
      </c>
      <c r="W17">
        <f t="shared" ref="W17:W31" si="14">(X17/Y17*100)</f>
        <v>40.219939360361153</v>
      </c>
      <c r="X17">
        <f t="shared" ref="X17:X31" si="15">BS17*(BX17+BY17)/1000</f>
        <v>1.5259518860884405</v>
      </c>
      <c r="Y17">
        <f t="shared" ref="Y17:Y31" si="16">0.61365*EXP(17.502*BZ17/(240.97+BZ17))</f>
        <v>3.7940183659062043</v>
      </c>
      <c r="Z17">
        <f t="shared" ref="Z17:Z31" si="17">(V17-BS17*(BX17+BY17)/1000)</f>
        <v>2.3621866292757203</v>
      </c>
      <c r="AA17">
        <f t="shared" ref="AA17:AA31" si="18">(-I17*44100)</f>
        <v>-81.681152641549659</v>
      </c>
      <c r="AB17">
        <f t="shared" ref="AB17:AB31" si="19">2*29.3*P17*0.92*(BZ17-U17)</f>
        <v>-67.466083496186641</v>
      </c>
      <c r="AC17">
        <f t="shared" ref="AC17:AC31" si="20">2*0.95*0.0000000567*(((BZ17+$B$7)+273)^4-(U17+273)^4)</f>
        <v>-4.9575436935678416</v>
      </c>
      <c r="AD17">
        <f t="shared" ref="AD17:AD31" si="21">S17+AC17+AA17+AB17</f>
        <v>77.18558719428664</v>
      </c>
      <c r="AE17">
        <v>26</v>
      </c>
      <c r="AF17">
        <v>5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54005.836676889237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1234.03923076923</v>
      </c>
      <c r="AR17">
        <v>1437.12</v>
      </c>
      <c r="AS17">
        <f t="shared" ref="AS17:AS31" si="27">1-AQ17/AR17</f>
        <v>0.14131093383347937</v>
      </c>
      <c r="AT17">
        <v>0.5</v>
      </c>
      <c r="AU17">
        <f t="shared" ref="AU17:AU31" si="28">BI17</f>
        <v>1180.1817560607228</v>
      </c>
      <c r="AV17">
        <f t="shared" ref="AV17:AV31" si="29">J17</f>
        <v>5.8814065863704057</v>
      </c>
      <c r="AW17">
        <f t="shared" ref="AW17:AW31" si="30">AS17*AT17*AU17</f>
        <v>83.38629302108815</v>
      </c>
      <c r="AX17">
        <f t="shared" ref="AX17:AX31" si="31">BC17/AR17</f>
        <v>0.52373496993987967</v>
      </c>
      <c r="AY17">
        <f t="shared" ref="AY17:AY31" si="32">(AV17-AO17)/AU17</f>
        <v>5.4730163663488218E-3</v>
      </c>
      <c r="AZ17">
        <f t="shared" ref="AZ17:AZ31" si="33">(AL17-AR17)/AR17</f>
        <v>1.2698730794923181</v>
      </c>
      <c r="BA17" t="s">
        <v>289</v>
      </c>
      <c r="BB17">
        <v>684.45</v>
      </c>
      <c r="BC17">
        <f t="shared" ref="BC17:BC31" si="34">AR17-BB17</f>
        <v>752.66999999999985</v>
      </c>
      <c r="BD17">
        <f t="shared" ref="BD17:BD31" si="35">(AR17-AQ17)/(AR17-BB17)</f>
        <v>0.26981382176886276</v>
      </c>
      <c r="BE17">
        <f t="shared" ref="BE17:BE31" si="36">(AL17-AR17)/(AL17-BB17)</f>
        <v>0.70799920857531917</v>
      </c>
      <c r="BF17">
        <f t="shared" ref="BF17:BF31" si="37">(AR17-AQ17)/(AR17-AK17)</f>
        <v>0.28141442178959214</v>
      </c>
      <c r="BG17">
        <f t="shared" ref="BG17:BG31" si="38">(AL17-AR17)/(AL17-AK17)</f>
        <v>0.71662522382757843</v>
      </c>
      <c r="BH17">
        <f t="shared" ref="BH17:BH31" si="39">$B$11*CF17+$C$11*CG17+$F$11*CH17*(1-CK17)</f>
        <v>1399.9961290322599</v>
      </c>
      <c r="BI17">
        <f t="shared" ref="BI17:BI31" si="40">BH17*BJ17</f>
        <v>1180.1817560607228</v>
      </c>
      <c r="BJ17">
        <f t="shared" ref="BJ17:BJ31" si="41">($B$11*$D$9+$C$11*$D$9+$F$11*((CU17+CM17)/MAX(CU17+CM17+CV17, 0.1)*$I$9+CV17/MAX(CU17+CM17+CV17, 0.1)*$J$9))/($B$11+$C$11+$F$11)</f>
        <v>0.84298929946079015</v>
      </c>
      <c r="BK17">
        <f t="shared" ref="BK17:BK31" si="42">($B$11*$K$9+$C$11*$K$9+$F$11*((CU17+CM17)/MAX(CU17+CM17+CV17, 0.1)*$P$9+CV17/MAX(CU17+CM17+CV17, 0.1)*$Q$9))/($B$11+$C$11+$F$11)</f>
        <v>0.19597859892158034</v>
      </c>
      <c r="BL17">
        <v>6</v>
      </c>
      <c r="BM17">
        <v>0.5</v>
      </c>
      <c r="BN17" t="s">
        <v>290</v>
      </c>
      <c r="BO17">
        <v>2</v>
      </c>
      <c r="BP17">
        <v>1608063146.0999999</v>
      </c>
      <c r="BQ17">
        <v>401.65541935483901</v>
      </c>
      <c r="BR17">
        <v>409.60577419354797</v>
      </c>
      <c r="BS17">
        <v>14.8648516129032</v>
      </c>
      <c r="BT17">
        <v>12.675290322580601</v>
      </c>
      <c r="BU17">
        <v>396.88641935483901</v>
      </c>
      <c r="BV17">
        <v>14.7108516129032</v>
      </c>
      <c r="BW17">
        <v>500.00370967741901</v>
      </c>
      <c r="BX17">
        <v>102.55500000000001</v>
      </c>
      <c r="BY17">
        <v>0.10003658064516099</v>
      </c>
      <c r="BZ17">
        <v>27.9962870967742</v>
      </c>
      <c r="CA17">
        <v>28.417280645161298</v>
      </c>
      <c r="CB17">
        <v>999.9</v>
      </c>
      <c r="CC17">
        <v>0</v>
      </c>
      <c r="CD17">
        <v>0</v>
      </c>
      <c r="CE17">
        <v>9991.7345161290305</v>
      </c>
      <c r="CF17">
        <v>0</v>
      </c>
      <c r="CG17">
        <v>355.91577419354797</v>
      </c>
      <c r="CH17">
        <v>1399.9961290322599</v>
      </c>
      <c r="CI17">
        <v>0.90000041935483899</v>
      </c>
      <c r="CJ17">
        <v>9.9999580645161304E-2</v>
      </c>
      <c r="CK17">
        <v>0</v>
      </c>
      <c r="CL17">
        <v>1235.43258064516</v>
      </c>
      <c r="CM17">
        <v>4.9993800000000004</v>
      </c>
      <c r="CN17">
        <v>17241.819354838699</v>
      </c>
      <c r="CO17">
        <v>11164.296774193501</v>
      </c>
      <c r="CP17">
        <v>47.627000000000002</v>
      </c>
      <c r="CQ17">
        <v>49.375</v>
      </c>
      <c r="CR17">
        <v>48.387</v>
      </c>
      <c r="CS17">
        <v>49.417000000000002</v>
      </c>
      <c r="CT17">
        <v>49.2296774193548</v>
      </c>
      <c r="CU17">
        <v>1255.4970967741899</v>
      </c>
      <c r="CV17">
        <v>139.50032258064499</v>
      </c>
      <c r="CW17">
        <v>0</v>
      </c>
      <c r="CX17">
        <v>418.799999952316</v>
      </c>
      <c r="CY17">
        <v>0</v>
      </c>
      <c r="CZ17">
        <v>1234.03923076923</v>
      </c>
      <c r="DA17">
        <v>-182.30564101815301</v>
      </c>
      <c r="DB17">
        <v>-2501.0974359592101</v>
      </c>
      <c r="DC17">
        <v>17223.019230769201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5.8540967785014599</v>
      </c>
      <c r="DS17">
        <v>1.94086550976836</v>
      </c>
      <c r="DT17">
        <v>0.14130978672237099</v>
      </c>
      <c r="DU17">
        <v>0</v>
      </c>
      <c r="DV17">
        <v>-7.9391759999999998</v>
      </c>
      <c r="DW17">
        <v>-2.3344380867630501</v>
      </c>
      <c r="DX17">
        <v>0.169955570323541</v>
      </c>
      <c r="DY17">
        <v>0</v>
      </c>
      <c r="DZ17">
        <v>2.1894283333333302</v>
      </c>
      <c r="EA17">
        <v>3.7648498331477501E-2</v>
      </c>
      <c r="EB17">
        <v>2.8354506794432701E-3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1176.3</v>
      </c>
      <c r="EX17">
        <v>1176.5</v>
      </c>
      <c r="EY17">
        <v>2</v>
      </c>
      <c r="EZ17">
        <v>449.65699999999998</v>
      </c>
      <c r="FA17">
        <v>523.89499999999998</v>
      </c>
      <c r="FB17">
        <v>24.689499999999999</v>
      </c>
      <c r="FC17">
        <v>31.768599999999999</v>
      </c>
      <c r="FD17">
        <v>30</v>
      </c>
      <c r="FE17">
        <v>31.592500000000001</v>
      </c>
      <c r="FF17">
        <v>31.628699999999998</v>
      </c>
      <c r="FG17">
        <v>21.116099999999999</v>
      </c>
      <c r="FH17">
        <v>0</v>
      </c>
      <c r="FI17">
        <v>100</v>
      </c>
      <c r="FJ17">
        <v>24.691299999999998</v>
      </c>
      <c r="FK17">
        <v>409.01499999999999</v>
      </c>
      <c r="FL17">
        <v>14.110300000000001</v>
      </c>
      <c r="FM17">
        <v>101.15300000000001</v>
      </c>
      <c r="FN17">
        <v>100.587</v>
      </c>
    </row>
    <row r="18" spans="1:170" x14ac:dyDescent="0.25">
      <c r="A18">
        <v>2</v>
      </c>
      <c r="B18">
        <v>1608063270.0999999</v>
      </c>
      <c r="C18">
        <v>116</v>
      </c>
      <c r="D18" t="s">
        <v>293</v>
      </c>
      <c r="E18" t="s">
        <v>294</v>
      </c>
      <c r="F18" t="s">
        <v>285</v>
      </c>
      <c r="G18" t="s">
        <v>286</v>
      </c>
      <c r="H18">
        <v>1608063262.3499999</v>
      </c>
      <c r="I18">
        <f t="shared" si="0"/>
        <v>1.8662837282538917E-3</v>
      </c>
      <c r="J18">
        <f t="shared" si="1"/>
        <v>-2.4970709217227238</v>
      </c>
      <c r="K18">
        <f t="shared" si="2"/>
        <v>49.507016666666701</v>
      </c>
      <c r="L18">
        <f t="shared" si="3"/>
        <v>98.065132780308531</v>
      </c>
      <c r="M18">
        <f t="shared" si="4"/>
        <v>10.066732061258318</v>
      </c>
      <c r="N18">
        <f t="shared" si="5"/>
        <v>5.0820700263779894</v>
      </c>
      <c r="O18">
        <f t="shared" si="6"/>
        <v>7.8719602768379471E-2</v>
      </c>
      <c r="P18">
        <f t="shared" si="7"/>
        <v>2.9735711483449458</v>
      </c>
      <c r="Q18">
        <f t="shared" si="8"/>
        <v>7.7579940520317942E-2</v>
      </c>
      <c r="R18">
        <f t="shared" si="9"/>
        <v>4.8588482419146345E-2</v>
      </c>
      <c r="S18">
        <f t="shared" si="10"/>
        <v>231.28682889789135</v>
      </c>
      <c r="T18">
        <f t="shared" si="11"/>
        <v>28.868460340098537</v>
      </c>
      <c r="U18">
        <f t="shared" si="12"/>
        <v>28.591149999999999</v>
      </c>
      <c r="V18">
        <f t="shared" si="13"/>
        <v>3.9276002034360369</v>
      </c>
      <c r="W18">
        <f t="shared" si="14"/>
        <v>40.14605041174854</v>
      </c>
      <c r="X18">
        <f t="shared" si="15"/>
        <v>1.5237085891198787</v>
      </c>
      <c r="Y18">
        <f t="shared" si="16"/>
        <v>3.7954134304428937</v>
      </c>
      <c r="Z18">
        <f t="shared" si="17"/>
        <v>2.4038916143161582</v>
      </c>
      <c r="AA18">
        <f t="shared" si="18"/>
        <v>-82.303112415996623</v>
      </c>
      <c r="AB18">
        <f t="shared" si="19"/>
        <v>-94.352206520134288</v>
      </c>
      <c r="AC18">
        <f t="shared" si="20"/>
        <v>-6.9369604148513249</v>
      </c>
      <c r="AD18">
        <f t="shared" si="21"/>
        <v>47.69454954690913</v>
      </c>
      <c r="AE18">
        <v>23</v>
      </c>
      <c r="AF18">
        <v>5</v>
      </c>
      <c r="AG18">
        <f t="shared" si="22"/>
        <v>1</v>
      </c>
      <c r="AH18">
        <f t="shared" si="23"/>
        <v>0</v>
      </c>
      <c r="AI18">
        <f t="shared" si="24"/>
        <v>54035.524653331304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886.73976000000005</v>
      </c>
      <c r="AR18">
        <v>969.14</v>
      </c>
      <c r="AS18">
        <f t="shared" si="27"/>
        <v>8.5024083207792422E-2</v>
      </c>
      <c r="AT18">
        <v>0.5</v>
      </c>
      <c r="AU18">
        <f t="shared" si="28"/>
        <v>1180.1671918531833</v>
      </c>
      <c r="AV18">
        <f t="shared" si="29"/>
        <v>-2.4970709217227238</v>
      </c>
      <c r="AW18">
        <f t="shared" si="30"/>
        <v>50.171316759615891</v>
      </c>
      <c r="AX18">
        <f t="shared" si="31"/>
        <v>0.37396041851538475</v>
      </c>
      <c r="AY18">
        <f t="shared" si="32"/>
        <v>-1.626314860433157E-3</v>
      </c>
      <c r="AZ18">
        <f t="shared" si="33"/>
        <v>2.3659533194378524</v>
      </c>
      <c r="BA18" t="s">
        <v>296</v>
      </c>
      <c r="BB18">
        <v>606.72</v>
      </c>
      <c r="BC18">
        <f t="shared" si="34"/>
        <v>362.41999999999996</v>
      </c>
      <c r="BD18">
        <f t="shared" si="35"/>
        <v>0.22736118315766224</v>
      </c>
      <c r="BE18">
        <f t="shared" si="36"/>
        <v>0.86351379850566412</v>
      </c>
      <c r="BF18">
        <f t="shared" si="37"/>
        <v>0.32484128553320235</v>
      </c>
      <c r="BG18">
        <f t="shared" si="38"/>
        <v>0.90039159254077228</v>
      </c>
      <c r="BH18">
        <f t="shared" si="39"/>
        <v>1399.97933333333</v>
      </c>
      <c r="BI18">
        <f t="shared" si="40"/>
        <v>1180.1671918531833</v>
      </c>
      <c r="BJ18">
        <f t="shared" si="41"/>
        <v>0.8429890097328957</v>
      </c>
      <c r="BK18">
        <f t="shared" si="42"/>
        <v>0.19597801946579124</v>
      </c>
      <c r="BL18">
        <v>6</v>
      </c>
      <c r="BM18">
        <v>0.5</v>
      </c>
      <c r="BN18" t="s">
        <v>290</v>
      </c>
      <c r="BO18">
        <v>2</v>
      </c>
      <c r="BP18">
        <v>1608063262.3499999</v>
      </c>
      <c r="BQ18">
        <v>49.507016666666701</v>
      </c>
      <c r="BR18">
        <v>46.621476666666702</v>
      </c>
      <c r="BS18">
        <v>14.8432166666667</v>
      </c>
      <c r="BT18">
        <v>12.6369733333333</v>
      </c>
      <c r="BU18">
        <v>44.738016666666702</v>
      </c>
      <c r="BV18">
        <v>14.689216666666701</v>
      </c>
      <c r="BW18">
        <v>500.01249999999999</v>
      </c>
      <c r="BX18">
        <v>102.5535</v>
      </c>
      <c r="BY18">
        <v>0.100030116666667</v>
      </c>
      <c r="BZ18">
        <v>28.002593333333301</v>
      </c>
      <c r="CA18">
        <v>28.591149999999999</v>
      </c>
      <c r="CB18">
        <v>999.9</v>
      </c>
      <c r="CC18">
        <v>0</v>
      </c>
      <c r="CD18">
        <v>0</v>
      </c>
      <c r="CE18">
        <v>9997.8313333333299</v>
      </c>
      <c r="CF18">
        <v>0</v>
      </c>
      <c r="CG18">
        <v>350.71949999999998</v>
      </c>
      <c r="CH18">
        <v>1399.97933333333</v>
      </c>
      <c r="CI18">
        <v>0.90000923333333305</v>
      </c>
      <c r="CJ18">
        <v>9.9990546666666597E-2</v>
      </c>
      <c r="CK18">
        <v>0</v>
      </c>
      <c r="CL18">
        <v>887.34839999999997</v>
      </c>
      <c r="CM18">
        <v>4.9993800000000004</v>
      </c>
      <c r="CN18">
        <v>12454.75</v>
      </c>
      <c r="CO18">
        <v>11164.196666666699</v>
      </c>
      <c r="CP18">
        <v>47.75</v>
      </c>
      <c r="CQ18">
        <v>49.3645</v>
      </c>
      <c r="CR18">
        <v>48.449599999999997</v>
      </c>
      <c r="CS18">
        <v>49.436999999999998</v>
      </c>
      <c r="CT18">
        <v>49.311999999999998</v>
      </c>
      <c r="CU18">
        <v>1255.4943333333299</v>
      </c>
      <c r="CV18">
        <v>139.48500000000001</v>
      </c>
      <c r="CW18">
        <v>0</v>
      </c>
      <c r="CX18">
        <v>115.39999985694899</v>
      </c>
      <c r="CY18">
        <v>0</v>
      </c>
      <c r="CZ18">
        <v>886.73976000000005</v>
      </c>
      <c r="DA18">
        <v>-50.626538538909301</v>
      </c>
      <c r="DB18">
        <v>-692.207693381833</v>
      </c>
      <c r="DC18">
        <v>12446.62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-2.4917965270305</v>
      </c>
      <c r="DS18">
        <v>-0.17230078936125601</v>
      </c>
      <c r="DT18">
        <v>1.4880372775366E-2</v>
      </c>
      <c r="DU18">
        <v>1</v>
      </c>
      <c r="DV18">
        <v>2.8832300000000002</v>
      </c>
      <c r="DW18">
        <v>0.183398442714133</v>
      </c>
      <c r="DX18">
        <v>1.55041413822243E-2</v>
      </c>
      <c r="DY18">
        <v>1</v>
      </c>
      <c r="DZ18">
        <v>2.2062616666666699</v>
      </c>
      <c r="EA18">
        <v>6.5221802002207096E-3</v>
      </c>
      <c r="EB18">
        <v>7.87138629608663E-4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1178.2</v>
      </c>
      <c r="EX18">
        <v>1178.5</v>
      </c>
      <c r="EY18">
        <v>2</v>
      </c>
      <c r="EZ18">
        <v>453.565</v>
      </c>
      <c r="FA18">
        <v>523.35400000000004</v>
      </c>
      <c r="FB18">
        <v>24.744900000000001</v>
      </c>
      <c r="FC18">
        <v>31.770499999999998</v>
      </c>
      <c r="FD18">
        <v>30.000699999999998</v>
      </c>
      <c r="FE18">
        <v>31.584099999999999</v>
      </c>
      <c r="FF18">
        <v>31.6203</v>
      </c>
      <c r="FG18">
        <v>5.2103400000000004</v>
      </c>
      <c r="FH18">
        <v>0</v>
      </c>
      <c r="FI18">
        <v>100</v>
      </c>
      <c r="FJ18">
        <v>24.665400000000002</v>
      </c>
      <c r="FK18">
        <v>46.757899999999999</v>
      </c>
      <c r="FL18">
        <v>14.8064</v>
      </c>
      <c r="FM18">
        <v>101.15</v>
      </c>
      <c r="FN18">
        <v>100.58499999999999</v>
      </c>
    </row>
    <row r="19" spans="1:170" x14ac:dyDescent="0.25">
      <c r="A19">
        <v>3</v>
      </c>
      <c r="B19">
        <v>1608063345.0999999</v>
      </c>
      <c r="C19">
        <v>191</v>
      </c>
      <c r="D19" t="s">
        <v>298</v>
      </c>
      <c r="E19" t="s">
        <v>299</v>
      </c>
      <c r="F19" t="s">
        <v>285</v>
      </c>
      <c r="G19" t="s">
        <v>286</v>
      </c>
      <c r="H19">
        <v>1608063337.3499999</v>
      </c>
      <c r="I19">
        <f t="shared" si="0"/>
        <v>1.8627533195552243E-3</v>
      </c>
      <c r="J19">
        <f t="shared" si="1"/>
        <v>-1.6171572061338104</v>
      </c>
      <c r="K19">
        <f t="shared" si="2"/>
        <v>79.502243333333297</v>
      </c>
      <c r="L19">
        <f t="shared" si="3"/>
        <v>108.77126114029576</v>
      </c>
      <c r="M19">
        <f t="shared" si="4"/>
        <v>11.165519812393258</v>
      </c>
      <c r="N19">
        <f t="shared" si="5"/>
        <v>8.161014809997349</v>
      </c>
      <c r="O19">
        <f t="shared" si="6"/>
        <v>7.9822289916242864E-2</v>
      </c>
      <c r="P19">
        <f t="shared" si="7"/>
        <v>2.9729463140493411</v>
      </c>
      <c r="Q19">
        <f t="shared" si="8"/>
        <v>7.8650489626653858E-2</v>
      </c>
      <c r="R19">
        <f t="shared" si="9"/>
        <v>4.9260404565730331E-2</v>
      </c>
      <c r="S19">
        <f t="shared" si="10"/>
        <v>231.2891308374829</v>
      </c>
      <c r="T19">
        <f t="shared" si="11"/>
        <v>28.842171132514739</v>
      </c>
      <c r="U19">
        <f t="shared" si="12"/>
        <v>28.432366666666699</v>
      </c>
      <c r="V19">
        <f t="shared" si="13"/>
        <v>3.8915487086903151</v>
      </c>
      <c r="W19">
        <f t="shared" si="14"/>
        <v>40.231009940001741</v>
      </c>
      <c r="X19">
        <f t="shared" si="15"/>
        <v>1.5244964829665195</v>
      </c>
      <c r="Y19">
        <f t="shared" si="16"/>
        <v>3.7893567306415319</v>
      </c>
      <c r="Z19">
        <f t="shared" si="17"/>
        <v>2.3670522257237954</v>
      </c>
      <c r="AA19">
        <f t="shared" si="18"/>
        <v>-82.147421392385397</v>
      </c>
      <c r="AB19">
        <f t="shared" si="19"/>
        <v>-73.273522042762664</v>
      </c>
      <c r="AC19">
        <f t="shared" si="20"/>
        <v>-5.3833513614903605</v>
      </c>
      <c r="AD19">
        <f t="shared" si="21"/>
        <v>70.484836040844499</v>
      </c>
      <c r="AE19">
        <v>22</v>
      </c>
      <c r="AF19">
        <v>4</v>
      </c>
      <c r="AG19">
        <f t="shared" si="22"/>
        <v>1</v>
      </c>
      <c r="AH19">
        <f t="shared" si="23"/>
        <v>0</v>
      </c>
      <c r="AI19">
        <f t="shared" si="24"/>
        <v>54022.076189375344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855.197</v>
      </c>
      <c r="AR19">
        <v>932.04</v>
      </c>
      <c r="AS19">
        <f t="shared" si="27"/>
        <v>8.2446032359126176E-2</v>
      </c>
      <c r="AT19">
        <v>0.5</v>
      </c>
      <c r="AU19">
        <f t="shared" si="28"/>
        <v>1180.175211853375</v>
      </c>
      <c r="AV19">
        <f t="shared" si="29"/>
        <v>-1.6171572061338104</v>
      </c>
      <c r="AW19">
        <f t="shared" si="30"/>
        <v>48.650381852950972</v>
      </c>
      <c r="AX19">
        <f t="shared" si="31"/>
        <v>0.35920132183168102</v>
      </c>
      <c r="AY19">
        <f t="shared" si="32"/>
        <v>-8.8072492616183141E-4</v>
      </c>
      <c r="AZ19">
        <f t="shared" si="33"/>
        <v>2.4999356250804685</v>
      </c>
      <c r="BA19" t="s">
        <v>301</v>
      </c>
      <c r="BB19">
        <v>597.25</v>
      </c>
      <c r="BC19">
        <f t="shared" si="34"/>
        <v>334.78999999999996</v>
      </c>
      <c r="BD19">
        <f t="shared" si="35"/>
        <v>0.22952597150452514</v>
      </c>
      <c r="BE19">
        <f t="shared" si="36"/>
        <v>0.87436722042306636</v>
      </c>
      <c r="BF19">
        <f t="shared" si="37"/>
        <v>0.35482964636346814</v>
      </c>
      <c r="BG19">
        <f t="shared" si="38"/>
        <v>0.91496001913861724</v>
      </c>
      <c r="BH19">
        <f t="shared" si="39"/>
        <v>1399.98833333333</v>
      </c>
      <c r="BI19">
        <f t="shared" si="40"/>
        <v>1180.175211853375</v>
      </c>
      <c r="BJ19">
        <f t="shared" si="41"/>
        <v>0.84298931909197661</v>
      </c>
      <c r="BK19">
        <f t="shared" si="42"/>
        <v>0.1959786381839532</v>
      </c>
      <c r="BL19">
        <v>6</v>
      </c>
      <c r="BM19">
        <v>0.5</v>
      </c>
      <c r="BN19" t="s">
        <v>290</v>
      </c>
      <c r="BO19">
        <v>2</v>
      </c>
      <c r="BP19">
        <v>1608063337.3499999</v>
      </c>
      <c r="BQ19">
        <v>79.502243333333297</v>
      </c>
      <c r="BR19">
        <v>77.739379999999997</v>
      </c>
      <c r="BS19">
        <v>14.8512033333333</v>
      </c>
      <c r="BT19">
        <v>12.6491133333333</v>
      </c>
      <c r="BU19">
        <v>74.733246666666702</v>
      </c>
      <c r="BV19">
        <v>14.697203333333301</v>
      </c>
      <c r="BW19">
        <v>500.00386666666702</v>
      </c>
      <c r="BX19">
        <v>102.5514</v>
      </c>
      <c r="BY19">
        <v>9.9977720000000006E-2</v>
      </c>
      <c r="BZ19">
        <v>27.975200000000001</v>
      </c>
      <c r="CA19">
        <v>28.432366666666699</v>
      </c>
      <c r="CB19">
        <v>999.9</v>
      </c>
      <c r="CC19">
        <v>0</v>
      </c>
      <c r="CD19">
        <v>0</v>
      </c>
      <c r="CE19">
        <v>9994.5023333333302</v>
      </c>
      <c r="CF19">
        <v>0</v>
      </c>
      <c r="CG19">
        <v>345.9502</v>
      </c>
      <c r="CH19">
        <v>1399.98833333333</v>
      </c>
      <c r="CI19">
        <v>0.89999593333333305</v>
      </c>
      <c r="CJ19">
        <v>0.10000412</v>
      </c>
      <c r="CK19">
        <v>0</v>
      </c>
      <c r="CL19">
        <v>855.29129999999998</v>
      </c>
      <c r="CM19">
        <v>4.9993800000000004</v>
      </c>
      <c r="CN19">
        <v>12016.9233333333</v>
      </c>
      <c r="CO19">
        <v>11164.2266666667</v>
      </c>
      <c r="CP19">
        <v>47.816200000000002</v>
      </c>
      <c r="CQ19">
        <v>49.366599999999998</v>
      </c>
      <c r="CR19">
        <v>48.5</v>
      </c>
      <c r="CS19">
        <v>49.436999999999998</v>
      </c>
      <c r="CT19">
        <v>49.375</v>
      </c>
      <c r="CU19">
        <v>1255.4880000000001</v>
      </c>
      <c r="CV19">
        <v>139.500333333333</v>
      </c>
      <c r="CW19">
        <v>0</v>
      </c>
      <c r="CX19">
        <v>74.400000095367403</v>
      </c>
      <c r="CY19">
        <v>0</v>
      </c>
      <c r="CZ19">
        <v>855.197</v>
      </c>
      <c r="DA19">
        <v>-16.897777779649498</v>
      </c>
      <c r="DB19">
        <v>-241.71282062569699</v>
      </c>
      <c r="DC19">
        <v>12015.742307692301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-1.61452838135746</v>
      </c>
      <c r="DS19">
        <v>-0.18052746565868399</v>
      </c>
      <c r="DT19">
        <v>1.8013874949108898E-2</v>
      </c>
      <c r="DU19">
        <v>1</v>
      </c>
      <c r="DV19">
        <v>1.76137266666667</v>
      </c>
      <c r="DW19">
        <v>0.18015644048943499</v>
      </c>
      <c r="DX19">
        <v>1.9865264648515402E-2</v>
      </c>
      <c r="DY19">
        <v>1</v>
      </c>
      <c r="DZ19">
        <v>2.20183033333333</v>
      </c>
      <c r="EA19">
        <v>3.07277419354871E-2</v>
      </c>
      <c r="EB19">
        <v>2.2630635332565102E-3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1179.5</v>
      </c>
      <c r="EX19">
        <v>1179.7</v>
      </c>
      <c r="EY19">
        <v>2</v>
      </c>
      <c r="EZ19">
        <v>454.25099999999998</v>
      </c>
      <c r="FA19">
        <v>523.16700000000003</v>
      </c>
      <c r="FB19">
        <v>24.5749</v>
      </c>
      <c r="FC19">
        <v>31.796500000000002</v>
      </c>
      <c r="FD19">
        <v>30.0002</v>
      </c>
      <c r="FE19">
        <v>31.6006</v>
      </c>
      <c r="FF19">
        <v>31.637</v>
      </c>
      <c r="FG19">
        <v>6.6111800000000001</v>
      </c>
      <c r="FH19">
        <v>0</v>
      </c>
      <c r="FI19">
        <v>100</v>
      </c>
      <c r="FJ19">
        <v>24.5839</v>
      </c>
      <c r="FK19">
        <v>77.924000000000007</v>
      </c>
      <c r="FL19">
        <v>14.7865</v>
      </c>
      <c r="FM19">
        <v>101.14400000000001</v>
      </c>
      <c r="FN19">
        <v>100.578</v>
      </c>
    </row>
    <row r="20" spans="1:170" x14ac:dyDescent="0.25">
      <c r="A20">
        <v>4</v>
      </c>
      <c r="B20">
        <v>1608063420.0999999</v>
      </c>
      <c r="C20">
        <v>266</v>
      </c>
      <c r="D20" t="s">
        <v>302</v>
      </c>
      <c r="E20" t="s">
        <v>303</v>
      </c>
      <c r="F20" t="s">
        <v>285</v>
      </c>
      <c r="G20" t="s">
        <v>286</v>
      </c>
      <c r="H20">
        <v>1608063412.3499999</v>
      </c>
      <c r="I20">
        <f t="shared" si="0"/>
        <v>1.8745286146841648E-3</v>
      </c>
      <c r="J20">
        <f t="shared" si="1"/>
        <v>-1.1047970211815363</v>
      </c>
      <c r="K20">
        <f t="shared" si="2"/>
        <v>99.676109999999994</v>
      </c>
      <c r="L20">
        <f t="shared" si="3"/>
        <v>117.86412639013199</v>
      </c>
      <c r="M20">
        <f t="shared" si="4"/>
        <v>12.098656209415992</v>
      </c>
      <c r="N20">
        <f t="shared" si="5"/>
        <v>10.231671197309259</v>
      </c>
      <c r="O20">
        <f t="shared" si="6"/>
        <v>8.0269667841202763E-2</v>
      </c>
      <c r="P20">
        <f t="shared" si="7"/>
        <v>2.9722485898496922</v>
      </c>
      <c r="Q20">
        <f t="shared" si="8"/>
        <v>7.9084527031391946E-2</v>
      </c>
      <c r="R20">
        <f t="shared" si="9"/>
        <v>4.9532851899732035E-2</v>
      </c>
      <c r="S20">
        <f t="shared" si="10"/>
        <v>231.29327094726801</v>
      </c>
      <c r="T20">
        <f t="shared" si="11"/>
        <v>28.8525643836679</v>
      </c>
      <c r="U20">
        <f t="shared" si="12"/>
        <v>28.4607566666667</v>
      </c>
      <c r="V20">
        <f t="shared" si="13"/>
        <v>3.8979733396924345</v>
      </c>
      <c r="W20">
        <f t="shared" si="14"/>
        <v>40.324472546793402</v>
      </c>
      <c r="X20">
        <f t="shared" si="15"/>
        <v>1.5292151684611559</v>
      </c>
      <c r="Y20">
        <f t="shared" si="16"/>
        <v>3.7922756873921197</v>
      </c>
      <c r="Z20">
        <f t="shared" si="17"/>
        <v>2.3687581712312786</v>
      </c>
      <c r="AA20">
        <f t="shared" si="18"/>
        <v>-82.666711907571667</v>
      </c>
      <c r="AB20">
        <f t="shared" si="19"/>
        <v>-75.689300693752344</v>
      </c>
      <c r="AC20">
        <f t="shared" si="20"/>
        <v>-5.5632947191760467</v>
      </c>
      <c r="AD20">
        <f t="shared" si="21"/>
        <v>67.373963626767974</v>
      </c>
      <c r="AE20">
        <v>21</v>
      </c>
      <c r="AF20">
        <v>4</v>
      </c>
      <c r="AG20">
        <f t="shared" si="22"/>
        <v>1</v>
      </c>
      <c r="AH20">
        <f t="shared" si="23"/>
        <v>0</v>
      </c>
      <c r="AI20">
        <f t="shared" si="24"/>
        <v>53999.203506075835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841.327576923077</v>
      </c>
      <c r="AR20">
        <v>916.1</v>
      </c>
      <c r="AS20">
        <f t="shared" si="27"/>
        <v>8.1620372314073819E-2</v>
      </c>
      <c r="AT20">
        <v>0.5</v>
      </c>
      <c r="AU20">
        <f t="shared" si="28"/>
        <v>1180.1962918533773</v>
      </c>
      <c r="AV20">
        <f t="shared" si="29"/>
        <v>-1.1047970211815363</v>
      </c>
      <c r="AW20">
        <f t="shared" si="30"/>
        <v>48.164030372380992</v>
      </c>
      <c r="AX20">
        <f t="shared" si="31"/>
        <v>0.35954590110249973</v>
      </c>
      <c r="AY20">
        <f t="shared" si="32"/>
        <v>-4.4657786590537077E-4</v>
      </c>
      <c r="AZ20">
        <f t="shared" si="33"/>
        <v>2.5608339700906013</v>
      </c>
      <c r="BA20" t="s">
        <v>305</v>
      </c>
      <c r="BB20">
        <v>586.72</v>
      </c>
      <c r="BC20">
        <f t="shared" si="34"/>
        <v>329.38</v>
      </c>
      <c r="BD20">
        <f t="shared" si="35"/>
        <v>0.22700960312381754</v>
      </c>
      <c r="BE20">
        <f t="shared" si="36"/>
        <v>0.87688385862089602</v>
      </c>
      <c r="BF20">
        <f t="shared" si="37"/>
        <v>0.37270100839691672</v>
      </c>
      <c r="BG20">
        <f t="shared" si="38"/>
        <v>0.92121933773618192</v>
      </c>
      <c r="BH20">
        <f t="shared" si="39"/>
        <v>1400.0133333333299</v>
      </c>
      <c r="BI20">
        <f t="shared" si="40"/>
        <v>1180.1962918533773</v>
      </c>
      <c r="BJ20">
        <f t="shared" si="41"/>
        <v>0.84298932285410155</v>
      </c>
      <c r="BK20">
        <f t="shared" si="42"/>
        <v>0.19597864570820303</v>
      </c>
      <c r="BL20">
        <v>6</v>
      </c>
      <c r="BM20">
        <v>0.5</v>
      </c>
      <c r="BN20" t="s">
        <v>290</v>
      </c>
      <c r="BO20">
        <v>2</v>
      </c>
      <c r="BP20">
        <v>1608063412.3499999</v>
      </c>
      <c r="BQ20">
        <v>99.676109999999994</v>
      </c>
      <c r="BR20">
        <v>98.574593333333297</v>
      </c>
      <c r="BS20">
        <v>14.897489999999999</v>
      </c>
      <c r="BT20">
        <v>12.681616666666701</v>
      </c>
      <c r="BU20">
        <v>94.907110000000003</v>
      </c>
      <c r="BV20">
        <v>14.74349</v>
      </c>
      <c r="BW20">
        <v>500.01130000000001</v>
      </c>
      <c r="BX20">
        <v>102.54916666666701</v>
      </c>
      <c r="BY20">
        <v>0.100015743333333</v>
      </c>
      <c r="BZ20">
        <v>27.988406666666702</v>
      </c>
      <c r="CA20">
        <v>28.4607566666667</v>
      </c>
      <c r="CB20">
        <v>999.9</v>
      </c>
      <c r="CC20">
        <v>0</v>
      </c>
      <c r="CD20">
        <v>0</v>
      </c>
      <c r="CE20">
        <v>9990.7749999999996</v>
      </c>
      <c r="CF20">
        <v>0</v>
      </c>
      <c r="CG20">
        <v>342.62923333333299</v>
      </c>
      <c r="CH20">
        <v>1400.0133333333299</v>
      </c>
      <c r="CI20">
        <v>0.89999960000000001</v>
      </c>
      <c r="CJ20">
        <v>0.10000052</v>
      </c>
      <c r="CK20">
        <v>0</v>
      </c>
      <c r="CL20">
        <v>841.40173333333303</v>
      </c>
      <c r="CM20">
        <v>4.9993800000000004</v>
      </c>
      <c r="CN20">
        <v>11826.9566666667</v>
      </c>
      <c r="CO20">
        <v>11164.446666666699</v>
      </c>
      <c r="CP20">
        <v>47.8791333333333</v>
      </c>
      <c r="CQ20">
        <v>49.375</v>
      </c>
      <c r="CR20">
        <v>48.561999999999998</v>
      </c>
      <c r="CS20">
        <v>49.5</v>
      </c>
      <c r="CT20">
        <v>49.436999999999998</v>
      </c>
      <c r="CU20">
        <v>1255.51033333333</v>
      </c>
      <c r="CV20">
        <v>139.50299999999999</v>
      </c>
      <c r="CW20">
        <v>0</v>
      </c>
      <c r="CX20">
        <v>74.400000095367403</v>
      </c>
      <c r="CY20">
        <v>0</v>
      </c>
      <c r="CZ20">
        <v>841.327576923077</v>
      </c>
      <c r="DA20">
        <v>-10.4167179483408</v>
      </c>
      <c r="DB20">
        <v>-142.75213685570901</v>
      </c>
      <c r="DC20">
        <v>11826.265384615401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-1.1029912406693001</v>
      </c>
      <c r="DS20">
        <v>-0.17924866559531699</v>
      </c>
      <c r="DT20">
        <v>2.2121946518873101E-2</v>
      </c>
      <c r="DU20">
        <v>1</v>
      </c>
      <c r="DV20">
        <v>1.1005</v>
      </c>
      <c r="DW20">
        <v>0.16534531701890401</v>
      </c>
      <c r="DX20">
        <v>2.5198563980248299E-2</v>
      </c>
      <c r="DY20">
        <v>1</v>
      </c>
      <c r="DZ20">
        <v>2.2158289999999998</v>
      </c>
      <c r="EA20">
        <v>3.0804894327102002E-3</v>
      </c>
      <c r="EB20">
        <v>5.5764594502247396E-4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1180.7</v>
      </c>
      <c r="EX20">
        <v>1181</v>
      </c>
      <c r="EY20">
        <v>2</v>
      </c>
      <c r="EZ20">
        <v>455.29500000000002</v>
      </c>
      <c r="FA20">
        <v>523.35199999999998</v>
      </c>
      <c r="FB20">
        <v>24.642800000000001</v>
      </c>
      <c r="FC20">
        <v>31.8369</v>
      </c>
      <c r="FD20">
        <v>30.000299999999999</v>
      </c>
      <c r="FE20">
        <v>31.629100000000001</v>
      </c>
      <c r="FF20">
        <v>31.6648</v>
      </c>
      <c r="FG20">
        <v>7.5545400000000003</v>
      </c>
      <c r="FH20">
        <v>0</v>
      </c>
      <c r="FI20">
        <v>100</v>
      </c>
      <c r="FJ20">
        <v>24.645299999999999</v>
      </c>
      <c r="FK20">
        <v>98.740200000000002</v>
      </c>
      <c r="FL20">
        <v>14.783899999999999</v>
      </c>
      <c r="FM20">
        <v>101.133</v>
      </c>
      <c r="FN20">
        <v>100.57</v>
      </c>
    </row>
    <row r="21" spans="1:170" x14ac:dyDescent="0.25">
      <c r="A21">
        <v>5</v>
      </c>
      <c r="B21">
        <v>1608063497.0999999</v>
      </c>
      <c r="C21">
        <v>343</v>
      </c>
      <c r="D21" t="s">
        <v>306</v>
      </c>
      <c r="E21" t="s">
        <v>307</v>
      </c>
      <c r="F21" t="s">
        <v>285</v>
      </c>
      <c r="G21" t="s">
        <v>286</v>
      </c>
      <c r="H21">
        <v>1608063489.3499999</v>
      </c>
      <c r="I21">
        <f t="shared" si="0"/>
        <v>1.8700053085011457E-3</v>
      </c>
      <c r="J21">
        <f t="shared" si="1"/>
        <v>0.15956191746602236</v>
      </c>
      <c r="K21">
        <f t="shared" si="2"/>
        <v>149.288166666667</v>
      </c>
      <c r="L21">
        <f t="shared" si="3"/>
        <v>140.59072448704705</v>
      </c>
      <c r="M21">
        <f t="shared" si="4"/>
        <v>14.431444522607389</v>
      </c>
      <c r="N21">
        <f t="shared" si="5"/>
        <v>15.324225001274989</v>
      </c>
      <c r="O21">
        <f t="shared" si="6"/>
        <v>8.0229561615997438E-2</v>
      </c>
      <c r="P21">
        <f t="shared" si="7"/>
        <v>2.9738110209954147</v>
      </c>
      <c r="Q21">
        <f t="shared" si="8"/>
        <v>7.9046207547147709E-2</v>
      </c>
      <c r="R21">
        <f t="shared" si="9"/>
        <v>4.9508745354461745E-2</v>
      </c>
      <c r="S21">
        <f t="shared" si="10"/>
        <v>231.29034957821358</v>
      </c>
      <c r="T21">
        <f t="shared" si="11"/>
        <v>28.839151960920706</v>
      </c>
      <c r="U21">
        <f t="shared" si="12"/>
        <v>28.457646666666701</v>
      </c>
      <c r="V21">
        <f t="shared" si="13"/>
        <v>3.8972690986244558</v>
      </c>
      <c r="W21">
        <f t="shared" si="14"/>
        <v>40.461113358120656</v>
      </c>
      <c r="X21">
        <f t="shared" si="15"/>
        <v>1.5331324864487488</v>
      </c>
      <c r="Y21">
        <f t="shared" si="16"/>
        <v>3.7891505181259304</v>
      </c>
      <c r="Z21">
        <f t="shared" si="17"/>
        <v>2.3641366121757068</v>
      </c>
      <c r="AA21">
        <f t="shared" si="18"/>
        <v>-82.467234104900527</v>
      </c>
      <c r="AB21">
        <f t="shared" si="19"/>
        <v>-77.497463343876362</v>
      </c>
      <c r="AC21">
        <f t="shared" si="20"/>
        <v>-5.6927161783693814</v>
      </c>
      <c r="AD21">
        <f t="shared" si="21"/>
        <v>65.632935951067324</v>
      </c>
      <c r="AE21">
        <v>21</v>
      </c>
      <c r="AF21">
        <v>4</v>
      </c>
      <c r="AG21">
        <f t="shared" si="22"/>
        <v>1</v>
      </c>
      <c r="AH21">
        <f t="shared" si="23"/>
        <v>0</v>
      </c>
      <c r="AI21">
        <f t="shared" si="24"/>
        <v>54047.539805905137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827.86387999999999</v>
      </c>
      <c r="AR21">
        <v>906.97</v>
      </c>
      <c r="AS21">
        <f t="shared" si="27"/>
        <v>8.7220216765714453E-2</v>
      </c>
      <c r="AT21">
        <v>0.5</v>
      </c>
      <c r="AU21">
        <f t="shared" si="28"/>
        <v>1180.1811458747043</v>
      </c>
      <c r="AV21">
        <f t="shared" si="29"/>
        <v>0.15956191746602236</v>
      </c>
      <c r="AW21">
        <f t="shared" si="30"/>
        <v>51.467827683000486</v>
      </c>
      <c r="AX21">
        <f t="shared" si="31"/>
        <v>0.378645379670772</v>
      </c>
      <c r="AY21">
        <f t="shared" si="32"/>
        <v>6.2474256588447726E-4</v>
      </c>
      <c r="AZ21">
        <f t="shared" si="33"/>
        <v>2.5966790522288496</v>
      </c>
      <c r="BA21" t="s">
        <v>309</v>
      </c>
      <c r="BB21">
        <v>563.54999999999995</v>
      </c>
      <c r="BC21">
        <f t="shared" si="34"/>
        <v>343.42000000000007</v>
      </c>
      <c r="BD21">
        <f t="shared" si="35"/>
        <v>0.23034802865296145</v>
      </c>
      <c r="BE21">
        <f t="shared" si="36"/>
        <v>0.87273812038406096</v>
      </c>
      <c r="BF21">
        <f t="shared" si="37"/>
        <v>0.41310172289819663</v>
      </c>
      <c r="BG21">
        <f t="shared" si="38"/>
        <v>0.92480450579112317</v>
      </c>
      <c r="BH21">
        <f t="shared" si="39"/>
        <v>1399.9953333333301</v>
      </c>
      <c r="BI21">
        <f t="shared" si="40"/>
        <v>1180.1811458747043</v>
      </c>
      <c r="BJ21">
        <f t="shared" si="41"/>
        <v>0.84298934273212356</v>
      </c>
      <c r="BK21">
        <f t="shared" si="42"/>
        <v>0.19597868546424727</v>
      </c>
      <c r="BL21">
        <v>6</v>
      </c>
      <c r="BM21">
        <v>0.5</v>
      </c>
      <c r="BN21" t="s">
        <v>290</v>
      </c>
      <c r="BO21">
        <v>2</v>
      </c>
      <c r="BP21">
        <v>1608063489.3499999</v>
      </c>
      <c r="BQ21">
        <v>149.288166666667</v>
      </c>
      <c r="BR21">
        <v>149.81463333333301</v>
      </c>
      <c r="BS21">
        <v>14.9357333333333</v>
      </c>
      <c r="BT21">
        <v>12.725289999999999</v>
      </c>
      <c r="BU21">
        <v>144.51916666666699</v>
      </c>
      <c r="BV21">
        <v>14.7817333333333</v>
      </c>
      <c r="BW21">
        <v>500.01066666666702</v>
      </c>
      <c r="BX21">
        <v>102.548633333333</v>
      </c>
      <c r="BY21">
        <v>9.9991426666666702E-2</v>
      </c>
      <c r="BZ21">
        <v>27.974266666666701</v>
      </c>
      <c r="CA21">
        <v>28.457646666666701</v>
      </c>
      <c r="CB21">
        <v>999.9</v>
      </c>
      <c r="CC21">
        <v>0</v>
      </c>
      <c r="CD21">
        <v>0</v>
      </c>
      <c r="CE21">
        <v>9999.6626666666707</v>
      </c>
      <c r="CF21">
        <v>0</v>
      </c>
      <c r="CG21">
        <v>342.695966666667</v>
      </c>
      <c r="CH21">
        <v>1399.9953333333301</v>
      </c>
      <c r="CI21">
        <v>0.90000033333333296</v>
      </c>
      <c r="CJ21">
        <v>9.99998E-2</v>
      </c>
      <c r="CK21">
        <v>0</v>
      </c>
      <c r="CL21">
        <v>827.93079999999998</v>
      </c>
      <c r="CM21">
        <v>4.9993800000000004</v>
      </c>
      <c r="CN21">
        <v>11645.83</v>
      </c>
      <c r="CO21">
        <v>11164.303333333301</v>
      </c>
      <c r="CP21">
        <v>47.936999999999998</v>
      </c>
      <c r="CQ21">
        <v>49.3894666666666</v>
      </c>
      <c r="CR21">
        <v>48.625</v>
      </c>
      <c r="CS21">
        <v>49.5</v>
      </c>
      <c r="CT21">
        <v>49.445399999999999</v>
      </c>
      <c r="CU21">
        <v>1255.4949999999999</v>
      </c>
      <c r="CV21">
        <v>139.50233333333301</v>
      </c>
      <c r="CW21">
        <v>0</v>
      </c>
      <c r="CX21">
        <v>76.200000047683702</v>
      </c>
      <c r="CY21">
        <v>0</v>
      </c>
      <c r="CZ21">
        <v>827.86387999999999</v>
      </c>
      <c r="DA21">
        <v>-10.040923059456601</v>
      </c>
      <c r="DB21">
        <v>-137.376922749404</v>
      </c>
      <c r="DC21">
        <v>11644.816000000001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0.161780833854649</v>
      </c>
      <c r="DS21">
        <v>-0.18240236999856699</v>
      </c>
      <c r="DT21">
        <v>1.73377835272195E-2</v>
      </c>
      <c r="DU21">
        <v>1</v>
      </c>
      <c r="DV21">
        <v>-0.52773496666666697</v>
      </c>
      <c r="DW21">
        <v>0.193323150166851</v>
      </c>
      <c r="DX21">
        <v>1.97466997622106E-2</v>
      </c>
      <c r="DY21">
        <v>1</v>
      </c>
      <c r="DZ21">
        <v>2.21035133333333</v>
      </c>
      <c r="EA21">
        <v>7.7488765294857903E-3</v>
      </c>
      <c r="EB21">
        <v>9.2058942471057701E-4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1182</v>
      </c>
      <c r="EX21">
        <v>1182.2</v>
      </c>
      <c r="EY21">
        <v>2</v>
      </c>
      <c r="EZ21">
        <v>456.09100000000001</v>
      </c>
      <c r="FA21">
        <v>523.39700000000005</v>
      </c>
      <c r="FB21">
        <v>24.614999999999998</v>
      </c>
      <c r="FC21">
        <v>31.881799999999998</v>
      </c>
      <c r="FD21">
        <v>30.0001</v>
      </c>
      <c r="FE21">
        <v>31.6646</v>
      </c>
      <c r="FF21">
        <v>31.698599999999999</v>
      </c>
      <c r="FG21">
        <v>9.8999100000000002</v>
      </c>
      <c r="FH21">
        <v>0</v>
      </c>
      <c r="FI21">
        <v>100</v>
      </c>
      <c r="FJ21">
        <v>24.631499999999999</v>
      </c>
      <c r="FK21">
        <v>150.06899999999999</v>
      </c>
      <c r="FL21">
        <v>14.8269</v>
      </c>
      <c r="FM21">
        <v>101.126</v>
      </c>
      <c r="FN21">
        <v>100.565</v>
      </c>
    </row>
    <row r="22" spans="1:170" x14ac:dyDescent="0.25">
      <c r="A22">
        <v>6</v>
      </c>
      <c r="B22">
        <v>1608063571.0999999</v>
      </c>
      <c r="C22">
        <v>417</v>
      </c>
      <c r="D22" t="s">
        <v>310</v>
      </c>
      <c r="E22" t="s">
        <v>311</v>
      </c>
      <c r="F22" t="s">
        <v>285</v>
      </c>
      <c r="G22" t="s">
        <v>286</v>
      </c>
      <c r="H22">
        <v>1608063563.3499999</v>
      </c>
      <c r="I22">
        <f t="shared" si="0"/>
        <v>1.8716119296063149E-3</v>
      </c>
      <c r="J22">
        <f t="shared" si="1"/>
        <v>1.4191837210485274</v>
      </c>
      <c r="K22">
        <f t="shared" si="2"/>
        <v>199.15973333333301</v>
      </c>
      <c r="L22">
        <f t="shared" si="3"/>
        <v>163.68452068389894</v>
      </c>
      <c r="M22">
        <f t="shared" si="4"/>
        <v>16.801937427684862</v>
      </c>
      <c r="N22">
        <f t="shared" si="5"/>
        <v>20.443407620951813</v>
      </c>
      <c r="O22">
        <f t="shared" si="6"/>
        <v>8.0340711448155563E-2</v>
      </c>
      <c r="P22">
        <f t="shared" si="7"/>
        <v>2.9737924000204781</v>
      </c>
      <c r="Q22">
        <f t="shared" si="8"/>
        <v>7.9154095110530814E-2</v>
      </c>
      <c r="R22">
        <f t="shared" si="9"/>
        <v>4.9576462180289771E-2</v>
      </c>
      <c r="S22">
        <f t="shared" si="10"/>
        <v>231.28786896677505</v>
      </c>
      <c r="T22">
        <f t="shared" si="11"/>
        <v>28.851749834559396</v>
      </c>
      <c r="U22">
        <f t="shared" si="12"/>
        <v>28.475346666666699</v>
      </c>
      <c r="V22">
        <f t="shared" si="13"/>
        <v>3.9012786407363005</v>
      </c>
      <c r="W22">
        <f t="shared" si="14"/>
        <v>40.57072886282009</v>
      </c>
      <c r="X22">
        <f t="shared" si="15"/>
        <v>1.5384540235339825</v>
      </c>
      <c r="Y22">
        <f t="shared" si="16"/>
        <v>3.7920295411400797</v>
      </c>
      <c r="Z22">
        <f t="shared" si="17"/>
        <v>2.362824617202318</v>
      </c>
      <c r="AA22">
        <f t="shared" si="18"/>
        <v>-82.538086095638491</v>
      </c>
      <c r="AB22">
        <f t="shared" si="19"/>
        <v>-78.246221349636457</v>
      </c>
      <c r="AC22">
        <f t="shared" si="20"/>
        <v>-5.7486331390601331</v>
      </c>
      <c r="AD22">
        <f t="shared" si="21"/>
        <v>64.754928382439985</v>
      </c>
      <c r="AE22">
        <v>20</v>
      </c>
      <c r="AF22">
        <v>4</v>
      </c>
      <c r="AG22">
        <f t="shared" si="22"/>
        <v>1</v>
      </c>
      <c r="AH22">
        <f t="shared" si="23"/>
        <v>0</v>
      </c>
      <c r="AI22">
        <f t="shared" si="24"/>
        <v>54044.648850222096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814.38571999999999</v>
      </c>
      <c r="AR22">
        <v>902.91</v>
      </c>
      <c r="AS22">
        <f t="shared" si="27"/>
        <v>9.8043304426797762E-2</v>
      </c>
      <c r="AT22">
        <v>0.5</v>
      </c>
      <c r="AU22">
        <f t="shared" si="28"/>
        <v>1180.1702618533041</v>
      </c>
      <c r="AV22">
        <f t="shared" si="29"/>
        <v>1.4191837210485274</v>
      </c>
      <c r="AW22">
        <f t="shared" si="30"/>
        <v>57.853896129168561</v>
      </c>
      <c r="AX22">
        <f t="shared" si="31"/>
        <v>0.39429178987938995</v>
      </c>
      <c r="AY22">
        <f t="shared" si="32"/>
        <v>1.6920704286590221E-3</v>
      </c>
      <c r="AZ22">
        <f t="shared" si="33"/>
        <v>2.6128517792471011</v>
      </c>
      <c r="BA22" t="s">
        <v>313</v>
      </c>
      <c r="BB22">
        <v>546.9</v>
      </c>
      <c r="BC22">
        <f t="shared" si="34"/>
        <v>356.01</v>
      </c>
      <c r="BD22">
        <f t="shared" si="35"/>
        <v>0.24865672312575485</v>
      </c>
      <c r="BE22">
        <f t="shared" si="36"/>
        <v>0.86888162110799294</v>
      </c>
      <c r="BF22">
        <f t="shared" si="37"/>
        <v>0.4722980674127788</v>
      </c>
      <c r="BG22">
        <f t="shared" si="38"/>
        <v>0.92639878643767992</v>
      </c>
      <c r="BH22">
        <f t="shared" si="39"/>
        <v>1399.98266666667</v>
      </c>
      <c r="BI22">
        <f t="shared" si="40"/>
        <v>1180.1702618533041</v>
      </c>
      <c r="BJ22">
        <f t="shared" si="41"/>
        <v>0.84298919547573059</v>
      </c>
      <c r="BK22">
        <f t="shared" si="42"/>
        <v>0.19597839095146111</v>
      </c>
      <c r="BL22">
        <v>6</v>
      </c>
      <c r="BM22">
        <v>0.5</v>
      </c>
      <c r="BN22" t="s">
        <v>290</v>
      </c>
      <c r="BO22">
        <v>2</v>
      </c>
      <c r="BP22">
        <v>1608063563.3499999</v>
      </c>
      <c r="BQ22">
        <v>199.15973333333301</v>
      </c>
      <c r="BR22">
        <v>201.31006666666701</v>
      </c>
      <c r="BS22">
        <v>14.9876233333333</v>
      </c>
      <c r="BT22">
        <v>12.7753366666667</v>
      </c>
      <c r="BU22">
        <v>194.39076666666699</v>
      </c>
      <c r="BV22">
        <v>14.8336233333333</v>
      </c>
      <c r="BW22">
        <v>499.996933333333</v>
      </c>
      <c r="BX22">
        <v>102.54836666666699</v>
      </c>
      <c r="BY22">
        <v>9.99311533333333E-2</v>
      </c>
      <c r="BZ22">
        <v>27.987293333333302</v>
      </c>
      <c r="CA22">
        <v>28.475346666666699</v>
      </c>
      <c r="CB22">
        <v>999.9</v>
      </c>
      <c r="CC22">
        <v>0</v>
      </c>
      <c r="CD22">
        <v>0</v>
      </c>
      <c r="CE22">
        <v>9999.5833333333303</v>
      </c>
      <c r="CF22">
        <v>0</v>
      </c>
      <c r="CG22">
        <v>346.26310000000001</v>
      </c>
      <c r="CH22">
        <v>1399.98266666667</v>
      </c>
      <c r="CI22">
        <v>0.90000183333333295</v>
      </c>
      <c r="CJ22">
        <v>9.9998340000000005E-2</v>
      </c>
      <c r="CK22">
        <v>0</v>
      </c>
      <c r="CL22">
        <v>814.49699999999996</v>
      </c>
      <c r="CM22">
        <v>4.9993800000000004</v>
      </c>
      <c r="CN22">
        <v>11467.41</v>
      </c>
      <c r="CO22">
        <v>11164.2133333333</v>
      </c>
      <c r="CP22">
        <v>48</v>
      </c>
      <c r="CQ22">
        <v>49.436999999999998</v>
      </c>
      <c r="CR22">
        <v>48.674599999999998</v>
      </c>
      <c r="CS22">
        <v>49.528933333333299</v>
      </c>
      <c r="CT22">
        <v>49.5</v>
      </c>
      <c r="CU22">
        <v>1255.48866666667</v>
      </c>
      <c r="CV22">
        <v>139.494</v>
      </c>
      <c r="CW22">
        <v>0</v>
      </c>
      <c r="CX22">
        <v>73.5</v>
      </c>
      <c r="CY22">
        <v>0</v>
      </c>
      <c r="CZ22">
        <v>814.38571999999999</v>
      </c>
      <c r="DA22">
        <v>-10.0296923280422</v>
      </c>
      <c r="DB22">
        <v>-135.16923100023601</v>
      </c>
      <c r="DC22">
        <v>11466.012000000001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1.4265979723133899</v>
      </c>
      <c r="DS22">
        <v>-0.145496807462794</v>
      </c>
      <c r="DT22">
        <v>3.2103473950582703E-2</v>
      </c>
      <c r="DU22">
        <v>1</v>
      </c>
      <c r="DV22">
        <v>-2.1545026666666698</v>
      </c>
      <c r="DW22">
        <v>0.12780493882091701</v>
      </c>
      <c r="DX22">
        <v>3.4918042130426201E-2</v>
      </c>
      <c r="DY22">
        <v>1</v>
      </c>
      <c r="DZ22">
        <v>2.21235933333333</v>
      </c>
      <c r="EA22">
        <v>-4.8688765294795204E-3</v>
      </c>
      <c r="EB22">
        <v>6.44742498125279E-4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4.7690000000000001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1183.2</v>
      </c>
      <c r="EX22">
        <v>1183.5</v>
      </c>
      <c r="EY22">
        <v>2</v>
      </c>
      <c r="EZ22">
        <v>456.81400000000002</v>
      </c>
      <c r="FA22">
        <v>523.74599999999998</v>
      </c>
      <c r="FB22">
        <v>24.629000000000001</v>
      </c>
      <c r="FC22">
        <v>31.919599999999999</v>
      </c>
      <c r="FD22">
        <v>30.0001</v>
      </c>
      <c r="FE22">
        <v>31.698</v>
      </c>
      <c r="FF22">
        <v>31.731400000000001</v>
      </c>
      <c r="FG22">
        <v>12.2279</v>
      </c>
      <c r="FH22">
        <v>0</v>
      </c>
      <c r="FI22">
        <v>100</v>
      </c>
      <c r="FJ22">
        <v>24.632300000000001</v>
      </c>
      <c r="FK22">
        <v>201.71100000000001</v>
      </c>
      <c r="FL22">
        <v>14.8628</v>
      </c>
      <c r="FM22">
        <v>101.117</v>
      </c>
      <c r="FN22">
        <v>100.55800000000001</v>
      </c>
    </row>
    <row r="23" spans="1:170" x14ac:dyDescent="0.25">
      <c r="A23">
        <v>7</v>
      </c>
      <c r="B23">
        <v>1608063663.0999999</v>
      </c>
      <c r="C23">
        <v>509</v>
      </c>
      <c r="D23" t="s">
        <v>314</v>
      </c>
      <c r="E23" t="s">
        <v>315</v>
      </c>
      <c r="F23" t="s">
        <v>285</v>
      </c>
      <c r="G23" t="s">
        <v>286</v>
      </c>
      <c r="H23">
        <v>1608063655.3499999</v>
      </c>
      <c r="I23">
        <f t="shared" si="0"/>
        <v>1.8677378014515609E-3</v>
      </c>
      <c r="J23">
        <f t="shared" si="1"/>
        <v>2.718904355430158</v>
      </c>
      <c r="K23">
        <f t="shared" si="2"/>
        <v>249.62516666666701</v>
      </c>
      <c r="L23">
        <f t="shared" si="3"/>
        <v>186.6230593336962</v>
      </c>
      <c r="M23">
        <f t="shared" si="4"/>
        <v>19.156272535315914</v>
      </c>
      <c r="N23">
        <f t="shared" si="5"/>
        <v>25.6232415298152</v>
      </c>
      <c r="O23">
        <f t="shared" si="6"/>
        <v>8.0416047476058156E-2</v>
      </c>
      <c r="P23">
        <f t="shared" si="7"/>
        <v>2.9730183733831437</v>
      </c>
      <c r="Q23">
        <f t="shared" si="8"/>
        <v>7.9226917876864769E-2</v>
      </c>
      <c r="R23">
        <f t="shared" si="9"/>
        <v>4.9622197399936924E-2</v>
      </c>
      <c r="S23">
        <f t="shared" si="10"/>
        <v>231.29497968601086</v>
      </c>
      <c r="T23">
        <f t="shared" si="11"/>
        <v>28.86656931237852</v>
      </c>
      <c r="U23">
        <f t="shared" si="12"/>
        <v>28.4695933333333</v>
      </c>
      <c r="V23">
        <f t="shared" si="13"/>
        <v>3.8999749562788075</v>
      </c>
      <c r="W23">
        <f t="shared" si="14"/>
        <v>40.692545450331941</v>
      </c>
      <c r="X23">
        <f t="shared" si="15"/>
        <v>1.5442957828801007</v>
      </c>
      <c r="Y23">
        <f t="shared" si="16"/>
        <v>3.7950336254216888</v>
      </c>
      <c r="Z23">
        <f t="shared" si="17"/>
        <v>2.3556791733987068</v>
      </c>
      <c r="AA23">
        <f t="shared" si="18"/>
        <v>-82.367237044013834</v>
      </c>
      <c r="AB23">
        <f t="shared" si="19"/>
        <v>-75.126547856130159</v>
      </c>
      <c r="AC23">
        <f t="shared" si="20"/>
        <v>-5.5210873494093828</v>
      </c>
      <c r="AD23">
        <f t="shared" si="21"/>
        <v>68.28010743645747</v>
      </c>
      <c r="AE23">
        <v>20</v>
      </c>
      <c r="AF23">
        <v>4</v>
      </c>
      <c r="AG23">
        <f t="shared" si="22"/>
        <v>1</v>
      </c>
      <c r="AH23">
        <f t="shared" si="23"/>
        <v>0</v>
      </c>
      <c r="AI23">
        <f t="shared" si="24"/>
        <v>54019.48315003499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801.249961538462</v>
      </c>
      <c r="AR23">
        <v>903.14</v>
      </c>
      <c r="AS23">
        <f t="shared" si="27"/>
        <v>0.1128175459635693</v>
      </c>
      <c r="AT23">
        <v>0.5</v>
      </c>
      <c r="AU23">
        <f t="shared" si="28"/>
        <v>1180.2047518533907</v>
      </c>
      <c r="AV23">
        <f t="shared" si="29"/>
        <v>2.718904355430158</v>
      </c>
      <c r="AW23">
        <f t="shared" si="30"/>
        <v>66.573901919321401</v>
      </c>
      <c r="AX23">
        <f t="shared" si="31"/>
        <v>0.39699271430785921</v>
      </c>
      <c r="AY23">
        <f t="shared" si="32"/>
        <v>2.7932880545255617E-3</v>
      </c>
      <c r="AZ23">
        <f t="shared" si="33"/>
        <v>2.6119317049405408</v>
      </c>
      <c r="BA23" t="s">
        <v>317</v>
      </c>
      <c r="BB23">
        <v>544.6</v>
      </c>
      <c r="BC23">
        <f t="shared" si="34"/>
        <v>358.53999999999996</v>
      </c>
      <c r="BD23">
        <f t="shared" si="35"/>
        <v>0.28418039399101352</v>
      </c>
      <c r="BE23">
        <f t="shared" si="36"/>
        <v>0.86806158646981768</v>
      </c>
      <c r="BF23">
        <f t="shared" si="37"/>
        <v>0.54294131872996332</v>
      </c>
      <c r="BG23">
        <f t="shared" si="38"/>
        <v>0.92630847004637251</v>
      </c>
      <c r="BH23">
        <f t="shared" si="39"/>
        <v>1400.0233333333299</v>
      </c>
      <c r="BI23">
        <f t="shared" si="40"/>
        <v>1180.2047518533907</v>
      </c>
      <c r="BJ23">
        <f t="shared" si="41"/>
        <v>0.84298934435858941</v>
      </c>
      <c r="BK23">
        <f t="shared" si="42"/>
        <v>0.19597868871717877</v>
      </c>
      <c r="BL23">
        <v>6</v>
      </c>
      <c r="BM23">
        <v>0.5</v>
      </c>
      <c r="BN23" t="s">
        <v>290</v>
      </c>
      <c r="BO23">
        <v>2</v>
      </c>
      <c r="BP23">
        <v>1608063655.3499999</v>
      </c>
      <c r="BQ23">
        <v>249.62516666666701</v>
      </c>
      <c r="BR23">
        <v>253.44730000000001</v>
      </c>
      <c r="BS23">
        <v>15.044743333333299</v>
      </c>
      <c r="BT23">
        <v>12.837196666666699</v>
      </c>
      <c r="BU23">
        <v>244.85616666666701</v>
      </c>
      <c r="BV23">
        <v>14.890743333333299</v>
      </c>
      <c r="BW23">
        <v>500.00433333333302</v>
      </c>
      <c r="BX23">
        <v>102.546866666667</v>
      </c>
      <c r="BY23">
        <v>0.100001323333333</v>
      </c>
      <c r="BZ23">
        <v>28.000876666666699</v>
      </c>
      <c r="CA23">
        <v>28.4695933333333</v>
      </c>
      <c r="CB23">
        <v>999.9</v>
      </c>
      <c r="CC23">
        <v>0</v>
      </c>
      <c r="CD23">
        <v>0</v>
      </c>
      <c r="CE23">
        <v>9995.3516666666692</v>
      </c>
      <c r="CF23">
        <v>0</v>
      </c>
      <c r="CG23">
        <v>347.91829999999999</v>
      </c>
      <c r="CH23">
        <v>1400.0233333333299</v>
      </c>
      <c r="CI23">
        <v>0.89999893333333303</v>
      </c>
      <c r="CJ23">
        <v>0.100001216666667</v>
      </c>
      <c r="CK23">
        <v>0</v>
      </c>
      <c r="CL23">
        <v>801.28340000000003</v>
      </c>
      <c r="CM23">
        <v>4.9993800000000004</v>
      </c>
      <c r="CN23">
        <v>11292.1033333333</v>
      </c>
      <c r="CO23">
        <v>11164.526666666699</v>
      </c>
      <c r="CP23">
        <v>48.018599999999999</v>
      </c>
      <c r="CQ23">
        <v>49.5</v>
      </c>
      <c r="CR23">
        <v>48.693300000000001</v>
      </c>
      <c r="CS23">
        <v>49.561999999999998</v>
      </c>
      <c r="CT23">
        <v>49.561999999999998</v>
      </c>
      <c r="CU23">
        <v>1255.51833333333</v>
      </c>
      <c r="CV23">
        <v>139.505</v>
      </c>
      <c r="CW23">
        <v>0</v>
      </c>
      <c r="CX23">
        <v>91.299999952316298</v>
      </c>
      <c r="CY23">
        <v>0</v>
      </c>
      <c r="CZ23">
        <v>801.249961538462</v>
      </c>
      <c r="DA23">
        <v>-5.1534017025346097</v>
      </c>
      <c r="DB23">
        <v>-71.056410234385297</v>
      </c>
      <c r="DC23">
        <v>11291.776923076901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2.7228547498676798</v>
      </c>
      <c r="DS23">
        <v>-0.17971803911348999</v>
      </c>
      <c r="DT23">
        <v>1.97772988456364E-2</v>
      </c>
      <c r="DU23">
        <v>1</v>
      </c>
      <c r="DV23">
        <v>-3.8245353333333298</v>
      </c>
      <c r="DW23">
        <v>0.172417708565068</v>
      </c>
      <c r="DX23">
        <v>2.0628565426504E-2</v>
      </c>
      <c r="DY23">
        <v>1</v>
      </c>
      <c r="DZ23">
        <v>2.2076709999999999</v>
      </c>
      <c r="EA23">
        <v>-1.1530945494993301E-2</v>
      </c>
      <c r="EB23">
        <v>1.0831908111377899E-3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1184.8</v>
      </c>
      <c r="EX23">
        <v>1185</v>
      </c>
      <c r="EY23">
        <v>2</v>
      </c>
      <c r="EZ23">
        <v>457.39299999999997</v>
      </c>
      <c r="FA23">
        <v>523.98900000000003</v>
      </c>
      <c r="FB23">
        <v>24.606400000000001</v>
      </c>
      <c r="FC23">
        <v>31.948</v>
      </c>
      <c r="FD23">
        <v>30.000599999999999</v>
      </c>
      <c r="FE23">
        <v>31.726099999999999</v>
      </c>
      <c r="FF23">
        <v>31.759699999999999</v>
      </c>
      <c r="FG23">
        <v>14.5274</v>
      </c>
      <c r="FH23">
        <v>0</v>
      </c>
      <c r="FI23">
        <v>100</v>
      </c>
      <c r="FJ23">
        <v>24.5946</v>
      </c>
      <c r="FK23">
        <v>253.55500000000001</v>
      </c>
      <c r="FL23">
        <v>14.9153</v>
      </c>
      <c r="FM23">
        <v>101.11199999999999</v>
      </c>
      <c r="FN23">
        <v>100.55500000000001</v>
      </c>
    </row>
    <row r="24" spans="1:170" x14ac:dyDescent="0.25">
      <c r="A24">
        <v>8</v>
      </c>
      <c r="B24">
        <v>1608063772.0999999</v>
      </c>
      <c r="C24">
        <v>618</v>
      </c>
      <c r="D24" t="s">
        <v>318</v>
      </c>
      <c r="E24" t="s">
        <v>319</v>
      </c>
      <c r="F24" t="s">
        <v>285</v>
      </c>
      <c r="G24" t="s">
        <v>286</v>
      </c>
      <c r="H24">
        <v>1608063764.3499999</v>
      </c>
      <c r="I24">
        <f t="shared" si="0"/>
        <v>1.8653460350581282E-3</v>
      </c>
      <c r="J24">
        <f t="shared" si="1"/>
        <v>6.9546494544931106</v>
      </c>
      <c r="K24">
        <f t="shared" si="2"/>
        <v>399.52983333333299</v>
      </c>
      <c r="L24">
        <f t="shared" si="3"/>
        <v>247.76589597841823</v>
      </c>
      <c r="M24">
        <f t="shared" si="4"/>
        <v>25.431795439576518</v>
      </c>
      <c r="N24">
        <f t="shared" si="5"/>
        <v>41.009522126590348</v>
      </c>
      <c r="O24">
        <f t="shared" si="6"/>
        <v>8.071281749708023E-2</v>
      </c>
      <c r="P24">
        <f t="shared" si="7"/>
        <v>2.9750647508605552</v>
      </c>
      <c r="Q24">
        <f t="shared" si="8"/>
        <v>7.9515776140999445E-2</v>
      </c>
      <c r="R24">
        <f t="shared" si="9"/>
        <v>4.9803430560107331E-2</v>
      </c>
      <c r="S24">
        <f t="shared" si="10"/>
        <v>231.28877507290289</v>
      </c>
      <c r="T24">
        <f t="shared" si="11"/>
        <v>28.862830069064028</v>
      </c>
      <c r="U24">
        <f t="shared" si="12"/>
        <v>28.452346666666699</v>
      </c>
      <c r="V24">
        <f t="shared" si="13"/>
        <v>3.8960692007493525</v>
      </c>
      <c r="W24">
        <f t="shared" si="14"/>
        <v>40.905975721531547</v>
      </c>
      <c r="X24">
        <f t="shared" si="15"/>
        <v>1.5520549891125708</v>
      </c>
      <c r="Y24">
        <f t="shared" si="16"/>
        <v>3.7942011203405195</v>
      </c>
      <c r="Z24">
        <f t="shared" si="17"/>
        <v>2.3440142116367815</v>
      </c>
      <c r="AA24">
        <f t="shared" si="18"/>
        <v>-82.261760146063452</v>
      </c>
      <c r="AB24">
        <f t="shared" si="19"/>
        <v>-73.015644063894669</v>
      </c>
      <c r="AC24">
        <f t="shared" si="20"/>
        <v>-5.3617038847282528</v>
      </c>
      <c r="AD24">
        <f t="shared" si="21"/>
        <v>70.649666978216501</v>
      </c>
      <c r="AE24">
        <v>18</v>
      </c>
      <c r="AF24">
        <v>4</v>
      </c>
      <c r="AG24">
        <f t="shared" si="22"/>
        <v>1</v>
      </c>
      <c r="AH24">
        <f t="shared" si="23"/>
        <v>0</v>
      </c>
      <c r="AI24">
        <f t="shared" si="24"/>
        <v>54080.117041923397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799.03620000000001</v>
      </c>
      <c r="AR24">
        <v>928.98</v>
      </c>
      <c r="AS24">
        <f t="shared" si="27"/>
        <v>0.1398779306335981</v>
      </c>
      <c r="AT24">
        <v>0.5</v>
      </c>
      <c r="AU24">
        <f t="shared" si="28"/>
        <v>1180.1740158748107</v>
      </c>
      <c r="AV24">
        <f t="shared" si="29"/>
        <v>6.9546494544931106</v>
      </c>
      <c r="AW24">
        <f t="shared" si="30"/>
        <v>82.540149564055838</v>
      </c>
      <c r="AX24">
        <f t="shared" si="31"/>
        <v>0.4159185343064436</v>
      </c>
      <c r="AY24">
        <f t="shared" si="32"/>
        <v>6.3824460062577304E-3</v>
      </c>
      <c r="AZ24">
        <f t="shared" si="33"/>
        <v>2.5114641865271587</v>
      </c>
      <c r="BA24" t="s">
        <v>321</v>
      </c>
      <c r="BB24">
        <v>542.6</v>
      </c>
      <c r="BC24">
        <f t="shared" si="34"/>
        <v>386.38</v>
      </c>
      <c r="BD24">
        <f t="shared" si="35"/>
        <v>0.33631088565660749</v>
      </c>
      <c r="BE24">
        <f t="shared" si="36"/>
        <v>0.85792136732022295</v>
      </c>
      <c r="BF24">
        <f t="shared" si="37"/>
        <v>0.60862729414816541</v>
      </c>
      <c r="BG24">
        <f t="shared" si="38"/>
        <v>0.91616161982296773</v>
      </c>
      <c r="BH24">
        <f t="shared" si="39"/>
        <v>1399.9870000000001</v>
      </c>
      <c r="BI24">
        <f t="shared" si="40"/>
        <v>1180.1740158748107</v>
      </c>
      <c r="BJ24">
        <f t="shared" si="41"/>
        <v>0.84298926766806448</v>
      </c>
      <c r="BK24">
        <f t="shared" si="42"/>
        <v>0.19597853533612902</v>
      </c>
      <c r="BL24">
        <v>6</v>
      </c>
      <c r="BM24">
        <v>0.5</v>
      </c>
      <c r="BN24" t="s">
        <v>290</v>
      </c>
      <c r="BO24">
        <v>2</v>
      </c>
      <c r="BP24">
        <v>1608063764.3499999</v>
      </c>
      <c r="BQ24">
        <v>399.52983333333299</v>
      </c>
      <c r="BR24">
        <v>408.76963333333299</v>
      </c>
      <c r="BS24">
        <v>15.12069</v>
      </c>
      <c r="BT24">
        <v>12.9161433333333</v>
      </c>
      <c r="BU24">
        <v>394.76083333333298</v>
      </c>
      <c r="BV24">
        <v>14.96669</v>
      </c>
      <c r="BW24">
        <v>500.00503333333302</v>
      </c>
      <c r="BX24">
        <v>102.5445</v>
      </c>
      <c r="BY24">
        <v>9.995532E-2</v>
      </c>
      <c r="BZ24">
        <v>27.997113333333299</v>
      </c>
      <c r="CA24">
        <v>28.452346666666699</v>
      </c>
      <c r="CB24">
        <v>999.9</v>
      </c>
      <c r="CC24">
        <v>0</v>
      </c>
      <c r="CD24">
        <v>0</v>
      </c>
      <c r="CE24">
        <v>10007.16</v>
      </c>
      <c r="CF24">
        <v>0</v>
      </c>
      <c r="CG24">
        <v>350.09586666666701</v>
      </c>
      <c r="CH24">
        <v>1399.9870000000001</v>
      </c>
      <c r="CI24">
        <v>0.900002566666667</v>
      </c>
      <c r="CJ24">
        <v>9.9997616666666705E-2</v>
      </c>
      <c r="CK24">
        <v>0</v>
      </c>
      <c r="CL24">
        <v>798.99453333333304</v>
      </c>
      <c r="CM24">
        <v>4.9993800000000004</v>
      </c>
      <c r="CN24">
        <v>11271.6933333333</v>
      </c>
      <c r="CO24">
        <v>11164.25</v>
      </c>
      <c r="CP24">
        <v>48.047533333333298</v>
      </c>
      <c r="CQ24">
        <v>49.555799999999998</v>
      </c>
      <c r="CR24">
        <v>48.75</v>
      </c>
      <c r="CS24">
        <v>49.625</v>
      </c>
      <c r="CT24">
        <v>49.561999999999998</v>
      </c>
      <c r="CU24">
        <v>1255.491</v>
      </c>
      <c r="CV24">
        <v>139.49799999999999</v>
      </c>
      <c r="CW24">
        <v>0</v>
      </c>
      <c r="CX24">
        <v>108.200000047684</v>
      </c>
      <c r="CY24">
        <v>0</v>
      </c>
      <c r="CZ24">
        <v>799.03620000000001</v>
      </c>
      <c r="DA24">
        <v>4.8851538249579898</v>
      </c>
      <c r="DB24">
        <v>55.8538460142383</v>
      </c>
      <c r="DC24">
        <v>11272.208000000001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6.9607457218537503</v>
      </c>
      <c r="DS24">
        <v>-0.220903969497041</v>
      </c>
      <c r="DT24">
        <v>4.4023778714038002E-2</v>
      </c>
      <c r="DU24">
        <v>1</v>
      </c>
      <c r="DV24">
        <v>-9.2429640000000006</v>
      </c>
      <c r="DW24">
        <v>0.180507230255845</v>
      </c>
      <c r="DX24">
        <v>4.8592519287094703E-2</v>
      </c>
      <c r="DY24">
        <v>1</v>
      </c>
      <c r="DZ24">
        <v>2.2045666666666701</v>
      </c>
      <c r="EA24">
        <v>5.4599332591769604E-3</v>
      </c>
      <c r="EB24">
        <v>7.4693745089906996E-4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1186.5999999999999</v>
      </c>
      <c r="EX24">
        <v>1186.8</v>
      </c>
      <c r="EY24">
        <v>2</v>
      </c>
      <c r="EZ24">
        <v>459.32499999999999</v>
      </c>
      <c r="FA24">
        <v>524.51300000000003</v>
      </c>
      <c r="FB24">
        <v>24.571899999999999</v>
      </c>
      <c r="FC24">
        <v>31.9773</v>
      </c>
      <c r="FD24">
        <v>30.000699999999998</v>
      </c>
      <c r="FE24">
        <v>31.757400000000001</v>
      </c>
      <c r="FF24">
        <v>31.790500000000002</v>
      </c>
      <c r="FG24">
        <v>21.116</v>
      </c>
      <c r="FH24">
        <v>0</v>
      </c>
      <c r="FI24">
        <v>100</v>
      </c>
      <c r="FJ24">
        <v>24.561</v>
      </c>
      <c r="FK24">
        <v>408.91699999999997</v>
      </c>
      <c r="FL24">
        <v>14.976100000000001</v>
      </c>
      <c r="FM24">
        <v>101.104</v>
      </c>
      <c r="FN24">
        <v>100.54900000000001</v>
      </c>
    </row>
    <row r="25" spans="1:170" x14ac:dyDescent="0.25">
      <c r="A25">
        <v>9</v>
      </c>
      <c r="B25">
        <v>1608063880.0999999</v>
      </c>
      <c r="C25">
        <v>726</v>
      </c>
      <c r="D25" t="s">
        <v>322</v>
      </c>
      <c r="E25" t="s">
        <v>323</v>
      </c>
      <c r="F25" t="s">
        <v>285</v>
      </c>
      <c r="G25" t="s">
        <v>286</v>
      </c>
      <c r="H25">
        <v>1608063872.3499999</v>
      </c>
      <c r="I25">
        <f t="shared" si="0"/>
        <v>1.8635044152980273E-3</v>
      </c>
      <c r="J25">
        <f t="shared" si="1"/>
        <v>9.7726846701473846</v>
      </c>
      <c r="K25">
        <f t="shared" si="2"/>
        <v>499.62580000000003</v>
      </c>
      <c r="L25">
        <f t="shared" si="3"/>
        <v>287.15625484478448</v>
      </c>
      <c r="M25">
        <f t="shared" si="4"/>
        <v>29.472753052704803</v>
      </c>
      <c r="N25">
        <f t="shared" si="5"/>
        <v>51.279913196108232</v>
      </c>
      <c r="O25">
        <f t="shared" si="6"/>
        <v>8.0125999236613454E-2</v>
      </c>
      <c r="P25">
        <f t="shared" si="7"/>
        <v>2.9755337567478861</v>
      </c>
      <c r="Q25">
        <f t="shared" si="8"/>
        <v>7.8946346492299743E-2</v>
      </c>
      <c r="R25">
        <f t="shared" si="9"/>
        <v>4.9446006857184421E-2</v>
      </c>
      <c r="S25">
        <f t="shared" si="10"/>
        <v>231.2927128893165</v>
      </c>
      <c r="T25">
        <f t="shared" si="11"/>
        <v>28.861118746592123</v>
      </c>
      <c r="U25">
        <f t="shared" si="12"/>
        <v>28.54007</v>
      </c>
      <c r="V25">
        <f t="shared" si="13"/>
        <v>3.9159709248674637</v>
      </c>
      <c r="W25">
        <f t="shared" si="14"/>
        <v>41.064176467212548</v>
      </c>
      <c r="X25">
        <f t="shared" si="15"/>
        <v>1.5578685243674508</v>
      </c>
      <c r="Y25">
        <f t="shared" si="16"/>
        <v>3.7937410618993463</v>
      </c>
      <c r="Z25">
        <f t="shared" si="17"/>
        <v>2.3581024005000129</v>
      </c>
      <c r="AA25">
        <f t="shared" si="18"/>
        <v>-82.180544714643005</v>
      </c>
      <c r="AB25">
        <f t="shared" si="19"/>
        <v>-87.433133817904803</v>
      </c>
      <c r="AC25">
        <f t="shared" si="20"/>
        <v>-6.4221404704145097</v>
      </c>
      <c r="AD25">
        <f t="shared" si="21"/>
        <v>55.256893886354163</v>
      </c>
      <c r="AE25">
        <v>18</v>
      </c>
      <c r="AF25">
        <v>4</v>
      </c>
      <c r="AG25">
        <f t="shared" si="22"/>
        <v>1</v>
      </c>
      <c r="AH25">
        <f t="shared" si="23"/>
        <v>0</v>
      </c>
      <c r="AI25">
        <f t="shared" si="24"/>
        <v>54094.079920747863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819.81761538461501</v>
      </c>
      <c r="AR25">
        <v>979</v>
      </c>
      <c r="AS25">
        <f t="shared" si="27"/>
        <v>0.16259691993399894</v>
      </c>
      <c r="AT25">
        <v>0.5</v>
      </c>
      <c r="AU25">
        <f t="shared" si="28"/>
        <v>1180.1954918532776</v>
      </c>
      <c r="AV25">
        <f t="shared" si="29"/>
        <v>9.7726846701473846</v>
      </c>
      <c r="AW25">
        <f t="shared" si="30"/>
        <v>95.948075947666936</v>
      </c>
      <c r="AX25">
        <f t="shared" si="31"/>
        <v>0.43481103166496421</v>
      </c>
      <c r="AY25">
        <f t="shared" si="32"/>
        <v>8.7700997177257278E-3</v>
      </c>
      <c r="AZ25">
        <f t="shared" si="33"/>
        <v>2.3320531154239017</v>
      </c>
      <c r="BA25" t="s">
        <v>325</v>
      </c>
      <c r="BB25">
        <v>553.32000000000005</v>
      </c>
      <c r="BC25">
        <f t="shared" si="34"/>
        <v>425.67999999999995</v>
      </c>
      <c r="BD25">
        <f t="shared" si="35"/>
        <v>0.3739484697786718</v>
      </c>
      <c r="BE25">
        <f t="shared" si="36"/>
        <v>0.84285060322804539</v>
      </c>
      <c r="BF25">
        <f t="shared" si="37"/>
        <v>0.60405481931227856</v>
      </c>
      <c r="BG25">
        <f t="shared" si="38"/>
        <v>0.89651976811342038</v>
      </c>
      <c r="BH25">
        <f t="shared" si="39"/>
        <v>1400.0126666666699</v>
      </c>
      <c r="BI25">
        <f t="shared" si="40"/>
        <v>1180.1954918532776</v>
      </c>
      <c r="BJ25">
        <f t="shared" si="41"/>
        <v>0.84298915285048004</v>
      </c>
      <c r="BK25">
        <f t="shared" si="42"/>
        <v>0.19597830570096</v>
      </c>
      <c r="BL25">
        <v>6</v>
      </c>
      <c r="BM25">
        <v>0.5</v>
      </c>
      <c r="BN25" t="s">
        <v>290</v>
      </c>
      <c r="BO25">
        <v>2</v>
      </c>
      <c r="BP25">
        <v>1608063872.3499999</v>
      </c>
      <c r="BQ25">
        <v>499.62580000000003</v>
      </c>
      <c r="BR25">
        <v>512.47013333333302</v>
      </c>
      <c r="BS25">
        <v>15.1784833333333</v>
      </c>
      <c r="BT25">
        <v>12.9762466666667</v>
      </c>
      <c r="BU25">
        <v>494.856766666667</v>
      </c>
      <c r="BV25">
        <v>15.024483333333301</v>
      </c>
      <c r="BW25">
        <v>500.00599999999997</v>
      </c>
      <c r="BX25">
        <v>102.536733333333</v>
      </c>
      <c r="BY25">
        <v>9.9906320000000007E-2</v>
      </c>
      <c r="BZ25">
        <v>27.9950333333333</v>
      </c>
      <c r="CA25">
        <v>28.54007</v>
      </c>
      <c r="CB25">
        <v>999.9</v>
      </c>
      <c r="CC25">
        <v>0</v>
      </c>
      <c r="CD25">
        <v>0</v>
      </c>
      <c r="CE25">
        <v>10010.573</v>
      </c>
      <c r="CF25">
        <v>0</v>
      </c>
      <c r="CG25">
        <v>350.55383333333299</v>
      </c>
      <c r="CH25">
        <v>1400.0126666666699</v>
      </c>
      <c r="CI25">
        <v>0.90000400000000003</v>
      </c>
      <c r="CJ25">
        <v>9.9996199999999993E-2</v>
      </c>
      <c r="CK25">
        <v>0</v>
      </c>
      <c r="CL25">
        <v>819.68449999999996</v>
      </c>
      <c r="CM25">
        <v>4.9993800000000004</v>
      </c>
      <c r="CN25">
        <v>11556.926666666701</v>
      </c>
      <c r="CO25">
        <v>11164.4533333333</v>
      </c>
      <c r="CP25">
        <v>48.057866666666598</v>
      </c>
      <c r="CQ25">
        <v>49.561999999999998</v>
      </c>
      <c r="CR25">
        <v>48.75</v>
      </c>
      <c r="CS25">
        <v>49.653933333333299</v>
      </c>
      <c r="CT25">
        <v>49.570399999999999</v>
      </c>
      <c r="CU25">
        <v>1255.51766666667</v>
      </c>
      <c r="CV25">
        <v>139.495</v>
      </c>
      <c r="CW25">
        <v>0</v>
      </c>
      <c r="CX25">
        <v>107.60000014305101</v>
      </c>
      <c r="CY25">
        <v>0</v>
      </c>
      <c r="CZ25">
        <v>819.81761538461501</v>
      </c>
      <c r="DA25">
        <v>10.887794873005999</v>
      </c>
      <c r="DB25">
        <v>147.76068373709199</v>
      </c>
      <c r="DC25">
        <v>11558.223076923099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9.7750409113739192</v>
      </c>
      <c r="DS25">
        <v>-0.13542432323013301</v>
      </c>
      <c r="DT25">
        <v>2.98766590611865E-2</v>
      </c>
      <c r="DU25">
        <v>1</v>
      </c>
      <c r="DV25">
        <v>-12.8457166666667</v>
      </c>
      <c r="DW25">
        <v>9.0054727474991006E-2</v>
      </c>
      <c r="DX25">
        <v>3.3214525771448601E-2</v>
      </c>
      <c r="DY25">
        <v>1</v>
      </c>
      <c r="DZ25">
        <v>2.2023786666666698</v>
      </c>
      <c r="EA25">
        <v>-1.75165294771931E-2</v>
      </c>
      <c r="EB25">
        <v>1.6579500059477701E-3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1188.4000000000001</v>
      </c>
      <c r="EX25">
        <v>1188.5999999999999</v>
      </c>
      <c r="EY25">
        <v>2</v>
      </c>
      <c r="EZ25">
        <v>459.928</v>
      </c>
      <c r="FA25">
        <v>525.00699999999995</v>
      </c>
      <c r="FB25">
        <v>24.5945</v>
      </c>
      <c r="FC25">
        <v>32.0015</v>
      </c>
      <c r="FD25">
        <v>30</v>
      </c>
      <c r="FE25">
        <v>31.782</v>
      </c>
      <c r="FF25">
        <v>31.8157</v>
      </c>
      <c r="FG25">
        <v>25.2912</v>
      </c>
      <c r="FH25">
        <v>0</v>
      </c>
      <c r="FI25">
        <v>100</v>
      </c>
      <c r="FJ25">
        <v>24.597899999999999</v>
      </c>
      <c r="FK25">
        <v>512.66099999999994</v>
      </c>
      <c r="FL25">
        <v>15.052099999999999</v>
      </c>
      <c r="FM25">
        <v>101.101</v>
      </c>
      <c r="FN25">
        <v>100.547</v>
      </c>
    </row>
    <row r="26" spans="1:170" x14ac:dyDescent="0.25">
      <c r="A26">
        <v>10</v>
      </c>
      <c r="B26">
        <v>1608063948.5</v>
      </c>
      <c r="C26">
        <v>794.40000009536698</v>
      </c>
      <c r="D26" t="s">
        <v>326</v>
      </c>
      <c r="E26" t="s">
        <v>327</v>
      </c>
      <c r="F26" t="s">
        <v>285</v>
      </c>
      <c r="G26" t="s">
        <v>286</v>
      </c>
      <c r="H26">
        <v>1608063940.51613</v>
      </c>
      <c r="I26">
        <f t="shared" si="0"/>
        <v>1.8544224886835293E-3</v>
      </c>
      <c r="J26">
        <f t="shared" si="1"/>
        <v>12.858726919852792</v>
      </c>
      <c r="K26">
        <f t="shared" si="2"/>
        <v>597.45980645161296</v>
      </c>
      <c r="L26">
        <f t="shared" si="3"/>
        <v>318.57077320552628</v>
      </c>
      <c r="M26">
        <f t="shared" si="4"/>
        <v>32.696168871086847</v>
      </c>
      <c r="N26">
        <f t="shared" si="5"/>
        <v>61.319645015978914</v>
      </c>
      <c r="O26">
        <f t="shared" si="6"/>
        <v>7.9645244332789938E-2</v>
      </c>
      <c r="P26">
        <f t="shared" si="7"/>
        <v>2.9726484800408963</v>
      </c>
      <c r="Q26">
        <f t="shared" si="8"/>
        <v>7.8478480373920134E-2</v>
      </c>
      <c r="R26">
        <f t="shared" si="9"/>
        <v>4.9152455418983908E-2</v>
      </c>
      <c r="S26">
        <f t="shared" si="10"/>
        <v>231.29176163500543</v>
      </c>
      <c r="T26">
        <f t="shared" si="11"/>
        <v>28.846347228233579</v>
      </c>
      <c r="U26">
        <f t="shared" si="12"/>
        <v>28.558312903225801</v>
      </c>
      <c r="V26">
        <f t="shared" si="13"/>
        <v>3.9201207968185012</v>
      </c>
      <c r="W26">
        <f t="shared" si="14"/>
        <v>41.154171647760649</v>
      </c>
      <c r="X26">
        <f t="shared" si="15"/>
        <v>1.559655253597674</v>
      </c>
      <c r="Y26">
        <f t="shared" si="16"/>
        <v>3.7897865298973659</v>
      </c>
      <c r="Z26">
        <f t="shared" si="17"/>
        <v>2.360465543220827</v>
      </c>
      <c r="AA26">
        <f t="shared" si="18"/>
        <v>-81.780031750943635</v>
      </c>
      <c r="AB26">
        <f t="shared" si="19"/>
        <v>-93.138770402907227</v>
      </c>
      <c r="AC26">
        <f t="shared" si="20"/>
        <v>-6.847884030942847</v>
      </c>
      <c r="AD26">
        <f t="shared" si="21"/>
        <v>49.525075450211716</v>
      </c>
      <c r="AE26">
        <v>17</v>
      </c>
      <c r="AF26">
        <v>3</v>
      </c>
      <c r="AG26">
        <f t="shared" si="22"/>
        <v>1</v>
      </c>
      <c r="AH26">
        <f t="shared" si="23"/>
        <v>0</v>
      </c>
      <c r="AI26">
        <f t="shared" si="24"/>
        <v>54012.6204047832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843.810230769231</v>
      </c>
      <c r="AR26">
        <v>1027.1400000000001</v>
      </c>
      <c r="AS26">
        <f t="shared" si="27"/>
        <v>0.17848566819593148</v>
      </c>
      <c r="AT26">
        <v>0.5</v>
      </c>
      <c r="AU26">
        <f t="shared" si="28"/>
        <v>1180.1905363729068</v>
      </c>
      <c r="AV26">
        <f t="shared" si="29"/>
        <v>12.858726919852792</v>
      </c>
      <c r="AW26">
        <f t="shared" si="30"/>
        <v>105.32354824151652</v>
      </c>
      <c r="AX26">
        <f t="shared" si="31"/>
        <v>0.45780516774733737</v>
      </c>
      <c r="AY26">
        <f t="shared" si="32"/>
        <v>1.1385004357824701E-2</v>
      </c>
      <c r="AZ26">
        <f t="shared" si="33"/>
        <v>2.1758864419650674</v>
      </c>
      <c r="BA26" t="s">
        <v>329</v>
      </c>
      <c r="BB26">
        <v>556.91</v>
      </c>
      <c r="BC26">
        <f t="shared" si="34"/>
        <v>470.23000000000013</v>
      </c>
      <c r="BD26">
        <f t="shared" si="35"/>
        <v>0.3898725500941434</v>
      </c>
      <c r="BE26">
        <f t="shared" si="36"/>
        <v>0.82617358613321878</v>
      </c>
      <c r="BF26">
        <f t="shared" si="37"/>
        <v>0.58823063367245609</v>
      </c>
      <c r="BG26">
        <f t="shared" si="38"/>
        <v>0.8776161547328204</v>
      </c>
      <c r="BH26">
        <f t="shared" si="39"/>
        <v>1400.00677419355</v>
      </c>
      <c r="BI26">
        <f t="shared" si="40"/>
        <v>1180.1905363729068</v>
      </c>
      <c r="BJ26">
        <f t="shared" si="41"/>
        <v>0.84298916128654833</v>
      </c>
      <c r="BK26">
        <f t="shared" si="42"/>
        <v>0.19597832257309661</v>
      </c>
      <c r="BL26">
        <v>6</v>
      </c>
      <c r="BM26">
        <v>0.5</v>
      </c>
      <c r="BN26" t="s">
        <v>290</v>
      </c>
      <c r="BO26">
        <v>2</v>
      </c>
      <c r="BP26">
        <v>1608063940.51613</v>
      </c>
      <c r="BQ26">
        <v>597.45980645161296</v>
      </c>
      <c r="BR26">
        <v>614.21970967741902</v>
      </c>
      <c r="BS26">
        <v>15.1962935483871</v>
      </c>
      <c r="BT26">
        <v>13.004816129032299</v>
      </c>
      <c r="BU26">
        <v>592.69080645161296</v>
      </c>
      <c r="BV26">
        <v>15.0422935483871</v>
      </c>
      <c r="BW26">
        <v>500.00299999999999</v>
      </c>
      <c r="BX26">
        <v>102.53393548387101</v>
      </c>
      <c r="BY26">
        <v>9.9989599999999998E-2</v>
      </c>
      <c r="BZ26">
        <v>27.977145161290299</v>
      </c>
      <c r="CA26">
        <v>28.558312903225801</v>
      </c>
      <c r="CB26">
        <v>999.9</v>
      </c>
      <c r="CC26">
        <v>0</v>
      </c>
      <c r="CD26">
        <v>0</v>
      </c>
      <c r="CE26">
        <v>9994.5203225806508</v>
      </c>
      <c r="CF26">
        <v>0</v>
      </c>
      <c r="CG26">
        <v>358.81412903225799</v>
      </c>
      <c r="CH26">
        <v>1400.00677419355</v>
      </c>
      <c r="CI26">
        <v>0.90000438709677399</v>
      </c>
      <c r="CJ26">
        <v>9.9995832258064493E-2</v>
      </c>
      <c r="CK26">
        <v>0</v>
      </c>
      <c r="CL26">
        <v>843.60299999999995</v>
      </c>
      <c r="CM26">
        <v>4.9993800000000004</v>
      </c>
      <c r="CN26">
        <v>11886.7580645161</v>
      </c>
      <c r="CO26">
        <v>11164.3870967742</v>
      </c>
      <c r="CP26">
        <v>48.1046774193548</v>
      </c>
      <c r="CQ26">
        <v>49.566064516129003</v>
      </c>
      <c r="CR26">
        <v>48.75</v>
      </c>
      <c r="CS26">
        <v>49.674999999999997</v>
      </c>
      <c r="CT26">
        <v>49.625</v>
      </c>
      <c r="CU26">
        <v>1255.51225806452</v>
      </c>
      <c r="CV26">
        <v>139.494838709677</v>
      </c>
      <c r="CW26">
        <v>0</v>
      </c>
      <c r="CX26">
        <v>68.100000143051105</v>
      </c>
      <c r="CY26">
        <v>0</v>
      </c>
      <c r="CZ26">
        <v>843.810230769231</v>
      </c>
      <c r="DA26">
        <v>17.385162396481402</v>
      </c>
      <c r="DB26">
        <v>227.47692305282399</v>
      </c>
      <c r="DC26">
        <v>11889.765384615401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12.873094640979399</v>
      </c>
      <c r="DS26">
        <v>-0.29488565829206198</v>
      </c>
      <c r="DT26">
        <v>6.4732523957153801E-2</v>
      </c>
      <c r="DU26">
        <v>1</v>
      </c>
      <c r="DV26">
        <v>-16.767658064516102</v>
      </c>
      <c r="DW26">
        <v>0.12894082039707599</v>
      </c>
      <c r="DX26">
        <v>5.8448051233792798E-2</v>
      </c>
      <c r="DY26">
        <v>1</v>
      </c>
      <c r="DZ26">
        <v>2.1914080645161298</v>
      </c>
      <c r="EA26">
        <v>9.1707198632132204E-3</v>
      </c>
      <c r="EB26">
        <v>8.3148688952414704E-4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1189.5</v>
      </c>
      <c r="EX26">
        <v>1189.8</v>
      </c>
      <c r="EY26">
        <v>2</v>
      </c>
      <c r="EZ26">
        <v>460.57</v>
      </c>
      <c r="FA26">
        <v>525.4</v>
      </c>
      <c r="FB26">
        <v>24.5716</v>
      </c>
      <c r="FC26">
        <v>32.012</v>
      </c>
      <c r="FD26">
        <v>30.0002</v>
      </c>
      <c r="FE26">
        <v>31.793299999999999</v>
      </c>
      <c r="FF26">
        <v>31.826899999999998</v>
      </c>
      <c r="FG26">
        <v>29.291599999999999</v>
      </c>
      <c r="FH26">
        <v>0</v>
      </c>
      <c r="FI26">
        <v>100</v>
      </c>
      <c r="FJ26">
        <v>24.5839</v>
      </c>
      <c r="FK26">
        <v>615.09799999999996</v>
      </c>
      <c r="FL26">
        <v>15.1218</v>
      </c>
      <c r="FM26">
        <v>101.101</v>
      </c>
      <c r="FN26">
        <v>100.547</v>
      </c>
    </row>
    <row r="27" spans="1:170" x14ac:dyDescent="0.25">
      <c r="A27">
        <v>11</v>
      </c>
      <c r="B27">
        <v>1608064046.5</v>
      </c>
      <c r="C27">
        <v>892.40000009536698</v>
      </c>
      <c r="D27" t="s">
        <v>330</v>
      </c>
      <c r="E27" t="s">
        <v>331</v>
      </c>
      <c r="F27" t="s">
        <v>285</v>
      </c>
      <c r="G27" t="s">
        <v>286</v>
      </c>
      <c r="H27">
        <v>1608064038.75</v>
      </c>
      <c r="I27">
        <f t="shared" si="0"/>
        <v>1.8565648154124348E-3</v>
      </c>
      <c r="J27">
        <f t="shared" si="1"/>
        <v>14.580516126779333</v>
      </c>
      <c r="K27">
        <f t="shared" si="2"/>
        <v>699.38993333333303</v>
      </c>
      <c r="L27">
        <f t="shared" si="3"/>
        <v>382.47034974753643</v>
      </c>
      <c r="M27">
        <f t="shared" si="4"/>
        <v>39.253312943982323</v>
      </c>
      <c r="N27">
        <f t="shared" si="5"/>
        <v>71.779085466692678</v>
      </c>
      <c r="O27">
        <f t="shared" si="6"/>
        <v>7.9683586145314039E-2</v>
      </c>
      <c r="P27">
        <f t="shared" si="7"/>
        <v>2.9727616826659107</v>
      </c>
      <c r="Q27">
        <f t="shared" si="8"/>
        <v>7.8515751189629931E-2</v>
      </c>
      <c r="R27">
        <f t="shared" si="9"/>
        <v>4.9175843975385804E-2</v>
      </c>
      <c r="S27">
        <f t="shared" si="10"/>
        <v>231.29582565072539</v>
      </c>
      <c r="T27">
        <f t="shared" si="11"/>
        <v>28.861742851216235</v>
      </c>
      <c r="U27">
        <f t="shared" si="12"/>
        <v>28.580566666666702</v>
      </c>
      <c r="V27">
        <f t="shared" si="13"/>
        <v>3.9251882469355661</v>
      </c>
      <c r="W27">
        <f t="shared" si="14"/>
        <v>41.21170310551684</v>
      </c>
      <c r="X27">
        <f t="shared" si="15"/>
        <v>1.5632896997668566</v>
      </c>
      <c r="Y27">
        <f t="shared" si="16"/>
        <v>3.7933149614425554</v>
      </c>
      <c r="Z27">
        <f t="shared" si="17"/>
        <v>2.3618985471687095</v>
      </c>
      <c r="AA27">
        <f t="shared" si="18"/>
        <v>-81.874508359688377</v>
      </c>
      <c r="AB27">
        <f t="shared" si="19"/>
        <v>-94.150761902468787</v>
      </c>
      <c r="AC27">
        <f t="shared" si="20"/>
        <v>-6.9233428328374487</v>
      </c>
      <c r="AD27">
        <f t="shared" si="21"/>
        <v>48.347212555730778</v>
      </c>
      <c r="AE27">
        <v>17</v>
      </c>
      <c r="AF27">
        <v>3</v>
      </c>
      <c r="AG27">
        <f t="shared" si="22"/>
        <v>1</v>
      </c>
      <c r="AH27">
        <f t="shared" si="23"/>
        <v>0</v>
      </c>
      <c r="AI27">
        <f t="shared" si="24"/>
        <v>54013.011636019131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886.76411538461502</v>
      </c>
      <c r="AR27">
        <v>1101</v>
      </c>
      <c r="AS27">
        <f t="shared" si="27"/>
        <v>0.19458300146719798</v>
      </c>
      <c r="AT27">
        <v>0.5</v>
      </c>
      <c r="AU27">
        <f t="shared" si="28"/>
        <v>1180.2094808569357</v>
      </c>
      <c r="AV27">
        <f t="shared" si="29"/>
        <v>14.580516126779333</v>
      </c>
      <c r="AW27">
        <f t="shared" si="30"/>
        <v>114.82435157259305</v>
      </c>
      <c r="AX27">
        <f t="shared" si="31"/>
        <v>0.48585831062670293</v>
      </c>
      <c r="AY27">
        <f t="shared" si="32"/>
        <v>1.2843706013604742E-2</v>
      </c>
      <c r="AZ27">
        <f t="shared" si="33"/>
        <v>1.9628337874659401</v>
      </c>
      <c r="BA27" t="s">
        <v>333</v>
      </c>
      <c r="BB27">
        <v>566.07000000000005</v>
      </c>
      <c r="BC27">
        <f t="shared" si="34"/>
        <v>534.92999999999995</v>
      </c>
      <c r="BD27">
        <f t="shared" si="35"/>
        <v>0.40049330681656475</v>
      </c>
      <c r="BE27">
        <f t="shared" si="36"/>
        <v>0.80158456385547538</v>
      </c>
      <c r="BF27">
        <f t="shared" si="37"/>
        <v>0.55570184364898911</v>
      </c>
      <c r="BG27">
        <f t="shared" si="38"/>
        <v>0.84861281272428057</v>
      </c>
      <c r="BH27">
        <f t="shared" si="39"/>
        <v>1400.029</v>
      </c>
      <c r="BI27">
        <f t="shared" si="40"/>
        <v>1180.2094808569357</v>
      </c>
      <c r="BJ27">
        <f t="shared" si="41"/>
        <v>0.84298931011924449</v>
      </c>
      <c r="BK27">
        <f t="shared" si="42"/>
        <v>0.19597862023848878</v>
      </c>
      <c r="BL27">
        <v>6</v>
      </c>
      <c r="BM27">
        <v>0.5</v>
      </c>
      <c r="BN27" t="s">
        <v>290</v>
      </c>
      <c r="BO27">
        <v>2</v>
      </c>
      <c r="BP27">
        <v>1608064038.75</v>
      </c>
      <c r="BQ27">
        <v>699.38993333333303</v>
      </c>
      <c r="BR27">
        <v>718.44460000000004</v>
      </c>
      <c r="BS27">
        <v>15.232139999999999</v>
      </c>
      <c r="BT27">
        <v>13.038209999999999</v>
      </c>
      <c r="BU27">
        <v>694.62096666666696</v>
      </c>
      <c r="BV27">
        <v>15.078139999999999</v>
      </c>
      <c r="BW27">
        <v>500.002833333333</v>
      </c>
      <c r="BX27">
        <v>102.53100000000001</v>
      </c>
      <c r="BY27">
        <v>9.9996023333333295E-2</v>
      </c>
      <c r="BZ27">
        <v>27.993106666666701</v>
      </c>
      <c r="CA27">
        <v>28.580566666666702</v>
      </c>
      <c r="CB27">
        <v>999.9</v>
      </c>
      <c r="CC27">
        <v>0</v>
      </c>
      <c r="CD27">
        <v>0</v>
      </c>
      <c r="CE27">
        <v>9995.4466666666704</v>
      </c>
      <c r="CF27">
        <v>0</v>
      </c>
      <c r="CG27">
        <v>372.66956666666698</v>
      </c>
      <c r="CH27">
        <v>1400.029</v>
      </c>
      <c r="CI27">
        <v>0.90000106666666702</v>
      </c>
      <c r="CJ27">
        <v>9.9999080000000004E-2</v>
      </c>
      <c r="CK27">
        <v>0</v>
      </c>
      <c r="CL27">
        <v>886.69513333333305</v>
      </c>
      <c r="CM27">
        <v>4.9993800000000004</v>
      </c>
      <c r="CN27">
        <v>12473.8666666667</v>
      </c>
      <c r="CO27">
        <v>11164.563333333301</v>
      </c>
      <c r="CP27">
        <v>48.093499999999999</v>
      </c>
      <c r="CQ27">
        <v>49.601900000000001</v>
      </c>
      <c r="CR27">
        <v>48.780999999999999</v>
      </c>
      <c r="CS27">
        <v>49.686999999999998</v>
      </c>
      <c r="CT27">
        <v>49.625</v>
      </c>
      <c r="CU27">
        <v>1255.5253333333301</v>
      </c>
      <c r="CV27">
        <v>139.50399999999999</v>
      </c>
      <c r="CW27">
        <v>0</v>
      </c>
      <c r="CX27">
        <v>97.299999952316298</v>
      </c>
      <c r="CY27">
        <v>0</v>
      </c>
      <c r="CZ27">
        <v>886.76411538461502</v>
      </c>
      <c r="DA27">
        <v>19.311965806470401</v>
      </c>
      <c r="DB27">
        <v>245.02905994008401</v>
      </c>
      <c r="DC27">
        <v>12474.419230769199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14.5854009048208</v>
      </c>
      <c r="DS27">
        <v>-0.16674113035846999</v>
      </c>
      <c r="DT27">
        <v>2.32217947046231E-2</v>
      </c>
      <c r="DU27">
        <v>1</v>
      </c>
      <c r="DV27">
        <v>-19.057539999999999</v>
      </c>
      <c r="DW27">
        <v>0.18195684093435299</v>
      </c>
      <c r="DX27">
        <v>2.6392645440223201E-2</v>
      </c>
      <c r="DY27">
        <v>1</v>
      </c>
      <c r="DZ27">
        <v>2.1938926666666698</v>
      </c>
      <c r="EA27">
        <v>1.86447163514504E-3</v>
      </c>
      <c r="EB27">
        <v>6.5079916683688705E-4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1191.0999999999999</v>
      </c>
      <c r="EX27">
        <v>1191.4000000000001</v>
      </c>
      <c r="EY27">
        <v>2</v>
      </c>
      <c r="EZ27">
        <v>460.803</v>
      </c>
      <c r="FA27">
        <v>525.72299999999996</v>
      </c>
      <c r="FB27">
        <v>24.6722</v>
      </c>
      <c r="FC27">
        <v>32.0212</v>
      </c>
      <c r="FD27">
        <v>30.0001</v>
      </c>
      <c r="FE27">
        <v>31.804500000000001</v>
      </c>
      <c r="FF27">
        <v>31.838200000000001</v>
      </c>
      <c r="FG27">
        <v>33.208100000000002</v>
      </c>
      <c r="FH27">
        <v>0</v>
      </c>
      <c r="FI27">
        <v>100</v>
      </c>
      <c r="FJ27">
        <v>24.671399999999998</v>
      </c>
      <c r="FK27">
        <v>718.548</v>
      </c>
      <c r="FL27">
        <v>15.138</v>
      </c>
      <c r="FM27">
        <v>101.101</v>
      </c>
      <c r="FN27">
        <v>100.545</v>
      </c>
    </row>
    <row r="28" spans="1:170" x14ac:dyDescent="0.25">
      <c r="A28">
        <v>12</v>
      </c>
      <c r="B28">
        <v>1608064147.5</v>
      </c>
      <c r="C28">
        <v>993.40000009536698</v>
      </c>
      <c r="D28" t="s">
        <v>334</v>
      </c>
      <c r="E28" t="s">
        <v>335</v>
      </c>
      <c r="F28" t="s">
        <v>285</v>
      </c>
      <c r="G28" t="s">
        <v>286</v>
      </c>
      <c r="H28">
        <v>1608064139.75</v>
      </c>
      <c r="I28">
        <f t="shared" si="0"/>
        <v>1.8514445563383888E-3</v>
      </c>
      <c r="J28">
        <f t="shared" si="1"/>
        <v>16.539319992153011</v>
      </c>
      <c r="K28">
        <f t="shared" si="2"/>
        <v>799.52236666666704</v>
      </c>
      <c r="L28">
        <f t="shared" si="3"/>
        <v>439.38387818934012</v>
      </c>
      <c r="M28">
        <f t="shared" si="4"/>
        <v>45.094483873311617</v>
      </c>
      <c r="N28">
        <f t="shared" si="5"/>
        <v>82.055920254919954</v>
      </c>
      <c r="O28">
        <f t="shared" si="6"/>
        <v>7.9574755621001123E-2</v>
      </c>
      <c r="P28">
        <f t="shared" si="7"/>
        <v>2.9724087388298539</v>
      </c>
      <c r="Q28">
        <f t="shared" si="8"/>
        <v>7.8409947257177634E-2</v>
      </c>
      <c r="R28">
        <f t="shared" si="9"/>
        <v>4.9109450029506133E-2</v>
      </c>
      <c r="S28">
        <f t="shared" si="10"/>
        <v>231.28885257710093</v>
      </c>
      <c r="T28">
        <f t="shared" si="11"/>
        <v>28.851338199884282</v>
      </c>
      <c r="U28">
        <f t="shared" si="12"/>
        <v>28.56804</v>
      </c>
      <c r="V28">
        <f t="shared" si="13"/>
        <v>3.922335071586649</v>
      </c>
      <c r="W28">
        <f t="shared" si="14"/>
        <v>41.251884466958742</v>
      </c>
      <c r="X28">
        <f t="shared" si="15"/>
        <v>1.5637395619797618</v>
      </c>
      <c r="Y28">
        <f t="shared" si="16"/>
        <v>3.7907106116140228</v>
      </c>
      <c r="Z28">
        <f t="shared" si="17"/>
        <v>2.3585955096068871</v>
      </c>
      <c r="AA28">
        <f t="shared" si="18"/>
        <v>-81.648704934522954</v>
      </c>
      <c r="AB28">
        <f t="shared" si="19"/>
        <v>-94.01993155429777</v>
      </c>
      <c r="AC28">
        <f t="shared" si="20"/>
        <v>-6.9137064644329307</v>
      </c>
      <c r="AD28">
        <f t="shared" si="21"/>
        <v>48.706509623847282</v>
      </c>
      <c r="AE28">
        <v>16</v>
      </c>
      <c r="AF28">
        <v>3</v>
      </c>
      <c r="AG28">
        <f t="shared" si="22"/>
        <v>1</v>
      </c>
      <c r="AH28">
        <f t="shared" si="23"/>
        <v>0</v>
      </c>
      <c r="AI28">
        <f t="shared" si="24"/>
        <v>54004.781243405152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930.06553846153804</v>
      </c>
      <c r="AR28">
        <v>1168.8599999999999</v>
      </c>
      <c r="AS28">
        <f t="shared" si="27"/>
        <v>0.20429688888186937</v>
      </c>
      <c r="AT28">
        <v>0.5</v>
      </c>
      <c r="AU28">
        <f t="shared" si="28"/>
        <v>1180.1733018534032</v>
      </c>
      <c r="AV28">
        <f t="shared" si="29"/>
        <v>16.539319992153011</v>
      </c>
      <c r="AW28">
        <f t="shared" si="30"/>
        <v>120.5528669550468</v>
      </c>
      <c r="AX28">
        <f t="shared" si="31"/>
        <v>0.50511609602518681</v>
      </c>
      <c r="AY28">
        <f t="shared" si="32"/>
        <v>1.4503859259557673E-2</v>
      </c>
      <c r="AZ28">
        <f t="shared" si="33"/>
        <v>1.7908218263949494</v>
      </c>
      <c r="BA28" t="s">
        <v>337</v>
      </c>
      <c r="BB28">
        <v>578.45000000000005</v>
      </c>
      <c r="BC28">
        <f t="shared" si="34"/>
        <v>590.40999999999985</v>
      </c>
      <c r="BD28">
        <f t="shared" si="35"/>
        <v>0.40445531332203372</v>
      </c>
      <c r="BE28">
        <f t="shared" si="36"/>
        <v>0.77999575202244731</v>
      </c>
      <c r="BF28">
        <f t="shared" si="37"/>
        <v>0.52669469526533919</v>
      </c>
      <c r="BG28">
        <f t="shared" si="38"/>
        <v>0.82196555048897724</v>
      </c>
      <c r="BH28">
        <f t="shared" si="39"/>
        <v>1399.9860000000001</v>
      </c>
      <c r="BI28">
        <f t="shared" si="40"/>
        <v>1180.1733018534032</v>
      </c>
      <c r="BJ28">
        <f t="shared" si="41"/>
        <v>0.84298935978888578</v>
      </c>
      <c r="BK28">
        <f t="shared" si="42"/>
        <v>0.1959787195777716</v>
      </c>
      <c r="BL28">
        <v>6</v>
      </c>
      <c r="BM28">
        <v>0.5</v>
      </c>
      <c r="BN28" t="s">
        <v>290</v>
      </c>
      <c r="BO28">
        <v>2</v>
      </c>
      <c r="BP28">
        <v>1608064139.75</v>
      </c>
      <c r="BQ28">
        <v>799.52236666666704</v>
      </c>
      <c r="BR28">
        <v>821.14496666666696</v>
      </c>
      <c r="BS28">
        <v>15.236496666666699</v>
      </c>
      <c r="BT28">
        <v>13.0487066666667</v>
      </c>
      <c r="BU28">
        <v>794.75336666666703</v>
      </c>
      <c r="BV28">
        <v>15.0824966666667</v>
      </c>
      <c r="BW28">
        <v>500.02103333333298</v>
      </c>
      <c r="BX28">
        <v>102.5311</v>
      </c>
      <c r="BY28">
        <v>0.10007540666666701</v>
      </c>
      <c r="BZ28">
        <v>27.9813266666667</v>
      </c>
      <c r="CA28">
        <v>28.56804</v>
      </c>
      <c r="CB28">
        <v>999.9</v>
      </c>
      <c r="CC28">
        <v>0</v>
      </c>
      <c r="CD28">
        <v>0</v>
      </c>
      <c r="CE28">
        <v>9993.4410000000007</v>
      </c>
      <c r="CF28">
        <v>0</v>
      </c>
      <c r="CG28">
        <v>392.56226666666703</v>
      </c>
      <c r="CH28">
        <v>1399.9860000000001</v>
      </c>
      <c r="CI28">
        <v>0.89999593333333305</v>
      </c>
      <c r="CJ28">
        <v>0.10000412</v>
      </c>
      <c r="CK28">
        <v>0</v>
      </c>
      <c r="CL28">
        <v>929.93623333333301</v>
      </c>
      <c r="CM28">
        <v>4.9993800000000004</v>
      </c>
      <c r="CN28">
        <v>13060.4233333333</v>
      </c>
      <c r="CO28">
        <v>11164.2133333333</v>
      </c>
      <c r="CP28">
        <v>48.076700000000002</v>
      </c>
      <c r="CQ28">
        <v>49.585099999999997</v>
      </c>
      <c r="CR28">
        <v>48.7665333333333</v>
      </c>
      <c r="CS28">
        <v>49.672533333333298</v>
      </c>
      <c r="CT28">
        <v>49.625</v>
      </c>
      <c r="CU28">
        <v>1255.4839999999999</v>
      </c>
      <c r="CV28">
        <v>139.50200000000001</v>
      </c>
      <c r="CW28">
        <v>0</v>
      </c>
      <c r="CX28">
        <v>100.40000009536701</v>
      </c>
      <c r="CY28">
        <v>0</v>
      </c>
      <c r="CZ28">
        <v>930.06553846153804</v>
      </c>
      <c r="DA28">
        <v>15.900854725899601</v>
      </c>
      <c r="DB28">
        <v>201.049572867796</v>
      </c>
      <c r="DC28">
        <v>13062.003846153801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16.546007361176802</v>
      </c>
      <c r="DS28">
        <v>-0.105140986153144</v>
      </c>
      <c r="DT28">
        <v>6.3951978443274202E-2</v>
      </c>
      <c r="DU28">
        <v>1</v>
      </c>
      <c r="DV28">
        <v>-21.625993333333302</v>
      </c>
      <c r="DW28">
        <v>-1.9135928809842301E-2</v>
      </c>
      <c r="DX28">
        <v>6.9878599171865105E-2</v>
      </c>
      <c r="DY28">
        <v>1</v>
      </c>
      <c r="DZ28">
        <v>2.1877620000000002</v>
      </c>
      <c r="EA28">
        <v>3.0172191323720701E-3</v>
      </c>
      <c r="EB28">
        <v>6.6405521858747102E-4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1192.8</v>
      </c>
      <c r="EX28">
        <v>1193.0999999999999</v>
      </c>
      <c r="EY28">
        <v>2</v>
      </c>
      <c r="EZ28">
        <v>461.47</v>
      </c>
      <c r="FA28">
        <v>526.39400000000001</v>
      </c>
      <c r="FB28">
        <v>24.5533</v>
      </c>
      <c r="FC28">
        <v>32.026899999999998</v>
      </c>
      <c r="FD28">
        <v>30.0001</v>
      </c>
      <c r="FE28">
        <v>31.814900000000002</v>
      </c>
      <c r="FF28">
        <v>31.8492</v>
      </c>
      <c r="FG28">
        <v>37.005899999999997</v>
      </c>
      <c r="FH28">
        <v>0</v>
      </c>
      <c r="FI28">
        <v>100</v>
      </c>
      <c r="FJ28">
        <v>24.567499999999999</v>
      </c>
      <c r="FK28">
        <v>821.39</v>
      </c>
      <c r="FL28">
        <v>15.1629</v>
      </c>
      <c r="FM28">
        <v>101.102</v>
      </c>
      <c r="FN28">
        <v>100.544</v>
      </c>
    </row>
    <row r="29" spans="1:170" x14ac:dyDescent="0.25">
      <c r="A29">
        <v>13</v>
      </c>
      <c r="B29">
        <v>1608064250.5</v>
      </c>
      <c r="C29">
        <v>1096.4000000953699</v>
      </c>
      <c r="D29" t="s">
        <v>338</v>
      </c>
      <c r="E29" t="s">
        <v>339</v>
      </c>
      <c r="F29" t="s">
        <v>285</v>
      </c>
      <c r="G29" t="s">
        <v>286</v>
      </c>
      <c r="H29">
        <v>1608064242.75</v>
      </c>
      <c r="I29">
        <f t="shared" si="0"/>
        <v>1.8607378192122324E-3</v>
      </c>
      <c r="J29">
        <f t="shared" si="1"/>
        <v>18.318886713594914</v>
      </c>
      <c r="K29">
        <f t="shared" si="2"/>
        <v>899.55039999999997</v>
      </c>
      <c r="L29">
        <f t="shared" si="3"/>
        <v>507.8773862200552</v>
      </c>
      <c r="M29">
        <f t="shared" si="4"/>
        <v>52.12482721017043</v>
      </c>
      <c r="N29">
        <f t="shared" si="5"/>
        <v>92.323285972263136</v>
      </c>
      <c r="O29">
        <f t="shared" si="6"/>
        <v>8.1222826593220041E-2</v>
      </c>
      <c r="P29">
        <f t="shared" si="7"/>
        <v>2.9747349346815128</v>
      </c>
      <c r="Q29">
        <f t="shared" si="8"/>
        <v>8.0010599941446992E-2</v>
      </c>
      <c r="R29">
        <f t="shared" si="9"/>
        <v>5.0114031546318556E-2</v>
      </c>
      <c r="S29">
        <f t="shared" si="10"/>
        <v>231.28967660545496</v>
      </c>
      <c r="T29">
        <f t="shared" si="11"/>
        <v>28.852605525390764</v>
      </c>
      <c r="U29">
        <f t="shared" si="12"/>
        <v>28.419820000000001</v>
      </c>
      <c r="V29">
        <f t="shared" si="13"/>
        <v>3.8887123536979615</v>
      </c>
      <c r="W29">
        <f t="shared" si="14"/>
        <v>41.282517568693819</v>
      </c>
      <c r="X29">
        <f t="shared" si="15"/>
        <v>1.5652913282507732</v>
      </c>
      <c r="Y29">
        <f t="shared" si="16"/>
        <v>3.791656663492335</v>
      </c>
      <c r="Z29">
        <f t="shared" si="17"/>
        <v>2.3234210254471881</v>
      </c>
      <c r="AA29">
        <f t="shared" si="18"/>
        <v>-82.058537827259457</v>
      </c>
      <c r="AB29">
        <f t="shared" si="19"/>
        <v>-69.636489953322297</v>
      </c>
      <c r="AC29">
        <f t="shared" si="20"/>
        <v>-5.1130103447683632</v>
      </c>
      <c r="AD29">
        <f t="shared" si="21"/>
        <v>74.481638480104863</v>
      </c>
      <c r="AE29">
        <v>16</v>
      </c>
      <c r="AF29">
        <v>3</v>
      </c>
      <c r="AG29">
        <f t="shared" si="22"/>
        <v>1</v>
      </c>
      <c r="AH29">
        <f t="shared" si="23"/>
        <v>0</v>
      </c>
      <c r="AI29">
        <f t="shared" si="24"/>
        <v>54072.256669240858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961.78276923076896</v>
      </c>
      <c r="AR29">
        <v>1219.53</v>
      </c>
      <c r="AS29">
        <f t="shared" si="27"/>
        <v>0.21134964352597396</v>
      </c>
      <c r="AT29">
        <v>0.5</v>
      </c>
      <c r="AU29">
        <f t="shared" si="28"/>
        <v>1180.1755018535036</v>
      </c>
      <c r="AV29">
        <f t="shared" si="29"/>
        <v>18.318886713594914</v>
      </c>
      <c r="AW29">
        <f t="shared" si="30"/>
        <v>124.71483580741271</v>
      </c>
      <c r="AX29">
        <f t="shared" si="31"/>
        <v>0.5226439693980468</v>
      </c>
      <c r="AY29">
        <f t="shared" si="32"/>
        <v>1.6011715345500194E-2</v>
      </c>
      <c r="AZ29">
        <f t="shared" si="33"/>
        <v>1.6748665469484145</v>
      </c>
      <c r="BA29" t="s">
        <v>341</v>
      </c>
      <c r="BB29">
        <v>582.15</v>
      </c>
      <c r="BC29">
        <f t="shared" si="34"/>
        <v>637.38</v>
      </c>
      <c r="BD29">
        <f t="shared" si="35"/>
        <v>0.40438550122255329</v>
      </c>
      <c r="BE29">
        <f t="shared" si="36"/>
        <v>0.7621654296940592</v>
      </c>
      <c r="BF29">
        <f t="shared" si="37"/>
        <v>0.51134938475648972</v>
      </c>
      <c r="BG29">
        <f t="shared" si="38"/>
        <v>0.80206845680399586</v>
      </c>
      <c r="BH29">
        <f t="shared" si="39"/>
        <v>1399.98833333333</v>
      </c>
      <c r="BI29">
        <f t="shared" si="40"/>
        <v>1180.1755018535036</v>
      </c>
      <c r="BJ29">
        <f t="shared" si="41"/>
        <v>0.8429895262366518</v>
      </c>
      <c r="BK29">
        <f t="shared" si="42"/>
        <v>0.19597905247330338</v>
      </c>
      <c r="BL29">
        <v>6</v>
      </c>
      <c r="BM29">
        <v>0.5</v>
      </c>
      <c r="BN29" t="s">
        <v>290</v>
      </c>
      <c r="BO29">
        <v>2</v>
      </c>
      <c r="BP29">
        <v>1608064242.75</v>
      </c>
      <c r="BQ29">
        <v>899.55039999999997</v>
      </c>
      <c r="BR29">
        <v>923.541466666666</v>
      </c>
      <c r="BS29">
        <v>15.251390000000001</v>
      </c>
      <c r="BT29">
        <v>13.052576666666701</v>
      </c>
      <c r="BU29">
        <v>894.78139999999996</v>
      </c>
      <c r="BV29">
        <v>15.097390000000001</v>
      </c>
      <c r="BW29">
        <v>500.003966666667</v>
      </c>
      <c r="BX29">
        <v>102.532766666667</v>
      </c>
      <c r="BY29">
        <v>9.9932926666666699E-2</v>
      </c>
      <c r="BZ29">
        <v>27.985606666666701</v>
      </c>
      <c r="CA29">
        <v>28.419820000000001</v>
      </c>
      <c r="CB29">
        <v>999.9</v>
      </c>
      <c r="CC29">
        <v>0</v>
      </c>
      <c r="CD29">
        <v>0</v>
      </c>
      <c r="CE29">
        <v>10006.438333333301</v>
      </c>
      <c r="CF29">
        <v>0</v>
      </c>
      <c r="CG29">
        <v>410.29553333333303</v>
      </c>
      <c r="CH29">
        <v>1399.98833333333</v>
      </c>
      <c r="CI29">
        <v>0.89999300000000004</v>
      </c>
      <c r="CJ29">
        <v>0.100007</v>
      </c>
      <c r="CK29">
        <v>0</v>
      </c>
      <c r="CL29">
        <v>961.79060000000004</v>
      </c>
      <c r="CM29">
        <v>4.9993800000000004</v>
      </c>
      <c r="CN29">
        <v>13492.6133333333</v>
      </c>
      <c r="CO29">
        <v>11164.2266666667</v>
      </c>
      <c r="CP29">
        <v>48.061999999999998</v>
      </c>
      <c r="CQ29">
        <v>49.553733333333298</v>
      </c>
      <c r="CR29">
        <v>48.75</v>
      </c>
      <c r="CS29">
        <v>49.625</v>
      </c>
      <c r="CT29">
        <v>49.561999999999998</v>
      </c>
      <c r="CU29">
        <v>1255.4783333333301</v>
      </c>
      <c r="CV29">
        <v>139.51</v>
      </c>
      <c r="CW29">
        <v>0</v>
      </c>
      <c r="CX29">
        <v>102</v>
      </c>
      <c r="CY29">
        <v>0</v>
      </c>
      <c r="CZ29">
        <v>961.78276923076896</v>
      </c>
      <c r="DA29">
        <v>5.7665641123456401</v>
      </c>
      <c r="DB29">
        <v>77.576068469499205</v>
      </c>
      <c r="DC29">
        <v>13492.603846153799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18.318316861212999</v>
      </c>
      <c r="DS29">
        <v>-5.4731913367135898E-2</v>
      </c>
      <c r="DT29">
        <v>4.1305483342356002E-2</v>
      </c>
      <c r="DU29">
        <v>1</v>
      </c>
      <c r="DV29">
        <v>-23.990189999999998</v>
      </c>
      <c r="DW29">
        <v>-3.6523248053390397E-2</v>
      </c>
      <c r="DX29">
        <v>4.9704623192080202E-2</v>
      </c>
      <c r="DY29">
        <v>1</v>
      </c>
      <c r="DZ29">
        <v>2.1989286666666699</v>
      </c>
      <c r="EA29">
        <v>-1.1237018909909399E-2</v>
      </c>
      <c r="EB29">
        <v>1.11516735166623E-3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1194.5</v>
      </c>
      <c r="EX29">
        <v>1194.8</v>
      </c>
      <c r="EY29">
        <v>2</v>
      </c>
      <c r="EZ29">
        <v>461.13200000000001</v>
      </c>
      <c r="FA29">
        <v>526.87400000000002</v>
      </c>
      <c r="FB29">
        <v>24.650200000000002</v>
      </c>
      <c r="FC29">
        <v>32.029699999999998</v>
      </c>
      <c r="FD29">
        <v>29.9999</v>
      </c>
      <c r="FE29">
        <v>31.8185</v>
      </c>
      <c r="FF29">
        <v>31.8521</v>
      </c>
      <c r="FG29">
        <v>40.717100000000002</v>
      </c>
      <c r="FH29">
        <v>0</v>
      </c>
      <c r="FI29">
        <v>100</v>
      </c>
      <c r="FJ29">
        <v>24.6571</v>
      </c>
      <c r="FK29">
        <v>923.71199999999999</v>
      </c>
      <c r="FL29">
        <v>15.181699999999999</v>
      </c>
      <c r="FM29">
        <v>101.098</v>
      </c>
      <c r="FN29">
        <v>100.545</v>
      </c>
    </row>
    <row r="30" spans="1:170" x14ac:dyDescent="0.25">
      <c r="A30">
        <v>14</v>
      </c>
      <c r="B30">
        <v>1608064369.5</v>
      </c>
      <c r="C30">
        <v>1215.4000000953699</v>
      </c>
      <c r="D30" t="s">
        <v>342</v>
      </c>
      <c r="E30" t="s">
        <v>343</v>
      </c>
      <c r="F30" t="s">
        <v>285</v>
      </c>
      <c r="G30" t="s">
        <v>286</v>
      </c>
      <c r="H30">
        <v>1608064361.75</v>
      </c>
      <c r="I30">
        <f t="shared" si="0"/>
        <v>1.8593096205178541E-3</v>
      </c>
      <c r="J30">
        <f t="shared" si="1"/>
        <v>21.363752963747398</v>
      </c>
      <c r="K30">
        <f t="shared" si="2"/>
        <v>1199.49833333333</v>
      </c>
      <c r="L30">
        <f t="shared" si="3"/>
        <v>735.76237657276431</v>
      </c>
      <c r="M30">
        <f t="shared" si="4"/>
        <v>75.511411918335341</v>
      </c>
      <c r="N30">
        <f t="shared" si="5"/>
        <v>123.10470829671755</v>
      </c>
      <c r="O30">
        <f t="shared" si="6"/>
        <v>8.0951871142923501E-2</v>
      </c>
      <c r="P30">
        <f t="shared" si="7"/>
        <v>2.9720861751790353</v>
      </c>
      <c r="Q30">
        <f t="shared" si="8"/>
        <v>7.9746598228293539E-2</v>
      </c>
      <c r="R30">
        <f t="shared" si="9"/>
        <v>4.994841796099081E-2</v>
      </c>
      <c r="S30">
        <f t="shared" si="10"/>
        <v>231.29009985187295</v>
      </c>
      <c r="T30">
        <f t="shared" si="11"/>
        <v>28.860763252066985</v>
      </c>
      <c r="U30">
        <f t="shared" si="12"/>
        <v>28.4434</v>
      </c>
      <c r="V30">
        <f t="shared" si="13"/>
        <v>3.894044443816933</v>
      </c>
      <c r="W30">
        <f t="shared" si="14"/>
        <v>41.253518771242611</v>
      </c>
      <c r="X30">
        <f t="shared" si="15"/>
        <v>1.5648369746248461</v>
      </c>
      <c r="Y30">
        <f t="shared" si="16"/>
        <v>3.793220605743036</v>
      </c>
      <c r="Z30">
        <f t="shared" si="17"/>
        <v>2.3292074691920872</v>
      </c>
      <c r="AA30">
        <f t="shared" si="18"/>
        <v>-81.995554264837367</v>
      </c>
      <c r="AB30">
        <f t="shared" si="19"/>
        <v>-72.219365843424441</v>
      </c>
      <c r="AC30">
        <f t="shared" si="20"/>
        <v>-5.3081924353341821</v>
      </c>
      <c r="AD30">
        <f t="shared" si="21"/>
        <v>71.766987308276953</v>
      </c>
      <c r="AE30">
        <v>16</v>
      </c>
      <c r="AF30">
        <v>3</v>
      </c>
      <c r="AG30">
        <f t="shared" si="22"/>
        <v>1</v>
      </c>
      <c r="AH30">
        <f t="shared" si="23"/>
        <v>0</v>
      </c>
      <c r="AI30">
        <f t="shared" si="24"/>
        <v>53993.268668764715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967.63876923076896</v>
      </c>
      <c r="AR30">
        <v>1221.77</v>
      </c>
      <c r="AS30">
        <f t="shared" si="27"/>
        <v>0.20800251337750231</v>
      </c>
      <c r="AT30">
        <v>0.5</v>
      </c>
      <c r="AU30">
        <f t="shared" si="28"/>
        <v>1180.182271853269</v>
      </c>
      <c r="AV30">
        <f t="shared" si="29"/>
        <v>21.363752963747398</v>
      </c>
      <c r="AW30">
        <f t="shared" si="30"/>
        <v>122.74043939452532</v>
      </c>
      <c r="AX30">
        <f t="shared" si="31"/>
        <v>0.52973964003044771</v>
      </c>
      <c r="AY30">
        <f t="shared" si="32"/>
        <v>1.8591620097045135E-2</v>
      </c>
      <c r="AZ30">
        <f t="shared" si="33"/>
        <v>1.6699624315542205</v>
      </c>
      <c r="BA30" t="s">
        <v>345</v>
      </c>
      <c r="BB30">
        <v>574.54999999999995</v>
      </c>
      <c r="BC30">
        <f t="shared" si="34"/>
        <v>647.22</v>
      </c>
      <c r="BD30">
        <f t="shared" si="35"/>
        <v>0.39265046007421128</v>
      </c>
      <c r="BE30">
        <f t="shared" si="36"/>
        <v>0.75917664174911537</v>
      </c>
      <c r="BF30">
        <f t="shared" si="37"/>
        <v>0.50194490573261807</v>
      </c>
      <c r="BG30">
        <f t="shared" si="38"/>
        <v>0.80118885368865433</v>
      </c>
      <c r="BH30">
        <f t="shared" si="39"/>
        <v>1399.9970000000001</v>
      </c>
      <c r="BI30">
        <f t="shared" si="40"/>
        <v>1180.182271853269</v>
      </c>
      <c r="BJ30">
        <f t="shared" si="41"/>
        <v>0.84298914344335663</v>
      </c>
      <c r="BK30">
        <f t="shared" si="42"/>
        <v>0.19597828688671326</v>
      </c>
      <c r="BL30">
        <v>6</v>
      </c>
      <c r="BM30">
        <v>0.5</v>
      </c>
      <c r="BN30" t="s">
        <v>290</v>
      </c>
      <c r="BO30">
        <v>2</v>
      </c>
      <c r="BP30">
        <v>1608064361.75</v>
      </c>
      <c r="BQ30">
        <v>1199.49833333333</v>
      </c>
      <c r="BR30">
        <v>1227.8106666666699</v>
      </c>
      <c r="BS30">
        <v>15.247339999999999</v>
      </c>
      <c r="BT30">
        <v>13.0502233333333</v>
      </c>
      <c r="BU30">
        <v>1194.729</v>
      </c>
      <c r="BV30">
        <v>15.09334</v>
      </c>
      <c r="BW30">
        <v>500.00806666666699</v>
      </c>
      <c r="BX30">
        <v>102.530133333333</v>
      </c>
      <c r="BY30">
        <v>0.10002869</v>
      </c>
      <c r="BZ30">
        <v>27.99268</v>
      </c>
      <c r="CA30">
        <v>28.4434</v>
      </c>
      <c r="CB30">
        <v>999.9</v>
      </c>
      <c r="CC30">
        <v>0</v>
      </c>
      <c r="CD30">
        <v>0</v>
      </c>
      <c r="CE30">
        <v>9991.7113333333291</v>
      </c>
      <c r="CF30">
        <v>0</v>
      </c>
      <c r="CG30">
        <v>421.02</v>
      </c>
      <c r="CH30">
        <v>1399.9970000000001</v>
      </c>
      <c r="CI30">
        <v>0.90000546666666603</v>
      </c>
      <c r="CJ30">
        <v>9.9994440000000004E-2</v>
      </c>
      <c r="CK30">
        <v>0</v>
      </c>
      <c r="CL30">
        <v>967.79766666666706</v>
      </c>
      <c r="CM30">
        <v>4.9993800000000004</v>
      </c>
      <c r="CN30">
        <v>13579.43</v>
      </c>
      <c r="CO30">
        <v>11164.32</v>
      </c>
      <c r="CP30">
        <v>48</v>
      </c>
      <c r="CQ30">
        <v>49.5</v>
      </c>
      <c r="CR30">
        <v>48.686999999999998</v>
      </c>
      <c r="CS30">
        <v>49.620800000000003</v>
      </c>
      <c r="CT30">
        <v>49.557866666666598</v>
      </c>
      <c r="CU30">
        <v>1255.5039999999999</v>
      </c>
      <c r="CV30">
        <v>139.49299999999999</v>
      </c>
      <c r="CW30">
        <v>0</v>
      </c>
      <c r="CX30">
        <v>118.40000009536701</v>
      </c>
      <c r="CY30">
        <v>0</v>
      </c>
      <c r="CZ30">
        <v>967.63876923076896</v>
      </c>
      <c r="DA30">
        <v>-27.771076943887198</v>
      </c>
      <c r="DB30">
        <v>-395.65811992790901</v>
      </c>
      <c r="DC30">
        <v>13577.5307692308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21.373654186624101</v>
      </c>
      <c r="DS30">
        <v>-7.3859488464111306E-2</v>
      </c>
      <c r="DT30">
        <v>6.0674546715838003E-2</v>
      </c>
      <c r="DU30">
        <v>1</v>
      </c>
      <c r="DV30">
        <v>-28.3191466666667</v>
      </c>
      <c r="DW30">
        <v>-8.5161290323044203E-3</v>
      </c>
      <c r="DX30">
        <v>6.9175288137375696E-2</v>
      </c>
      <c r="DY30">
        <v>1</v>
      </c>
      <c r="DZ30">
        <v>2.1970146666666701</v>
      </c>
      <c r="EA30">
        <v>1.2502424916566999E-2</v>
      </c>
      <c r="EB30">
        <v>1.0007754770953801E-3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1196.5</v>
      </c>
      <c r="EX30">
        <v>1196.8</v>
      </c>
      <c r="EY30">
        <v>2</v>
      </c>
      <c r="EZ30">
        <v>461.87099999999998</v>
      </c>
      <c r="FA30">
        <v>527.41700000000003</v>
      </c>
      <c r="FB30">
        <v>24.563600000000001</v>
      </c>
      <c r="FC30">
        <v>32.0212</v>
      </c>
      <c r="FD30">
        <v>30</v>
      </c>
      <c r="FE30">
        <v>31.8156</v>
      </c>
      <c r="FF30">
        <v>31.8521</v>
      </c>
      <c r="FG30">
        <v>51.326300000000003</v>
      </c>
      <c r="FH30">
        <v>0</v>
      </c>
      <c r="FI30">
        <v>100</v>
      </c>
      <c r="FJ30">
        <v>24.566700000000001</v>
      </c>
      <c r="FK30">
        <v>1227.8499999999999</v>
      </c>
      <c r="FL30">
        <v>15.1751</v>
      </c>
      <c r="FM30">
        <v>101.102</v>
      </c>
      <c r="FN30">
        <v>100.547</v>
      </c>
    </row>
    <row r="31" spans="1:170" x14ac:dyDescent="0.25">
      <c r="A31">
        <v>15</v>
      </c>
      <c r="B31">
        <v>1608064464.5</v>
      </c>
      <c r="C31">
        <v>1310.4000000953699</v>
      </c>
      <c r="D31" t="s">
        <v>346</v>
      </c>
      <c r="E31" t="s">
        <v>347</v>
      </c>
      <c r="F31" t="s">
        <v>285</v>
      </c>
      <c r="G31" t="s">
        <v>286</v>
      </c>
      <c r="H31">
        <v>1608064456.75</v>
      </c>
      <c r="I31">
        <f t="shared" si="0"/>
        <v>1.8588368183645948E-3</v>
      </c>
      <c r="J31">
        <f t="shared" si="1"/>
        <v>21.939193576969547</v>
      </c>
      <c r="K31">
        <f t="shared" si="2"/>
        <v>1398.76866666667</v>
      </c>
      <c r="L31">
        <f t="shared" si="3"/>
        <v>910.53296194715222</v>
      </c>
      <c r="M31">
        <f t="shared" si="4"/>
        <v>93.44792436820488</v>
      </c>
      <c r="N31">
        <f t="shared" si="5"/>
        <v>143.55551532341821</v>
      </c>
      <c r="O31">
        <f t="shared" si="6"/>
        <v>7.993847468680948E-2</v>
      </c>
      <c r="P31">
        <f t="shared" si="7"/>
        <v>2.9753681840754278</v>
      </c>
      <c r="Q31">
        <f t="shared" si="8"/>
        <v>7.8764229199510441E-2</v>
      </c>
      <c r="R31">
        <f t="shared" si="9"/>
        <v>4.9331707595606011E-2</v>
      </c>
      <c r="S31">
        <f t="shared" si="10"/>
        <v>231.29154166161786</v>
      </c>
      <c r="T31">
        <f t="shared" si="11"/>
        <v>28.846398579407204</v>
      </c>
      <c r="U31">
        <f t="shared" si="12"/>
        <v>28.5640066666667</v>
      </c>
      <c r="V31">
        <f t="shared" si="13"/>
        <v>3.9214167918769558</v>
      </c>
      <c r="W31">
        <f t="shared" si="14"/>
        <v>41.266248650574575</v>
      </c>
      <c r="X31">
        <f t="shared" si="15"/>
        <v>1.5640782590237421</v>
      </c>
      <c r="Y31">
        <f t="shared" si="16"/>
        <v>3.7902118805799532</v>
      </c>
      <c r="Z31">
        <f t="shared" si="17"/>
        <v>2.3573385328532135</v>
      </c>
      <c r="AA31">
        <f t="shared" si="18"/>
        <v>-81.974703689878638</v>
      </c>
      <c r="AB31">
        <f t="shared" si="19"/>
        <v>-93.828549804360975</v>
      </c>
      <c r="AC31">
        <f t="shared" si="20"/>
        <v>-6.8925547006927657</v>
      </c>
      <c r="AD31">
        <f t="shared" si="21"/>
        <v>48.595733466685502</v>
      </c>
      <c r="AE31">
        <v>15</v>
      </c>
      <c r="AF31">
        <v>3</v>
      </c>
      <c r="AG31">
        <f t="shared" si="22"/>
        <v>1</v>
      </c>
      <c r="AH31">
        <f t="shared" si="23"/>
        <v>0</v>
      </c>
      <c r="AI31">
        <f t="shared" si="24"/>
        <v>54091.945755532906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946.53520000000003</v>
      </c>
      <c r="AR31">
        <v>1186.24</v>
      </c>
      <c r="AS31">
        <f t="shared" si="27"/>
        <v>0.20207108173725385</v>
      </c>
      <c r="AT31">
        <v>0.5</v>
      </c>
      <c r="AU31">
        <f t="shared" si="28"/>
        <v>1180.1850518535073</v>
      </c>
      <c r="AV31">
        <f t="shared" si="29"/>
        <v>21.939193576969547</v>
      </c>
      <c r="AW31">
        <f t="shared" si="30"/>
        <v>119.24063503908762</v>
      </c>
      <c r="AX31">
        <f t="shared" si="31"/>
        <v>0.51880732398165641</v>
      </c>
      <c r="AY31">
        <f t="shared" si="32"/>
        <v>1.9079161375093176E-2</v>
      </c>
      <c r="AZ31">
        <f t="shared" si="33"/>
        <v>1.7499325600215809</v>
      </c>
      <c r="BA31" t="s">
        <v>349</v>
      </c>
      <c r="BB31">
        <v>570.80999999999995</v>
      </c>
      <c r="BC31">
        <f t="shared" si="34"/>
        <v>615.43000000000006</v>
      </c>
      <c r="BD31">
        <f t="shared" si="35"/>
        <v>0.38949157499634396</v>
      </c>
      <c r="BE31">
        <f t="shared" si="36"/>
        <v>0.77132357585823796</v>
      </c>
      <c r="BF31">
        <f t="shared" si="37"/>
        <v>0.50918351873880685</v>
      </c>
      <c r="BG31">
        <f t="shared" si="38"/>
        <v>0.81514077274583585</v>
      </c>
      <c r="BH31">
        <f t="shared" si="39"/>
        <v>1399.99966666667</v>
      </c>
      <c r="BI31">
        <f t="shared" si="40"/>
        <v>1180.1850518535073</v>
      </c>
      <c r="BJ31">
        <f t="shared" si="41"/>
        <v>0.84298952346429457</v>
      </c>
      <c r="BK31">
        <f t="shared" si="42"/>
        <v>0.19597904692858908</v>
      </c>
      <c r="BL31">
        <v>6</v>
      </c>
      <c r="BM31">
        <v>0.5</v>
      </c>
      <c r="BN31" t="s">
        <v>290</v>
      </c>
      <c r="BO31">
        <v>2</v>
      </c>
      <c r="BP31">
        <v>1608064456.75</v>
      </c>
      <c r="BQ31">
        <v>1398.76866666667</v>
      </c>
      <c r="BR31">
        <v>1428.2156666666699</v>
      </c>
      <c r="BS31">
        <v>15.239983333333299</v>
      </c>
      <c r="BT31">
        <v>13.043383333333299</v>
      </c>
      <c r="BU31">
        <v>1394.00033333333</v>
      </c>
      <c r="BV31">
        <v>15.085983333333299</v>
      </c>
      <c r="BW31">
        <v>500.00223333333298</v>
      </c>
      <c r="BX31">
        <v>102.53</v>
      </c>
      <c r="BY31">
        <v>9.9919259999999996E-2</v>
      </c>
      <c r="BZ31">
        <v>27.97907</v>
      </c>
      <c r="CA31">
        <v>28.5640066666667</v>
      </c>
      <c r="CB31">
        <v>999.9</v>
      </c>
      <c r="CC31">
        <v>0</v>
      </c>
      <c r="CD31">
        <v>0</v>
      </c>
      <c r="CE31">
        <v>10010.293</v>
      </c>
      <c r="CF31">
        <v>0</v>
      </c>
      <c r="CG31">
        <v>420.83920000000001</v>
      </c>
      <c r="CH31">
        <v>1399.99966666667</v>
      </c>
      <c r="CI31">
        <v>0.89999373333333299</v>
      </c>
      <c r="CJ31">
        <v>0.10000628</v>
      </c>
      <c r="CK31">
        <v>0</v>
      </c>
      <c r="CL31">
        <v>946.81033333333301</v>
      </c>
      <c r="CM31">
        <v>4.9993800000000004</v>
      </c>
      <c r="CN31">
        <v>13298.753333333299</v>
      </c>
      <c r="CO31">
        <v>11164.3266666667</v>
      </c>
      <c r="CP31">
        <v>48.039266666666698</v>
      </c>
      <c r="CQ31">
        <v>49.524799999999999</v>
      </c>
      <c r="CR31">
        <v>48.693300000000001</v>
      </c>
      <c r="CS31">
        <v>49.625</v>
      </c>
      <c r="CT31">
        <v>49.561999999999998</v>
      </c>
      <c r="CU31">
        <v>1255.48866666667</v>
      </c>
      <c r="CV31">
        <v>139.511</v>
      </c>
      <c r="CW31">
        <v>0</v>
      </c>
      <c r="CX31">
        <v>94.200000047683702</v>
      </c>
      <c r="CY31">
        <v>0</v>
      </c>
      <c r="CZ31">
        <v>946.53520000000003</v>
      </c>
      <c r="DA31">
        <v>-33.201230723672502</v>
      </c>
      <c r="DB31">
        <v>-447.95384550235701</v>
      </c>
      <c r="DC31">
        <v>13295.448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21.9575329483032</v>
      </c>
      <c r="DS31">
        <v>-9.5517755818936997E-2</v>
      </c>
      <c r="DT31">
        <v>7.3712827607259099E-2</v>
      </c>
      <c r="DU31">
        <v>1</v>
      </c>
      <c r="DV31">
        <v>-29.460343333333299</v>
      </c>
      <c r="DW31">
        <v>1.55986651835173E-2</v>
      </c>
      <c r="DX31">
        <v>8.2726173541926407E-2</v>
      </c>
      <c r="DY31">
        <v>1</v>
      </c>
      <c r="DZ31">
        <v>2.19654366666667</v>
      </c>
      <c r="EA31">
        <v>1.19762402669696E-2</v>
      </c>
      <c r="EB31">
        <v>1.1613741382038899E-3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1198.0999999999999</v>
      </c>
      <c r="EX31">
        <v>1198.4000000000001</v>
      </c>
      <c r="EY31">
        <v>2</v>
      </c>
      <c r="EZ31">
        <v>462.33199999999999</v>
      </c>
      <c r="FA31">
        <v>527.97799999999995</v>
      </c>
      <c r="FB31">
        <v>24.650400000000001</v>
      </c>
      <c r="FC31">
        <v>32.0212</v>
      </c>
      <c r="FD31">
        <v>30.0001</v>
      </c>
      <c r="FE31">
        <v>31.8185</v>
      </c>
      <c r="FF31">
        <v>31.8521</v>
      </c>
      <c r="FG31">
        <v>58.051400000000001</v>
      </c>
      <c r="FH31">
        <v>0</v>
      </c>
      <c r="FI31">
        <v>100</v>
      </c>
      <c r="FJ31">
        <v>24.654699999999998</v>
      </c>
      <c r="FK31">
        <v>1428.4</v>
      </c>
      <c r="FL31">
        <v>15.176500000000001</v>
      </c>
      <c r="FM31">
        <v>101.09699999999999</v>
      </c>
      <c r="FN31">
        <v>100.547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2020-12-15T12:38:53Z</dcterms:created>
  <dcterms:modified xsi:type="dcterms:W3CDTF">2021-05-04T23:23:59Z</dcterms:modified>
</cp:coreProperties>
</file>