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BCFB7A4-EEF4-4D60-846F-F27BDAF0D715}" xr6:coauthVersionLast="46" xr6:coauthVersionMax="46" xr10:uidLastSave="{00000000-0000-0000-0000-000000000000}"/>
  <bookViews>
    <workbookView xWindow="1515" yWindow="15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N25" i="1"/>
  <c r="AM25" i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Z24" i="1"/>
  <c r="AX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J19" i="1" s="1"/>
  <c r="AV19" i="1" s="1"/>
  <c r="Y19" i="1"/>
  <c r="X19" i="1"/>
  <c r="W19" i="1" s="1"/>
  <c r="P19" i="1"/>
  <c r="N19" i="1"/>
  <c r="K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S19" i="1" l="1"/>
  <c r="AU19" i="1"/>
  <c r="AW19" i="1" s="1"/>
  <c r="I29" i="1"/>
  <c r="AH29" i="1"/>
  <c r="N29" i="1"/>
  <c r="K29" i="1"/>
  <c r="J29" i="1"/>
  <c r="AV29" i="1" s="1"/>
  <c r="AY29" i="1" s="1"/>
  <c r="I17" i="1"/>
  <c r="K17" i="1"/>
  <c r="J17" i="1"/>
  <c r="AV17" i="1" s="1"/>
  <c r="AY17" i="1" s="1"/>
  <c r="AH17" i="1"/>
  <c r="N17" i="1"/>
  <c r="J18" i="1"/>
  <c r="AV18" i="1" s="1"/>
  <c r="N18" i="1"/>
  <c r="I18" i="1"/>
  <c r="AH18" i="1"/>
  <c r="K18" i="1"/>
  <c r="AW20" i="1"/>
  <c r="S20" i="1"/>
  <c r="AU20" i="1"/>
  <c r="AU27" i="1"/>
  <c r="AW27" i="1" s="1"/>
  <c r="S27" i="1"/>
  <c r="AU29" i="1"/>
  <c r="S29" i="1"/>
  <c r="K28" i="1"/>
  <c r="AH28" i="1"/>
  <c r="J28" i="1"/>
  <c r="AV28" i="1" s="1"/>
  <c r="I28" i="1"/>
  <c r="N28" i="1"/>
  <c r="AU21" i="1"/>
  <c r="AW21" i="1" s="1"/>
  <c r="S21" i="1"/>
  <c r="AU22" i="1"/>
  <c r="AW22" i="1" s="1"/>
  <c r="S22" i="1"/>
  <c r="AW29" i="1"/>
  <c r="AY19" i="1"/>
  <c r="K25" i="1"/>
  <c r="J25" i="1"/>
  <c r="AV25" i="1" s="1"/>
  <c r="AY25" i="1" s="1"/>
  <c r="I25" i="1"/>
  <c r="AH25" i="1"/>
  <c r="N25" i="1"/>
  <c r="AU30" i="1"/>
  <c r="AW30" i="1" s="1"/>
  <c r="S30" i="1"/>
  <c r="I21" i="1"/>
  <c r="AH21" i="1"/>
  <c r="N21" i="1"/>
  <c r="J21" i="1"/>
  <c r="AV21" i="1" s="1"/>
  <c r="AY21" i="1" s="1"/>
  <c r="K21" i="1"/>
  <c r="AU18" i="1"/>
  <c r="AW18" i="1" s="1"/>
  <c r="S18" i="1"/>
  <c r="S23" i="1"/>
  <c r="AU23" i="1"/>
  <c r="AW23" i="1" s="1"/>
  <c r="S31" i="1"/>
  <c r="AU31" i="1"/>
  <c r="AW31" i="1" s="1"/>
  <c r="J26" i="1"/>
  <c r="AV26" i="1" s="1"/>
  <c r="AY26" i="1" s="1"/>
  <c r="I26" i="1"/>
  <c r="N26" i="1"/>
  <c r="AH26" i="1"/>
  <c r="K26" i="1"/>
  <c r="AH24" i="1"/>
  <c r="N24" i="1"/>
  <c r="K24" i="1"/>
  <c r="J24" i="1"/>
  <c r="AV24" i="1" s="1"/>
  <c r="AY24" i="1" s="1"/>
  <c r="I24" i="1"/>
  <c r="S28" i="1"/>
  <c r="AU28" i="1"/>
  <c r="AW28" i="1" s="1"/>
  <c r="K20" i="1"/>
  <c r="J20" i="1"/>
  <c r="AV20" i="1" s="1"/>
  <c r="AY20" i="1" s="1"/>
  <c r="I20" i="1"/>
  <c r="AH20" i="1"/>
  <c r="N20" i="1"/>
  <c r="N27" i="1"/>
  <c r="K27" i="1"/>
  <c r="J27" i="1"/>
  <c r="AV27" i="1" s="1"/>
  <c r="AH27" i="1"/>
  <c r="I27" i="1"/>
  <c r="I19" i="1"/>
  <c r="AH22" i="1"/>
  <c r="T26" i="1"/>
  <c r="U26" i="1" s="1"/>
  <c r="AB26" i="1" s="1"/>
  <c r="AH30" i="1"/>
  <c r="I22" i="1"/>
  <c r="N23" i="1"/>
  <c r="S24" i="1"/>
  <c r="I30" i="1"/>
  <c r="N31" i="1"/>
  <c r="K22" i="1"/>
  <c r="AH23" i="1"/>
  <c r="K30" i="1"/>
  <c r="AH31" i="1"/>
  <c r="S17" i="1"/>
  <c r="I23" i="1"/>
  <c r="S25" i="1"/>
  <c r="I31" i="1"/>
  <c r="J23" i="1"/>
  <c r="AV23" i="1" s="1"/>
  <c r="AY23" i="1" s="1"/>
  <c r="J31" i="1"/>
  <c r="AV31" i="1" s="1"/>
  <c r="J22" i="1"/>
  <c r="AV22" i="1" s="1"/>
  <c r="AY22" i="1" s="1"/>
  <c r="T31" i="1" l="1"/>
  <c r="U31" i="1" s="1"/>
  <c r="AA22" i="1"/>
  <c r="T18" i="1"/>
  <c r="U18" i="1" s="1"/>
  <c r="AA24" i="1"/>
  <c r="Q24" i="1"/>
  <c r="O24" i="1" s="1"/>
  <c r="R24" i="1" s="1"/>
  <c r="L24" i="1" s="1"/>
  <c r="M24" i="1" s="1"/>
  <c r="AA31" i="1"/>
  <c r="Q31" i="1"/>
  <c r="O31" i="1" s="1"/>
  <c r="R31" i="1" s="1"/>
  <c r="L31" i="1" s="1"/>
  <c r="M31" i="1" s="1"/>
  <c r="AA19" i="1"/>
  <c r="AA20" i="1"/>
  <c r="Q20" i="1"/>
  <c r="O20" i="1" s="1"/>
  <c r="R20" i="1" s="1"/>
  <c r="L20" i="1" s="1"/>
  <c r="M20" i="1" s="1"/>
  <c r="AA25" i="1"/>
  <c r="Q25" i="1"/>
  <c r="O25" i="1" s="1"/>
  <c r="R25" i="1" s="1"/>
  <c r="L25" i="1" s="1"/>
  <c r="M25" i="1" s="1"/>
  <c r="T22" i="1"/>
  <c r="U22" i="1" s="1"/>
  <c r="Q22" i="1" s="1"/>
  <c r="O22" i="1" s="1"/>
  <c r="R22" i="1" s="1"/>
  <c r="L22" i="1" s="1"/>
  <c r="M22" i="1" s="1"/>
  <c r="T20" i="1"/>
  <c r="U20" i="1" s="1"/>
  <c r="AA29" i="1"/>
  <c r="AA28" i="1"/>
  <c r="Q28" i="1"/>
  <c r="O28" i="1" s="1"/>
  <c r="R28" i="1" s="1"/>
  <c r="L28" i="1" s="1"/>
  <c r="M28" i="1" s="1"/>
  <c r="V26" i="1"/>
  <c r="Z26" i="1" s="1"/>
  <c r="AC26" i="1"/>
  <c r="AD26" i="1" s="1"/>
  <c r="AY28" i="1"/>
  <c r="T25" i="1"/>
  <c r="U25" i="1" s="1"/>
  <c r="AA30" i="1"/>
  <c r="Q30" i="1"/>
  <c r="O30" i="1" s="1"/>
  <c r="R30" i="1" s="1"/>
  <c r="L30" i="1" s="1"/>
  <c r="M30" i="1" s="1"/>
  <c r="AA27" i="1"/>
  <c r="Q26" i="1"/>
  <c r="O26" i="1" s="1"/>
  <c r="R26" i="1" s="1"/>
  <c r="L26" i="1" s="1"/>
  <c r="M26" i="1" s="1"/>
  <c r="AA26" i="1"/>
  <c r="T23" i="1"/>
  <c r="U23" i="1" s="1"/>
  <c r="T29" i="1"/>
  <c r="U29" i="1" s="1"/>
  <c r="Q18" i="1"/>
  <c r="O18" i="1" s="1"/>
  <c r="R18" i="1" s="1"/>
  <c r="L18" i="1" s="1"/>
  <c r="M18" i="1" s="1"/>
  <c r="AA18" i="1"/>
  <c r="AY31" i="1"/>
  <c r="AY30" i="1"/>
  <c r="AA23" i="1"/>
  <c r="Q23" i="1"/>
  <c r="O23" i="1" s="1"/>
  <c r="R23" i="1" s="1"/>
  <c r="L23" i="1" s="1"/>
  <c r="M23" i="1" s="1"/>
  <c r="T24" i="1"/>
  <c r="U24" i="1" s="1"/>
  <c r="Q21" i="1"/>
  <c r="O21" i="1" s="1"/>
  <c r="R21" i="1" s="1"/>
  <c r="L21" i="1" s="1"/>
  <c r="M21" i="1" s="1"/>
  <c r="AA21" i="1"/>
  <c r="T21" i="1"/>
  <c r="U21" i="1" s="1"/>
  <c r="T19" i="1"/>
  <c r="U19" i="1" s="1"/>
  <c r="T28" i="1"/>
  <c r="U28" i="1" s="1"/>
  <c r="AY18" i="1"/>
  <c r="T17" i="1"/>
  <c r="U17" i="1" s="1"/>
  <c r="AY27" i="1"/>
  <c r="T30" i="1"/>
  <c r="U30" i="1" s="1"/>
  <c r="T27" i="1"/>
  <c r="U27" i="1" s="1"/>
  <c r="Q17" i="1"/>
  <c r="O17" i="1" s="1"/>
  <c r="R17" i="1" s="1"/>
  <c r="L17" i="1" s="1"/>
  <c r="M17" i="1" s="1"/>
  <c r="AA17" i="1"/>
  <c r="AC29" i="1" l="1"/>
  <c r="V29" i="1"/>
  <c r="Z29" i="1" s="1"/>
  <c r="AB29" i="1"/>
  <c r="V19" i="1"/>
  <c r="Z19" i="1" s="1"/>
  <c r="AC19" i="1"/>
  <c r="AB19" i="1"/>
  <c r="V23" i="1"/>
  <c r="Z23" i="1" s="1"/>
  <c r="AC23" i="1"/>
  <c r="AD23" i="1" s="1"/>
  <c r="AB23" i="1"/>
  <c r="Q29" i="1"/>
  <c r="O29" i="1" s="1"/>
  <c r="R29" i="1" s="1"/>
  <c r="L29" i="1" s="1"/>
  <c r="M29" i="1" s="1"/>
  <c r="V27" i="1"/>
  <c r="Z27" i="1" s="1"/>
  <c r="AC27" i="1"/>
  <c r="AD27" i="1" s="1"/>
  <c r="AB27" i="1"/>
  <c r="V24" i="1"/>
  <c r="Z24" i="1" s="1"/>
  <c r="AB24" i="1"/>
  <c r="AC24" i="1"/>
  <c r="V30" i="1"/>
  <c r="Z30" i="1" s="1"/>
  <c r="AC30" i="1"/>
  <c r="AB30" i="1"/>
  <c r="AC25" i="1"/>
  <c r="AD25" i="1" s="1"/>
  <c r="AB25" i="1"/>
  <c r="V25" i="1"/>
  <c r="Z25" i="1" s="1"/>
  <c r="Q19" i="1"/>
  <c r="O19" i="1" s="1"/>
  <c r="R19" i="1" s="1"/>
  <c r="L19" i="1" s="1"/>
  <c r="M19" i="1" s="1"/>
  <c r="V18" i="1"/>
  <c r="Z18" i="1" s="1"/>
  <c r="AC18" i="1"/>
  <c r="AB18" i="1"/>
  <c r="AC21" i="1"/>
  <c r="AD21" i="1" s="1"/>
  <c r="V21" i="1"/>
  <c r="Z21" i="1" s="1"/>
  <c r="AB21" i="1"/>
  <c r="AC20" i="1"/>
  <c r="AD20" i="1" s="1"/>
  <c r="V20" i="1"/>
  <c r="Z20" i="1" s="1"/>
  <c r="AB20" i="1"/>
  <c r="V28" i="1"/>
  <c r="Z28" i="1" s="1"/>
  <c r="AC28" i="1"/>
  <c r="AB28" i="1"/>
  <c r="V22" i="1"/>
  <c r="Z22" i="1" s="1"/>
  <c r="AC22" i="1"/>
  <c r="AB22" i="1"/>
  <c r="V31" i="1"/>
  <c r="Z31" i="1" s="1"/>
  <c r="AC31" i="1"/>
  <c r="AD31" i="1" s="1"/>
  <c r="AB31" i="1"/>
  <c r="AC17" i="1"/>
  <c r="AB17" i="1"/>
  <c r="V17" i="1"/>
  <c r="Z17" i="1" s="1"/>
  <c r="Q27" i="1"/>
  <c r="O27" i="1" s="1"/>
  <c r="R27" i="1" s="1"/>
  <c r="L27" i="1" s="1"/>
  <c r="M27" i="1" s="1"/>
  <c r="AD24" i="1" l="1"/>
  <c r="AD22" i="1"/>
  <c r="AD19" i="1"/>
  <c r="AD17" i="1"/>
  <c r="AD28" i="1"/>
  <c r="AD30" i="1"/>
  <c r="AD18" i="1"/>
  <c r="AD29" i="1"/>
</calcChain>
</file>

<file path=xl/sharedStrings.xml><?xml version="1.0" encoding="utf-8"?>
<sst xmlns="http://schemas.openxmlformats.org/spreadsheetml/2006/main" count="693" uniqueCount="350">
  <si>
    <t>File opened</t>
  </si>
  <si>
    <t>2020-12-15 12:59:40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</si>
  <si>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</si>
  <si>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</si>
  <si>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</si>
  <si>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</si>
  <si>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</si>
  <si>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</si>
  <si>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</si>
  <si>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</si>
  <si>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</si>
  <si>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</si>
  <si>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</si>
  <si>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</si>
  <si>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</si>
  <si>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</si>
  <si>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</si>
  <si>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</si>
  <si>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</si>
  <si>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</si>
  <si>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</si>
  <si>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</si>
  <si>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</si>
  <si>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12:59:40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</si>
  <si>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</si>
  <si>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</si>
  <si>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</si>
  <si>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</si>
  <si>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</si>
  <si>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</si>
  <si>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</si>
  <si>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</si>
  <si>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</si>
  <si>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</si>
  <si>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</si>
  <si>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</si>
  <si>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</si>
  <si>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</si>
  <si>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</si>
  <si>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</si>
  <si>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</si>
  <si>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</si>
  <si>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</si>
  <si>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</si>
  <si>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</si>
  <si>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</si>
  <si>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</si>
  <si>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</si>
  <si>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</si>
  <si>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</si>
  <si>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</si>
  <si>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</si>
  <si>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</si>
  <si>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</si>
  <si>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</si>
  <si>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</si>
  <si>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</si>
  <si>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</si>
  <si>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</si>
  <si>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</si>
  <si>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</si>
  <si>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</si>
  <si>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</si>
  <si>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</si>
  <si>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</si>
  <si>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</si>
  <si>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</si>
  <si>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</si>
  <si>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</si>
  <si>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</si>
  <si>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</si>
  <si>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</si>
  <si>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</si>
  <si>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</si>
  <si>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</si>
  <si>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</si>
  <si>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</si>
  <si>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</si>
  <si>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</si>
  <si>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</si>
  <si>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</si>
  <si>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</si>
  <si>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</si>
  <si>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</si>
  <si>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</si>
  <si>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</si>
  <si>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</si>
  <si>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</si>
  <si>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</si>
  <si>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</si>
  <si>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</si>
  <si>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</si>
  <si>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</si>
  <si>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</si>
  <si>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</si>
  <si>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</si>
  <si>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</si>
  <si>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</si>
  <si>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</si>
  <si>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</si>
  <si>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</si>
  <si>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</si>
  <si>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</si>
  <si>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</si>
  <si>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</si>
  <si>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</si>
  <si>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</si>
  <si>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</si>
  <si>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</si>
  <si>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</si>
  <si>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</si>
  <si>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</si>
  <si>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</si>
  <si>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</si>
  <si>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</si>
  <si>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</si>
  <si>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</si>
  <si>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</si>
  <si>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</si>
  <si>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</si>
  <si>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</si>
  <si>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</si>
  <si>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</si>
  <si>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</si>
  <si>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</si>
  <si>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</si>
  <si>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</si>
  <si>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</si>
  <si>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</si>
  <si>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</si>
  <si>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</si>
  <si>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</si>
  <si>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</si>
  <si>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</si>
  <si>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</si>
  <si>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</si>
  <si>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</si>
  <si>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</si>
  <si>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</si>
  <si>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</si>
  <si>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</si>
  <si>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</si>
  <si>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</si>
  <si>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</si>
  <si>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</si>
  <si>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</si>
  <si>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</si>
  <si>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</si>
  <si>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</si>
  <si>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</si>
  <si>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</si>
  <si>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</si>
  <si>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</si>
  <si>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</si>
  <si>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</si>
  <si>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</si>
  <si>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</si>
  <si>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</si>
  <si>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</si>
  <si>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</si>
  <si>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</si>
  <si>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</si>
  <si>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</si>
  <si>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</si>
  <si>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</si>
  <si>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</si>
  <si>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</si>
  <si>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</si>
  <si>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</si>
  <si>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</si>
  <si>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</si>
  <si>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</si>
  <si>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</si>
  <si>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</si>
  <si>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</si>
  <si>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</si>
  <si>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</si>
  <si>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</si>
  <si>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</si>
  <si>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</si>
  <si>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</si>
  <si>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</si>
  <si>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</si>
  <si>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</si>
  <si>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</si>
  <si>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</si>
  <si>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</si>
  <si>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</si>
  <si>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</si>
  <si>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</si>
  <si>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</si>
  <si>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</si>
  <si>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</si>
  <si>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</si>
  <si>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</si>
  <si>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</si>
  <si>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</si>
  <si>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</si>
  <si>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</si>
  <si>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</si>
  <si>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</si>
  <si>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</si>
  <si>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</si>
  <si>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</si>
  <si>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</si>
  <si>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</si>
  <si>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</si>
  <si>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</si>
  <si>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</si>
  <si>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</si>
  <si>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</si>
  <si>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</si>
  <si>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</si>
  <si>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</si>
  <si>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</si>
  <si>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</si>
  <si>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</si>
  <si>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</si>
  <si>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</si>
  <si>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</si>
  <si>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</si>
  <si>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</si>
  <si>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</si>
  <si>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</si>
  <si>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</si>
  <si>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</si>
  <si>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</si>
  <si>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</si>
  <si>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</si>
  <si>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</si>
  <si>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</si>
  <si>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</si>
  <si>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</si>
  <si>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</si>
  <si>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</si>
  <si>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</si>
  <si>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</si>
  <si>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</si>
  <si>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</si>
  <si>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</si>
  <si>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</si>
  <si>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</si>
  <si>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</si>
  <si>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</si>
  <si>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</si>
  <si>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</si>
  <si>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</si>
  <si>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</si>
  <si>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</si>
  <si>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</si>
  <si>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</si>
  <si>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</si>
  <si>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</si>
  <si>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</si>
  <si>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</si>
  <si>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</si>
  <si>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</si>
  <si>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</si>
  <si>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</si>
  <si>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</si>
  <si>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</si>
  <si>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</si>
  <si>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</si>
  <si>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</si>
  <si>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</si>
  <si>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</si>
  <si>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</si>
  <si>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</si>
  <si>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</si>
  <si>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</si>
  <si>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</si>
  <si>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</si>
  <si>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</si>
  <si>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</si>
  <si>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</si>
  <si>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</si>
  <si>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</si>
  <si>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</si>
  <si>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</si>
  <si>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</si>
  <si>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</si>
  <si>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</si>
  <si>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</si>
  <si>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13:08:20</t>
  </si>
  <si>
    <t>13:08:20</t>
  </si>
  <si>
    <t>1149</t>
  </si>
  <si>
    <t>_1</t>
  </si>
  <si>
    <t>RECT-4143-20200907-06_33_50</t>
  </si>
  <si>
    <t>RECT-7629-20201215-13_08_23</t>
  </si>
  <si>
    <t>DARK-7630-20201215-13_08_25</t>
  </si>
  <si>
    <t>0: Broadleaf</t>
  </si>
  <si>
    <t>--:--:--</t>
  </si>
  <si>
    <t>1/3</t>
  </si>
  <si>
    <t>20201215 13:10:20</t>
  </si>
  <si>
    <t>13:10:20</t>
  </si>
  <si>
    <t>RECT-7631-20201215-13_10_24</t>
  </si>
  <si>
    <t>DARK-7632-20201215-13_10_26</t>
  </si>
  <si>
    <t>20201215 13:11:35</t>
  </si>
  <si>
    <t>13:11:35</t>
  </si>
  <si>
    <t>RECT-7633-20201215-13_11_39</t>
  </si>
  <si>
    <t>DARK-7634-20201215-13_11_41</t>
  </si>
  <si>
    <t>3/3</t>
  </si>
  <si>
    <t>20201215 13:13:12</t>
  </si>
  <si>
    <t>13:13:12</t>
  </si>
  <si>
    <t>RECT-7635-20201215-13_13_16</t>
  </si>
  <si>
    <t>DARK-7636-20201215-13_13_18</t>
  </si>
  <si>
    <t>20201215 13:14:48</t>
  </si>
  <si>
    <t>13:14:48</t>
  </si>
  <si>
    <t>RECT-7637-20201215-13_14_52</t>
  </si>
  <si>
    <t>DARK-7638-20201215-13_14_54</t>
  </si>
  <si>
    <t>20201215 13:16:00</t>
  </si>
  <si>
    <t>13:16:00</t>
  </si>
  <si>
    <t>RECT-7639-20201215-13_16_04</t>
  </si>
  <si>
    <t>DARK-7640-20201215-13_16_06</t>
  </si>
  <si>
    <t>20201215 13:17:18</t>
  </si>
  <si>
    <t>13:17:18</t>
  </si>
  <si>
    <t>RECT-7641-20201215-13_17_22</t>
  </si>
  <si>
    <t>DARK-7642-20201215-13_17_24</t>
  </si>
  <si>
    <t>20201215 13:19:19</t>
  </si>
  <si>
    <t>13:19:19</t>
  </si>
  <si>
    <t>RECT-7643-20201215-13_19_22</t>
  </si>
  <si>
    <t>DARK-7644-20201215-13_19_24</t>
  </si>
  <si>
    <t>20201215 13:20:31</t>
  </si>
  <si>
    <t>13:20:31</t>
  </si>
  <si>
    <t>RECT-7645-20201215-13_20_35</t>
  </si>
  <si>
    <t>DARK-7646-20201215-13_20_37</t>
  </si>
  <si>
    <t>20201215 13:22:03</t>
  </si>
  <si>
    <t>13:22:03</t>
  </si>
  <si>
    <t>RECT-7647-20201215-13_22_07</t>
  </si>
  <si>
    <t>DARK-7648-20201215-13_22_09</t>
  </si>
  <si>
    <t>20201215 13:23:07</t>
  </si>
  <si>
    <t>13:23:07</t>
  </si>
  <si>
    <t>RECT-7649-20201215-13_23_11</t>
  </si>
  <si>
    <t>DARK-7650-20201215-13_23_13</t>
  </si>
  <si>
    <t>20201215 13:24:15</t>
  </si>
  <si>
    <t>13:24:15</t>
  </si>
  <si>
    <t>RECT-7651-20201215-13_24_19</t>
  </si>
  <si>
    <t>DARK-7652-20201215-13_24_21</t>
  </si>
  <si>
    <t>20201215 13:26:16</t>
  </si>
  <si>
    <t>13:26:16</t>
  </si>
  <si>
    <t>RECT-7653-20201215-13_26_19</t>
  </si>
  <si>
    <t>DARK-7654-20201215-13_26_21</t>
  </si>
  <si>
    <t>20201215 13:28:14</t>
  </si>
  <si>
    <t>13:28:14</t>
  </si>
  <si>
    <t>RECT-7655-20201215-13_28_18</t>
  </si>
  <si>
    <t>DARK-7656-20201215-13_28_20</t>
  </si>
  <si>
    <t>20201215 13:29:16</t>
  </si>
  <si>
    <t>13:29:16</t>
  </si>
  <si>
    <t>RECT-7657-20201215-13_29_20</t>
  </si>
  <si>
    <t>DARK-7658-20201215-13_29_22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</si>
</sst>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1608066500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1608066492</v>
      </c>
      <c r="I17">
        <f t="shared" ref="I17:I31" si="0">BW17*AG17*(BS17-BT17)/(100*BL17*(1000-AG17*BS17))</f>
        <v>1.1887781167611183E-3</v>
      </c>
      <c r="J17">
        <f t="shared" ref="J17:J31" si="1">BW17*AG17*(BR17-BQ17*(1000-AG17*BT17)/(1000-AG17*BS17))/(100*BL17)</f>
        <v>5.6645311561386409</v>
      </c>
      <c r="K17">
        <f t="shared" ref="K17:K31" si="2">BQ17 - IF(AG17&gt;1, J17*BL17*100/(AI17*CE17), 0)</f>
        <v>399.88661290322602</v>
      </c>
      <c r="L17">
        <f t="shared" ref="L17:L31" si="3">((R17-I17/2)*K17-J17)/(R17+I17/2)</f>
        <v>186.58053042229429</v>
      </c>
      <c r="M17">
        <f t="shared" ref="M17:M31" si="4">L17*(BX17+BY17)/1000</f>
        <v>19.174722826207127</v>
      </c>
      <c r="N17">
        <f t="shared" ref="N17:N31" si="5">(BQ17 - IF(AG17&gt;1, J17*BL17*100/(AI17*CE17), 0))*(BX17+BY17)/1000</f>
        <v>41.096007964901439</v>
      </c>
      <c r="O17">
        <f t="shared" ref="O17:O31" si="6">2/((1/Q17-1/P17)+SIGN(Q17)*SQRT((1/Q17-1/P17)*(1/Q17-1/P17) + 4*BM17/((BM17+1)*(BM17+1))*(2*1/Q17*1/P17-1/P17*1/P17)))</f>
        <v>4.5431588738803139E-2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2.975397491868284</v>
      </c>
      <c r="Q17">
        <f t="shared" ref="Q17:Q31" si="8">I17*(1000-(1000*0.61365*EXP(17.502*U17/(240.97+U17))/(BX17+BY17)+BS17)/2)/(1000*0.61365*EXP(17.502*U17/(240.97+U17))/(BX17+BY17)-BS17)</f>
        <v>4.5049697696107782E-2</v>
      </c>
      <c r="R17">
        <f t="shared" ref="R17:R31" si="9">1/((BM17+1)/(O17/1.6)+1/(P17/1.37)) + BM17/((BM17+1)/(O17/1.6) + BM17/(P17/1.37))</f>
        <v>2.8190104751319355E-2</v>
      </c>
      <c r="S17">
        <f t="shared" ref="S17:S31" si="10">(BI17*BK17)</f>
        <v>231.29304033019201</v>
      </c>
      <c r="T17">
        <f t="shared" ref="T17:T31" si="11">(BZ17+(S17+2*0.95*0.0000000567*(((BZ17+$B$7)+273)^4-(BZ17+273)^4)-44100*I17)/(1.84*29.3*P17+8*0.95*0.0000000567*(BZ17+273)^3))</f>
        <v>29.030017203000927</v>
      </c>
      <c r="U17">
        <f t="shared" ref="U17:U31" si="12">($C$7*CA17+$D$7*CB17+$E$7*T17)</f>
        <v>29.3163612903226</v>
      </c>
      <c r="V17">
        <f t="shared" ref="V17:V31" si="13">0.61365*EXP(17.502*U17/(240.97+U17))</f>
        <v>4.0959872205269106</v>
      </c>
      <c r="W17">
        <f t="shared" ref="W17:W31" si="14">(X17/Y17*100)</f>
        <v>38.424052718639132</v>
      </c>
      <c r="X17">
        <f t="shared" ref="X17:X31" si="15">BS17*(BX17+BY17)/1000</f>
        <v>1.4573709971384881</v>
      </c>
      <c r="Y17">
        <f t="shared" ref="Y17:Y31" si="16">0.61365*EXP(17.502*BZ17/(240.97+BZ17))</f>
        <v>3.7928612263003996</v>
      </c>
      <c r="Z17">
        <f t="shared" ref="Z17:Z31" si="17">(V17-BS17*(BX17+BY17)/1000)</f>
        <v>2.6386162233884223</v>
      </c>
      <c r="AA17">
        <f t="shared" ref="AA17:AA31" si="18">(-I17*44100)</f>
        <v>-52.425114949165319</v>
      </c>
      <c r="AB17">
        <f t="shared" ref="AB17:AB31" si="19">2*29.3*P17*0.92*(BZ17-U17)</f>
        <v>-212.59191698533377</v>
      </c>
      <c r="AC17">
        <f t="shared" ref="AC17:AC31" si="20">2*0.95*0.0000000567*(((BZ17+$B$7)+273)^4-(U17+273)^4)</f>
        <v>-15.676209676646696</v>
      </c>
      <c r="AD17">
        <f t="shared" ref="AD17:AD31" si="21">S17+AC17+AA17+AB17</f>
        <v>-49.40020128095378</v>
      </c>
      <c r="AE17">
        <v>5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54093.656168151116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1077.0563999999999</v>
      </c>
      <c r="AR17">
        <v>1230.97</v>
      </c>
      <c r="AS17">
        <f t="shared" ref="AS17:AS31" si="27">1-AQ17/AR17</f>
        <v>0.12503440376288621</v>
      </c>
      <c r="AT17">
        <v>0.5</v>
      </c>
      <c r="AU17">
        <f t="shared" ref="AU17:AU31" si="28">BI17</f>
        <v>1180.1951136505559</v>
      </c>
      <c r="AV17">
        <f t="shared" ref="AV17:AV31" si="29">J17</f>
        <v>5.6645311561386409</v>
      </c>
      <c r="AW17">
        <f t="shared" ref="AW17:AW31" si="30">AS17*AT17*AU17</f>
        <v>73.782496179584498</v>
      </c>
      <c r="AX17">
        <f t="shared" ref="AX17:AX31" si="31">BC17/AR17</f>
        <v>0.40462399571069974</v>
      </c>
      <c r="AY17">
        <f t="shared" ref="AY17:AY31" si="32">(AV17-AO17)/AU17</f>
        <v>5.2891920698149419E-3</v>
      </c>
      <c r="AZ17">
        <f t="shared" ref="AZ17:AZ31" si="33">(AL17-AR17)/AR17</f>
        <v>1.6500077174910841</v>
      </c>
      <c r="BA17" t="s">
        <v>289</v>
      </c>
      <c r="BB17">
        <v>732.89</v>
      </c>
      <c r="BC17">
        <f t="shared" ref="BC17:BC31" si="34">AR17-BB17</f>
        <v>498.08000000000004</v>
      </c>
      <c r="BD17">
        <f t="shared" ref="BD17:BD31" si="35">(AR17-AQ17)/(AR17-BB17)</f>
        <v>0.30901381304208175</v>
      </c>
      <c r="BE17">
        <f t="shared" ref="BE17:BE31" si="36">(AL17-AR17)/(AL17-BB17)</f>
        <v>0.80306738521028465</v>
      </c>
      <c r="BF17">
        <f t="shared" ref="BF17:BF31" si="37">(AR17-AQ17)/(AR17-AK17)</f>
        <v>0.29857549381398846</v>
      </c>
      <c r="BG17">
        <f t="shared" ref="BG17:BG31" si="38">(AL17-AR17)/(AL17-AK17)</f>
        <v>0.79757619803635849</v>
      </c>
      <c r="BH17">
        <f t="shared" ref="BH17:BH31" si="39">$B$11*CF17+$C$11*CG17+$F$11*CH17*(1-CK17)</f>
        <v>1400.01193548387</v>
      </c>
      <c r="BI17">
        <f t="shared" ref="BI17:BI31" si="40">BH17*BJ17</f>
        <v>1180.1951136505559</v>
      </c>
      <c r="BJ17">
        <f t="shared" ref="BJ17:BJ31" si="41">($B$11*$D$9+$C$11*$D$9+$F$11*((CU17+CM17)/MAX(CU17+CM17+CV17, 0.1)*$I$9+CV17/MAX(CU17+CM17+CV17, 0.1)*$J$9))/($B$11+$C$11+$F$11)</f>
        <v>0.84298932297506346</v>
      </c>
      <c r="BK17">
        <f t="shared" ref="BK17:BK31" si="42">($B$11*$K$9+$C$11*$K$9+$F$11*((CU17+CM17)/MAX(CU17+CM17+CV17, 0.1)*$P$9+CV17/MAX(CU17+CM17+CV17, 0.1)*$Q$9))/($B$11+$C$11+$F$11)</f>
        <v>0.19597864595012685</v>
      </c>
      <c r="BL17">
        <v>6</v>
      </c>
      <c r="BM17">
        <v>0.5</v>
      </c>
      <c r="BN17" t="s">
        <v>290</v>
      </c>
      <c r="BO17">
        <v>2</v>
      </c>
      <c r="BP17">
        <v>1608066492</v>
      </c>
      <c r="BQ17">
        <v>399.88661290322602</v>
      </c>
      <c r="BR17">
        <v>407.25419354838698</v>
      </c>
      <c r="BS17">
        <v>14.181016129032299</v>
      </c>
      <c r="BT17">
        <v>12.774770967741899</v>
      </c>
      <c r="BU17">
        <v>396.08664516128999</v>
      </c>
      <c r="BV17">
        <v>14.056016129032299</v>
      </c>
      <c r="BW17">
        <v>500.02093548387103</v>
      </c>
      <c r="BX17">
        <v>102.669129032258</v>
      </c>
      <c r="BY17">
        <v>0.100022619354839</v>
      </c>
      <c r="BZ17">
        <v>27.991054838709701</v>
      </c>
      <c r="CA17">
        <v>29.3163612903226</v>
      </c>
      <c r="CB17">
        <v>999.9</v>
      </c>
      <c r="CC17">
        <v>0</v>
      </c>
      <c r="CD17">
        <v>0</v>
      </c>
      <c r="CE17">
        <v>9996.8935483870991</v>
      </c>
      <c r="CF17">
        <v>0</v>
      </c>
      <c r="CG17">
        <v>415.17577419354802</v>
      </c>
      <c r="CH17">
        <v>1400.01193548387</v>
      </c>
      <c r="CI17">
        <v>0.89999932258064497</v>
      </c>
      <c r="CJ17">
        <v>0.10000045483871001</v>
      </c>
      <c r="CK17">
        <v>0</v>
      </c>
      <c r="CL17">
        <v>1077.10516129032</v>
      </c>
      <c r="CM17">
        <v>4.9997499999999997</v>
      </c>
      <c r="CN17">
        <v>14762.5967741936</v>
      </c>
      <c r="CO17">
        <v>12178.158064516099</v>
      </c>
      <c r="CP17">
        <v>48.265935483870997</v>
      </c>
      <c r="CQ17">
        <v>50.122967741935497</v>
      </c>
      <c r="CR17">
        <v>49.276000000000003</v>
      </c>
      <c r="CS17">
        <v>49.649064516129002</v>
      </c>
      <c r="CT17">
        <v>49.420999999999999</v>
      </c>
      <c r="CU17">
        <v>1255.50903225806</v>
      </c>
      <c r="CV17">
        <v>139.50290322580599</v>
      </c>
      <c r="CW17">
        <v>0</v>
      </c>
      <c r="CX17">
        <v>716.60000014305103</v>
      </c>
      <c r="CY17">
        <v>0</v>
      </c>
      <c r="CZ17">
        <v>1077.0563999999999</v>
      </c>
      <c r="DA17">
        <v>-4.7030769350486601</v>
      </c>
      <c r="DB17">
        <v>-77.161538295944297</v>
      </c>
      <c r="DC17">
        <v>14761.912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5.6340585279241804</v>
      </c>
      <c r="DS17">
        <v>10.978675091493001</v>
      </c>
      <c r="DT17">
        <v>0.79499529345615505</v>
      </c>
      <c r="DU17">
        <v>0</v>
      </c>
      <c r="DV17">
        <v>-7.41764766666667</v>
      </c>
      <c r="DW17">
        <v>-12.859338553948801</v>
      </c>
      <c r="DX17">
        <v>0.93617239432590005</v>
      </c>
      <c r="DY17">
        <v>0</v>
      </c>
      <c r="DZ17">
        <v>1.4064256666666699</v>
      </c>
      <c r="EA17">
        <v>4.3997953281424397E-2</v>
      </c>
      <c r="EB17">
        <v>3.1948131748542399E-3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1230.5</v>
      </c>
      <c r="EX17">
        <v>1230.5</v>
      </c>
      <c r="EY17">
        <v>2</v>
      </c>
      <c r="EZ17">
        <v>492.53699999999998</v>
      </c>
      <c r="FA17">
        <v>475.12700000000001</v>
      </c>
      <c r="FB17">
        <v>24.2544</v>
      </c>
      <c r="FC17">
        <v>32.543399999999998</v>
      </c>
      <c r="FD17">
        <v>30.0001</v>
      </c>
      <c r="FE17">
        <v>32.497399999999999</v>
      </c>
      <c r="FF17">
        <v>32.468299999999999</v>
      </c>
      <c r="FG17">
        <v>21.504899999999999</v>
      </c>
      <c r="FH17">
        <v>0</v>
      </c>
      <c r="FI17">
        <v>100</v>
      </c>
      <c r="FJ17">
        <v>24.253699999999998</v>
      </c>
      <c r="FK17">
        <v>406.27499999999998</v>
      </c>
      <c r="FL17">
        <v>12.946</v>
      </c>
      <c r="FM17">
        <v>101.575</v>
      </c>
      <c r="FN17">
        <v>100.973</v>
      </c>
    </row>
    <row r="18" spans="1:170" x14ac:dyDescent="0.25">
      <c r="A18">
        <v>2</v>
      </c>
      <c r="B18">
        <v>1608066620.5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1608066612.5</v>
      </c>
      <c r="I18">
        <f t="shared" si="0"/>
        <v>1.2595950105221477E-3</v>
      </c>
      <c r="J18">
        <f t="shared" si="1"/>
        <v>-2.3920491063348872</v>
      </c>
      <c r="K18">
        <f t="shared" si="2"/>
        <v>50.815029032258103</v>
      </c>
      <c r="L18">
        <f t="shared" si="3"/>
        <v>126.4888716281375</v>
      </c>
      <c r="M18">
        <f t="shared" si="4"/>
        <v>12.999128413740694</v>
      </c>
      <c r="N18">
        <f t="shared" si="5"/>
        <v>5.222207133606406</v>
      </c>
      <c r="O18">
        <f t="shared" si="6"/>
        <v>4.8589199725724549E-2</v>
      </c>
      <c r="P18">
        <f t="shared" si="7"/>
        <v>2.9762433773283457</v>
      </c>
      <c r="Q18">
        <f t="shared" si="8"/>
        <v>4.8152777180056262E-2</v>
      </c>
      <c r="R18">
        <f t="shared" si="9"/>
        <v>3.0134369734649689E-2</v>
      </c>
      <c r="S18">
        <f t="shared" si="10"/>
        <v>231.29137333096824</v>
      </c>
      <c r="T18">
        <f t="shared" si="11"/>
        <v>28.99350952090478</v>
      </c>
      <c r="U18">
        <f t="shared" si="12"/>
        <v>29.263877419354799</v>
      </c>
      <c r="V18">
        <f t="shared" si="13"/>
        <v>4.0835931692404834</v>
      </c>
      <c r="W18">
        <f t="shared" si="14"/>
        <v>38.743600739596737</v>
      </c>
      <c r="X18">
        <f t="shared" si="15"/>
        <v>1.4679410609514432</v>
      </c>
      <c r="Y18">
        <f t="shared" si="16"/>
        <v>3.7888606968096741</v>
      </c>
      <c r="Z18">
        <f t="shared" si="17"/>
        <v>2.6156521082890403</v>
      </c>
      <c r="AA18">
        <f t="shared" si="18"/>
        <v>-55.54813996402671</v>
      </c>
      <c r="AB18">
        <f t="shared" si="19"/>
        <v>-207.1352834088305</v>
      </c>
      <c r="AC18">
        <f t="shared" si="20"/>
        <v>-15.264142178701958</v>
      </c>
      <c r="AD18">
        <f t="shared" si="21"/>
        <v>-46.656192220590924</v>
      </c>
      <c r="AE18">
        <v>5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54121.732353154948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1069.2969230769199</v>
      </c>
      <c r="AR18">
        <v>1172.8499999999999</v>
      </c>
      <c r="AS18">
        <f t="shared" si="27"/>
        <v>8.8291833502221029E-2</v>
      </c>
      <c r="AT18">
        <v>0.5</v>
      </c>
      <c r="AU18">
        <f t="shared" si="28"/>
        <v>1180.1893555859854</v>
      </c>
      <c r="AV18">
        <f t="shared" si="29"/>
        <v>-2.3920491063348872</v>
      </c>
      <c r="AW18">
        <f t="shared" si="30"/>
        <v>52.100541042245673</v>
      </c>
      <c r="AX18">
        <f t="shared" si="31"/>
        <v>0.37446391269130747</v>
      </c>
      <c r="AY18">
        <f t="shared" si="32"/>
        <v>-1.5372970599432584E-3</v>
      </c>
      <c r="AZ18">
        <f t="shared" si="33"/>
        <v>1.7813275354904721</v>
      </c>
      <c r="BA18" t="s">
        <v>296</v>
      </c>
      <c r="BB18">
        <v>733.66</v>
      </c>
      <c r="BC18">
        <f t="shared" si="34"/>
        <v>439.18999999999994</v>
      </c>
      <c r="BD18">
        <f t="shared" si="35"/>
        <v>0.23578195524278783</v>
      </c>
      <c r="BE18">
        <f t="shared" si="36"/>
        <v>0.8262986370935208</v>
      </c>
      <c r="BF18">
        <f t="shared" si="37"/>
        <v>0.22640833522541598</v>
      </c>
      <c r="BG18">
        <f t="shared" si="38"/>
        <v>0.82039875743977497</v>
      </c>
      <c r="BH18">
        <f t="shared" si="39"/>
        <v>1400.00548387097</v>
      </c>
      <c r="BI18">
        <f t="shared" si="40"/>
        <v>1180.1893555859854</v>
      </c>
      <c r="BJ18">
        <f t="shared" si="41"/>
        <v>0.8429890948161145</v>
      </c>
      <c r="BK18">
        <f t="shared" si="42"/>
        <v>0.19597818963222888</v>
      </c>
      <c r="BL18">
        <v>6</v>
      </c>
      <c r="BM18">
        <v>0.5</v>
      </c>
      <c r="BN18" t="s">
        <v>290</v>
      </c>
      <c r="BO18">
        <v>2</v>
      </c>
      <c r="BP18">
        <v>1608066612.5</v>
      </c>
      <c r="BQ18">
        <v>50.815029032258103</v>
      </c>
      <c r="BR18">
        <v>48.021512903225798</v>
      </c>
      <c r="BS18">
        <v>14.2838967741936</v>
      </c>
      <c r="BT18">
        <v>12.794045161290301</v>
      </c>
      <c r="BU18">
        <v>47.015029032258099</v>
      </c>
      <c r="BV18">
        <v>14.1588967741936</v>
      </c>
      <c r="BW18">
        <v>500.02419354838702</v>
      </c>
      <c r="BX18">
        <v>102.66896774193501</v>
      </c>
      <c r="BY18">
        <v>9.9981387096774205E-2</v>
      </c>
      <c r="BZ18">
        <v>27.9729548387097</v>
      </c>
      <c r="CA18">
        <v>29.263877419354799</v>
      </c>
      <c r="CB18">
        <v>999.9</v>
      </c>
      <c r="CC18">
        <v>0</v>
      </c>
      <c r="CD18">
        <v>0</v>
      </c>
      <c r="CE18">
        <v>10001.6925806452</v>
      </c>
      <c r="CF18">
        <v>0</v>
      </c>
      <c r="CG18">
        <v>420.22322580645198</v>
      </c>
      <c r="CH18">
        <v>1400.00548387097</v>
      </c>
      <c r="CI18">
        <v>0.90000358064516095</v>
      </c>
      <c r="CJ18">
        <v>9.9996138709677398E-2</v>
      </c>
      <c r="CK18">
        <v>0</v>
      </c>
      <c r="CL18">
        <v>1069.3012903225799</v>
      </c>
      <c r="CM18">
        <v>4.9997499999999997</v>
      </c>
      <c r="CN18">
        <v>14637.483870967701</v>
      </c>
      <c r="CO18">
        <v>12178.103225806501</v>
      </c>
      <c r="CP18">
        <v>48.376935483871002</v>
      </c>
      <c r="CQ18">
        <v>50.125</v>
      </c>
      <c r="CR18">
        <v>49.378999999999998</v>
      </c>
      <c r="CS18">
        <v>49.646999999999998</v>
      </c>
      <c r="CT18">
        <v>49.507935483871002</v>
      </c>
      <c r="CU18">
        <v>1255.5138709677401</v>
      </c>
      <c r="CV18">
        <v>139.49161290322601</v>
      </c>
      <c r="CW18">
        <v>0</v>
      </c>
      <c r="CX18">
        <v>119.60000014305101</v>
      </c>
      <c r="CY18">
        <v>0</v>
      </c>
      <c r="CZ18">
        <v>1069.2969230769199</v>
      </c>
      <c r="DA18">
        <v>-3.0112820486934999</v>
      </c>
      <c r="DB18">
        <v>-46.017094054694397</v>
      </c>
      <c r="DC18">
        <v>14637.1615384615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-2.3573231425340402</v>
      </c>
      <c r="DS18">
        <v>-3.22792503332753</v>
      </c>
      <c r="DT18">
        <v>0.23584539238249699</v>
      </c>
      <c r="DU18">
        <v>0</v>
      </c>
      <c r="DV18">
        <v>2.7835686666666701</v>
      </c>
      <c r="DW18">
        <v>3.6663959065628502</v>
      </c>
      <c r="DX18">
        <v>0.26811895781205403</v>
      </c>
      <c r="DY18">
        <v>0</v>
      </c>
      <c r="DZ18">
        <v>1.4894436666666699</v>
      </c>
      <c r="EA18">
        <v>8.7442491657394705E-2</v>
      </c>
      <c r="EB18">
        <v>6.3293024804388096E-3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1232.5999999999999</v>
      </c>
      <c r="EX18">
        <v>1232.5</v>
      </c>
      <c r="EY18">
        <v>2</v>
      </c>
      <c r="EZ18">
        <v>492.87599999999998</v>
      </c>
      <c r="FA18">
        <v>474.77300000000002</v>
      </c>
      <c r="FB18">
        <v>24.231200000000001</v>
      </c>
      <c r="FC18">
        <v>32.5289</v>
      </c>
      <c r="FD18">
        <v>29.9999</v>
      </c>
      <c r="FE18">
        <v>32.485900000000001</v>
      </c>
      <c r="FF18">
        <v>32.456800000000001</v>
      </c>
      <c r="FG18">
        <v>5.8584100000000001</v>
      </c>
      <c r="FH18">
        <v>0</v>
      </c>
      <c r="FI18">
        <v>100</v>
      </c>
      <c r="FJ18">
        <v>24.2347</v>
      </c>
      <c r="FK18">
        <v>47.389499999999998</v>
      </c>
      <c r="FL18">
        <v>14.1615</v>
      </c>
      <c r="FM18">
        <v>101.581</v>
      </c>
      <c r="FN18">
        <v>100.979</v>
      </c>
    </row>
    <row r="19" spans="1:170" x14ac:dyDescent="0.25">
      <c r="A19">
        <v>3</v>
      </c>
      <c r="B19">
        <v>1608066695.5</v>
      </c>
      <c r="C19">
        <v>195.5</v>
      </c>
      <c r="D19" t="s">
        <v>297</v>
      </c>
      <c r="E19" t="s">
        <v>298</v>
      </c>
      <c r="F19" t="s">
        <v>285</v>
      </c>
      <c r="G19" t="s">
        <v>286</v>
      </c>
      <c r="H19">
        <v>1608066687.75</v>
      </c>
      <c r="I19">
        <f t="shared" si="0"/>
        <v>1.3652389764895522E-3</v>
      </c>
      <c r="J19">
        <f t="shared" si="1"/>
        <v>-1.3650050028266374</v>
      </c>
      <c r="K19">
        <f t="shared" si="2"/>
        <v>79.509756666666703</v>
      </c>
      <c r="L19">
        <f t="shared" si="3"/>
        <v>116.91251877213627</v>
      </c>
      <c r="M19">
        <f t="shared" si="4"/>
        <v>12.01492568581161</v>
      </c>
      <c r="N19">
        <f t="shared" si="5"/>
        <v>8.171099448373548</v>
      </c>
      <c r="O19">
        <f t="shared" si="6"/>
        <v>5.310261342181663E-2</v>
      </c>
      <c r="P19">
        <f t="shared" si="7"/>
        <v>2.9757820715654457</v>
      </c>
      <c r="Q19">
        <f t="shared" si="8"/>
        <v>5.2581736251469731E-2</v>
      </c>
      <c r="R19">
        <f t="shared" si="9"/>
        <v>3.2909957992292883E-2</v>
      </c>
      <c r="S19">
        <f t="shared" si="10"/>
        <v>231.29210090285864</v>
      </c>
      <c r="T19">
        <f t="shared" si="11"/>
        <v>28.980058721398631</v>
      </c>
      <c r="U19">
        <f t="shared" si="12"/>
        <v>29.2407</v>
      </c>
      <c r="V19">
        <f t="shared" si="13"/>
        <v>4.0781302445537486</v>
      </c>
      <c r="W19">
        <f t="shared" si="14"/>
        <v>39.084426320038062</v>
      </c>
      <c r="X19">
        <f t="shared" si="15"/>
        <v>1.4820175297736016</v>
      </c>
      <c r="Y19">
        <f t="shared" si="16"/>
        <v>3.7918364661112887</v>
      </c>
      <c r="Z19">
        <f t="shared" si="17"/>
        <v>2.5961127147801468</v>
      </c>
      <c r="AA19">
        <f t="shared" si="18"/>
        <v>-60.207038863189247</v>
      </c>
      <c r="AB19">
        <f t="shared" si="19"/>
        <v>-201.22459575661642</v>
      </c>
      <c r="AC19">
        <f t="shared" si="20"/>
        <v>-14.830152410436279</v>
      </c>
      <c r="AD19">
        <f t="shared" si="21"/>
        <v>-44.969686127383312</v>
      </c>
      <c r="AE19">
        <v>5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54105.761816350765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1063.8103846153799</v>
      </c>
      <c r="AR19">
        <v>1164.82</v>
      </c>
      <c r="AS19">
        <f t="shared" si="27"/>
        <v>8.6716930843065865E-2</v>
      </c>
      <c r="AT19">
        <v>0.5</v>
      </c>
      <c r="AU19">
        <f t="shared" si="28"/>
        <v>1180.1856007474287</v>
      </c>
      <c r="AV19">
        <f t="shared" si="29"/>
        <v>-1.3650050028266374</v>
      </c>
      <c r="AW19">
        <f t="shared" si="30"/>
        <v>51.171036560998459</v>
      </c>
      <c r="AX19">
        <f t="shared" si="31"/>
        <v>0.37114747342937104</v>
      </c>
      <c r="AY19">
        <f t="shared" si="32"/>
        <v>-6.6706247094680093E-4</v>
      </c>
      <c r="AZ19">
        <f t="shared" si="33"/>
        <v>1.8005013650177712</v>
      </c>
      <c r="BA19" t="s">
        <v>300</v>
      </c>
      <c r="BB19">
        <v>732.5</v>
      </c>
      <c r="BC19">
        <f t="shared" si="34"/>
        <v>432.31999999999994</v>
      </c>
      <c r="BD19">
        <f t="shared" si="35"/>
        <v>0.23364548340261851</v>
      </c>
      <c r="BE19">
        <f t="shared" si="36"/>
        <v>0.82909415792344987</v>
      </c>
      <c r="BF19">
        <f t="shared" si="37"/>
        <v>0.22479397273970209</v>
      </c>
      <c r="BG19">
        <f t="shared" si="38"/>
        <v>0.82355197753628973</v>
      </c>
      <c r="BH19">
        <f t="shared" si="39"/>
        <v>1400</v>
      </c>
      <c r="BI19">
        <f t="shared" si="40"/>
        <v>1180.1856007474287</v>
      </c>
      <c r="BJ19">
        <f t="shared" si="41"/>
        <v>0.84298971481959195</v>
      </c>
      <c r="BK19">
        <f t="shared" si="42"/>
        <v>0.19597942963918386</v>
      </c>
      <c r="BL19">
        <v>6</v>
      </c>
      <c r="BM19">
        <v>0.5</v>
      </c>
      <c r="BN19" t="s">
        <v>290</v>
      </c>
      <c r="BO19">
        <v>2</v>
      </c>
      <c r="BP19">
        <v>1608066687.75</v>
      </c>
      <c r="BQ19">
        <v>79.509756666666703</v>
      </c>
      <c r="BR19">
        <v>78.002080000000007</v>
      </c>
      <c r="BS19">
        <v>14.42093</v>
      </c>
      <c r="BT19">
        <v>12.806343333333301</v>
      </c>
      <c r="BU19">
        <v>75.709753333333296</v>
      </c>
      <c r="BV19">
        <v>14.29593</v>
      </c>
      <c r="BW19">
        <v>500.02306666666698</v>
      </c>
      <c r="BX19">
        <v>102.66849999999999</v>
      </c>
      <c r="BY19">
        <v>0.100012833333333</v>
      </c>
      <c r="BZ19">
        <v>27.986419999999999</v>
      </c>
      <c r="CA19">
        <v>29.2407</v>
      </c>
      <c r="CB19">
        <v>999.9</v>
      </c>
      <c r="CC19">
        <v>0</v>
      </c>
      <c r="CD19">
        <v>0</v>
      </c>
      <c r="CE19">
        <v>9999.1293333333306</v>
      </c>
      <c r="CF19">
        <v>0</v>
      </c>
      <c r="CG19">
        <v>422.67646666666701</v>
      </c>
      <c r="CH19">
        <v>1400</v>
      </c>
      <c r="CI19">
        <v>0.89998400000000001</v>
      </c>
      <c r="CJ19">
        <v>0.10001599999999999</v>
      </c>
      <c r="CK19">
        <v>0</v>
      </c>
      <c r="CL19">
        <v>1063.8016666666699</v>
      </c>
      <c r="CM19">
        <v>4.9997499999999997</v>
      </c>
      <c r="CN19">
        <v>14566.6166666667</v>
      </c>
      <c r="CO19">
        <v>12177.983333333301</v>
      </c>
      <c r="CP19">
        <v>48.441299999999998</v>
      </c>
      <c r="CQ19">
        <v>50.1353333333333</v>
      </c>
      <c r="CR19">
        <v>49.436999999999998</v>
      </c>
      <c r="CS19">
        <v>49.6871333333333</v>
      </c>
      <c r="CT19">
        <v>49.561999999999998</v>
      </c>
      <c r="CU19">
        <v>1255.48</v>
      </c>
      <c r="CV19">
        <v>139.52000000000001</v>
      </c>
      <c r="CW19">
        <v>0</v>
      </c>
      <c r="CX19">
        <v>74</v>
      </c>
      <c r="CY19">
        <v>0</v>
      </c>
      <c r="CZ19">
        <v>1063.8103846153799</v>
      </c>
      <c r="DA19">
        <v>-5.8567521352025196</v>
      </c>
      <c r="DB19">
        <v>-85.336752202097102</v>
      </c>
      <c r="DC19">
        <v>14566.6115384615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-1.3651270839202001</v>
      </c>
      <c r="DS19">
        <v>-0.15820978168164099</v>
      </c>
      <c r="DT19">
        <v>2.699959334368E-2</v>
      </c>
      <c r="DU19">
        <v>1</v>
      </c>
      <c r="DV19">
        <v>1.5086756666666701</v>
      </c>
      <c r="DW19">
        <v>8.1280444938819293E-2</v>
      </c>
      <c r="DX19">
        <v>3.0725303327315701E-2</v>
      </c>
      <c r="DY19">
        <v>1</v>
      </c>
      <c r="DZ19">
        <v>1.6136760000000001</v>
      </c>
      <c r="EA19">
        <v>0.112962313681867</v>
      </c>
      <c r="EB19">
        <v>8.1585814126395092E-3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1233.8</v>
      </c>
      <c r="EX19">
        <v>1233.8</v>
      </c>
      <c r="EY19">
        <v>2</v>
      </c>
      <c r="EZ19">
        <v>492.95100000000002</v>
      </c>
      <c r="FA19">
        <v>474.83800000000002</v>
      </c>
      <c r="FB19">
        <v>24.156600000000001</v>
      </c>
      <c r="FC19">
        <v>32.520299999999999</v>
      </c>
      <c r="FD19">
        <v>30.0001</v>
      </c>
      <c r="FE19">
        <v>32.4773</v>
      </c>
      <c r="FF19">
        <v>32.4495</v>
      </c>
      <c r="FG19">
        <v>7.2338100000000001</v>
      </c>
      <c r="FH19">
        <v>0</v>
      </c>
      <c r="FI19">
        <v>100</v>
      </c>
      <c r="FJ19">
        <v>24.1586</v>
      </c>
      <c r="FK19">
        <v>78.071600000000004</v>
      </c>
      <c r="FL19">
        <v>14.2369</v>
      </c>
      <c r="FM19">
        <v>101.583</v>
      </c>
      <c r="FN19">
        <v>100.98099999999999</v>
      </c>
    </row>
    <row r="20" spans="1:170" x14ac:dyDescent="0.25">
      <c r="A20">
        <v>4</v>
      </c>
      <c r="B20">
        <v>1608066792.5</v>
      </c>
      <c r="C20">
        <v>292.5</v>
      </c>
      <c r="D20" t="s">
        <v>302</v>
      </c>
      <c r="E20" t="s">
        <v>303</v>
      </c>
      <c r="F20" t="s">
        <v>285</v>
      </c>
      <c r="G20" t="s">
        <v>286</v>
      </c>
      <c r="H20">
        <v>1608066784.75</v>
      </c>
      <c r="I20">
        <f t="shared" si="0"/>
        <v>1.5141518230245646E-3</v>
      </c>
      <c r="J20">
        <f t="shared" si="1"/>
        <v>-0.92908194274264588</v>
      </c>
      <c r="K20">
        <f t="shared" si="2"/>
        <v>99.9671533333333</v>
      </c>
      <c r="L20">
        <f t="shared" si="3"/>
        <v>120.58255355067588</v>
      </c>
      <c r="M20">
        <f t="shared" si="4"/>
        <v>12.391949614463307</v>
      </c>
      <c r="N20">
        <f t="shared" si="5"/>
        <v>10.273359542741664</v>
      </c>
      <c r="O20">
        <f t="shared" si="6"/>
        <v>5.9712871949273771E-2</v>
      </c>
      <c r="P20">
        <f t="shared" si="7"/>
        <v>2.9758793826854624</v>
      </c>
      <c r="Q20">
        <f t="shared" si="8"/>
        <v>5.9055132746685349E-2</v>
      </c>
      <c r="R20">
        <f t="shared" si="9"/>
        <v>3.6967949413300658E-2</v>
      </c>
      <c r="S20">
        <f t="shared" si="10"/>
        <v>231.29080854284788</v>
      </c>
      <c r="T20">
        <f t="shared" si="11"/>
        <v>28.937514373841246</v>
      </c>
      <c r="U20">
        <f t="shared" si="12"/>
        <v>29.1905133333333</v>
      </c>
      <c r="V20">
        <f t="shared" si="13"/>
        <v>4.0663230632764567</v>
      </c>
      <c r="W20">
        <f t="shared" si="14"/>
        <v>39.642642431870087</v>
      </c>
      <c r="X20">
        <f t="shared" si="15"/>
        <v>1.5028012305777902</v>
      </c>
      <c r="Y20">
        <f t="shared" si="16"/>
        <v>3.7908704828657851</v>
      </c>
      <c r="Z20">
        <f t="shared" si="17"/>
        <v>2.5635218326986662</v>
      </c>
      <c r="AA20">
        <f t="shared" si="18"/>
        <v>-66.774095395383299</v>
      </c>
      <c r="AB20">
        <f t="shared" si="19"/>
        <v>-193.88055117506835</v>
      </c>
      <c r="AC20">
        <f t="shared" si="20"/>
        <v>-14.284551875640773</v>
      </c>
      <c r="AD20">
        <f t="shared" si="21"/>
        <v>-43.648389903244521</v>
      </c>
      <c r="AE20">
        <v>5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54109.378952562671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1054.2339999999999</v>
      </c>
      <c r="AR20">
        <v>1155.93</v>
      </c>
      <c r="AS20">
        <f t="shared" si="27"/>
        <v>8.7977645705189844E-2</v>
      </c>
      <c r="AT20">
        <v>0.5</v>
      </c>
      <c r="AU20">
        <f t="shared" si="28"/>
        <v>1180.1813897508709</v>
      </c>
      <c r="AV20">
        <f t="shared" si="29"/>
        <v>-0.92908194274264588</v>
      </c>
      <c r="AW20">
        <f t="shared" si="30"/>
        <v>51.914790087680345</v>
      </c>
      <c r="AX20">
        <f t="shared" si="31"/>
        <v>0.37466801622935647</v>
      </c>
      <c r="AY20">
        <f t="shared" si="32"/>
        <v>-2.976953085157422E-4</v>
      </c>
      <c r="AZ20">
        <f t="shared" si="33"/>
        <v>1.8220393968492898</v>
      </c>
      <c r="BA20" t="s">
        <v>305</v>
      </c>
      <c r="BB20">
        <v>722.84</v>
      </c>
      <c r="BC20">
        <f t="shared" si="34"/>
        <v>433.09000000000003</v>
      </c>
      <c r="BD20">
        <f t="shared" si="35"/>
        <v>0.23481493454016517</v>
      </c>
      <c r="BE20">
        <f t="shared" si="36"/>
        <v>0.82944109261038734</v>
      </c>
      <c r="BF20">
        <f t="shared" si="37"/>
        <v>0.2308895211050162</v>
      </c>
      <c r="BG20">
        <f t="shared" si="38"/>
        <v>0.82704290240030143</v>
      </c>
      <c r="BH20">
        <f t="shared" si="39"/>
        <v>1399.9953333333301</v>
      </c>
      <c r="BI20">
        <f t="shared" si="40"/>
        <v>1180.1813897508709</v>
      </c>
      <c r="BJ20">
        <f t="shared" si="41"/>
        <v>0.84298951692996615</v>
      </c>
      <c r="BK20">
        <f t="shared" si="42"/>
        <v>0.19597903385993229</v>
      </c>
      <c r="BL20">
        <v>6</v>
      </c>
      <c r="BM20">
        <v>0.5</v>
      </c>
      <c r="BN20" t="s">
        <v>290</v>
      </c>
      <c r="BO20">
        <v>2</v>
      </c>
      <c r="BP20">
        <v>1608066784.75</v>
      </c>
      <c r="BQ20">
        <v>99.9671533333333</v>
      </c>
      <c r="BR20">
        <v>99.033906666666596</v>
      </c>
      <c r="BS20">
        <v>14.623333333333299</v>
      </c>
      <c r="BT20">
        <v>12.8329466666667</v>
      </c>
      <c r="BU20">
        <v>96.167159999999996</v>
      </c>
      <c r="BV20">
        <v>14.498333333333299</v>
      </c>
      <c r="BW20">
        <v>500.00703333333303</v>
      </c>
      <c r="BX20">
        <v>102.66736666666699</v>
      </c>
      <c r="BY20">
        <v>9.9984409999999996E-2</v>
      </c>
      <c r="BZ20">
        <v>27.982050000000001</v>
      </c>
      <c r="CA20">
        <v>29.1905133333333</v>
      </c>
      <c r="CB20">
        <v>999.9</v>
      </c>
      <c r="CC20">
        <v>0</v>
      </c>
      <c r="CD20">
        <v>0</v>
      </c>
      <c r="CE20">
        <v>9999.7900000000009</v>
      </c>
      <c r="CF20">
        <v>0</v>
      </c>
      <c r="CG20">
        <v>410.06893333333301</v>
      </c>
      <c r="CH20">
        <v>1399.9953333333301</v>
      </c>
      <c r="CI20">
        <v>0.8999933</v>
      </c>
      <c r="CJ20">
        <v>0.100006633333333</v>
      </c>
      <c r="CK20">
        <v>0</v>
      </c>
      <c r="CL20">
        <v>1054.258</v>
      </c>
      <c r="CM20">
        <v>4.9997499999999997</v>
      </c>
      <c r="CN20">
        <v>14438.4233333333</v>
      </c>
      <c r="CO20">
        <v>12177.9666666667</v>
      </c>
      <c r="CP20">
        <v>48.530999999999999</v>
      </c>
      <c r="CQ20">
        <v>50.186999999999998</v>
      </c>
      <c r="CR20">
        <v>49.5124</v>
      </c>
      <c r="CS20">
        <v>49.714233333333297</v>
      </c>
      <c r="CT20">
        <v>49.620800000000003</v>
      </c>
      <c r="CU20">
        <v>1255.4853333333299</v>
      </c>
      <c r="CV20">
        <v>139.51033333333299</v>
      </c>
      <c r="CW20">
        <v>0</v>
      </c>
      <c r="CX20">
        <v>96.200000047683702</v>
      </c>
      <c r="CY20">
        <v>0</v>
      </c>
      <c r="CZ20">
        <v>1054.2339999999999</v>
      </c>
      <c r="DA20">
        <v>-4.1799999800157499</v>
      </c>
      <c r="DB20">
        <v>-74.976923006716106</v>
      </c>
      <c r="DC20">
        <v>14437.816000000001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-0.92842965383312404</v>
      </c>
      <c r="DS20">
        <v>-0.35741600271111201</v>
      </c>
      <c r="DT20">
        <v>9.8971895794926698E-2</v>
      </c>
      <c r="DU20">
        <v>1</v>
      </c>
      <c r="DV20">
        <v>0.93512513333333303</v>
      </c>
      <c r="DW20">
        <v>-3.60423403781958E-2</v>
      </c>
      <c r="DX20">
        <v>0.112394796520934</v>
      </c>
      <c r="DY20">
        <v>1</v>
      </c>
      <c r="DZ20">
        <v>1.7896030000000001</v>
      </c>
      <c r="EA20">
        <v>0.10111902113459301</v>
      </c>
      <c r="EB20">
        <v>7.3116200439209602E-3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1235.4000000000001</v>
      </c>
      <c r="EX20">
        <v>1235.4000000000001</v>
      </c>
      <c r="EY20">
        <v>2</v>
      </c>
      <c r="EZ20">
        <v>493.30200000000002</v>
      </c>
      <c r="FA20">
        <v>474.62599999999998</v>
      </c>
      <c r="FB20">
        <v>24.194600000000001</v>
      </c>
      <c r="FC20">
        <v>32.5289</v>
      </c>
      <c r="FD20">
        <v>30</v>
      </c>
      <c r="FE20">
        <v>32.4831</v>
      </c>
      <c r="FF20">
        <v>32.456099999999999</v>
      </c>
      <c r="FG20">
        <v>8.1019000000000005</v>
      </c>
      <c r="FH20">
        <v>0</v>
      </c>
      <c r="FI20">
        <v>100</v>
      </c>
      <c r="FJ20">
        <v>24.2042</v>
      </c>
      <c r="FK20">
        <v>99.085300000000004</v>
      </c>
      <c r="FL20">
        <v>14.3642</v>
      </c>
      <c r="FM20">
        <v>101.583</v>
      </c>
      <c r="FN20">
        <v>100.97799999999999</v>
      </c>
    </row>
    <row r="21" spans="1:170" x14ac:dyDescent="0.25">
      <c r="A21">
        <v>5</v>
      </c>
      <c r="B21">
        <v>1608066888.5</v>
      </c>
      <c r="C21">
        <v>388.5</v>
      </c>
      <c r="D21" t="s">
        <v>306</v>
      </c>
      <c r="E21" t="s">
        <v>307</v>
      </c>
      <c r="F21" t="s">
        <v>285</v>
      </c>
      <c r="G21" t="s">
        <v>286</v>
      </c>
      <c r="H21">
        <v>1608066880.75</v>
      </c>
      <c r="I21">
        <f t="shared" si="0"/>
        <v>1.6490501590400452E-3</v>
      </c>
      <c r="J21">
        <f t="shared" si="1"/>
        <v>0.69020911242389105</v>
      </c>
      <c r="K21">
        <f t="shared" si="2"/>
        <v>149.591933333333</v>
      </c>
      <c r="L21">
        <f t="shared" si="3"/>
        <v>127.0566651259511</v>
      </c>
      <c r="M21">
        <f t="shared" si="4"/>
        <v>13.057097642297951</v>
      </c>
      <c r="N21">
        <f t="shared" si="5"/>
        <v>15.372955665861481</v>
      </c>
      <c r="O21">
        <f t="shared" si="6"/>
        <v>6.5886130748252475E-2</v>
      </c>
      <c r="P21">
        <f t="shared" si="7"/>
        <v>2.9759723453823255</v>
      </c>
      <c r="Q21">
        <f t="shared" si="8"/>
        <v>6.5086371460939707E-2</v>
      </c>
      <c r="R21">
        <f t="shared" si="9"/>
        <v>4.0750028427299648E-2</v>
      </c>
      <c r="S21">
        <f t="shared" si="10"/>
        <v>231.29674933131852</v>
      </c>
      <c r="T21">
        <f t="shared" si="11"/>
        <v>28.90662965074846</v>
      </c>
      <c r="U21">
        <f t="shared" si="12"/>
        <v>29.1493066666667</v>
      </c>
      <c r="V21">
        <f t="shared" si="13"/>
        <v>4.0566508581013698</v>
      </c>
      <c r="W21">
        <f t="shared" si="14"/>
        <v>40.183523797789078</v>
      </c>
      <c r="X21">
        <f t="shared" si="15"/>
        <v>1.5236304369730451</v>
      </c>
      <c r="Y21">
        <f t="shared" si="16"/>
        <v>3.7916795068551856</v>
      </c>
      <c r="Z21">
        <f t="shared" si="17"/>
        <v>2.5330204211283247</v>
      </c>
      <c r="AA21">
        <f t="shared" si="18"/>
        <v>-72.723112013665997</v>
      </c>
      <c r="AB21">
        <f t="shared" si="19"/>
        <v>-186.68817189157045</v>
      </c>
      <c r="AC21">
        <f t="shared" si="20"/>
        <v>-13.751636346507782</v>
      </c>
      <c r="AD21">
        <f t="shared" si="21"/>
        <v>-41.866170920425702</v>
      </c>
      <c r="AE21">
        <v>5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54111.418470616278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1042.5083999999999</v>
      </c>
      <c r="AR21">
        <v>1152.1600000000001</v>
      </c>
      <c r="AS21">
        <f t="shared" si="27"/>
        <v>9.5170462435772873E-2</v>
      </c>
      <c r="AT21">
        <v>0.5</v>
      </c>
      <c r="AU21">
        <f t="shared" si="28"/>
        <v>1180.2127407473604</v>
      </c>
      <c r="AV21">
        <f t="shared" si="29"/>
        <v>0.69020911242389105</v>
      </c>
      <c r="AW21">
        <f t="shared" si="30"/>
        <v>56.160696154758604</v>
      </c>
      <c r="AX21">
        <f t="shared" si="31"/>
        <v>0.37602416331065136</v>
      </c>
      <c r="AY21">
        <f t="shared" si="32"/>
        <v>1.0743457924688991E-3</v>
      </c>
      <c r="AZ21">
        <f t="shared" si="33"/>
        <v>1.8312734342452437</v>
      </c>
      <c r="BA21" t="s">
        <v>309</v>
      </c>
      <c r="BB21">
        <v>718.92</v>
      </c>
      <c r="BC21">
        <f t="shared" si="34"/>
        <v>433.24000000000012</v>
      </c>
      <c r="BD21">
        <f t="shared" si="35"/>
        <v>0.25309666697442551</v>
      </c>
      <c r="BE21">
        <f t="shared" si="36"/>
        <v>0.82964500857201284</v>
      </c>
      <c r="BF21">
        <f t="shared" si="37"/>
        <v>0.25110109778610806</v>
      </c>
      <c r="BG21">
        <f t="shared" si="38"/>
        <v>0.82852330585781842</v>
      </c>
      <c r="BH21">
        <f t="shared" si="39"/>
        <v>1400.0326666666699</v>
      </c>
      <c r="BI21">
        <f t="shared" si="40"/>
        <v>1180.2127407473604</v>
      </c>
      <c r="BJ21">
        <f t="shared" si="41"/>
        <v>0.84298943078044208</v>
      </c>
      <c r="BK21">
        <f t="shared" si="42"/>
        <v>0.19597886156088409</v>
      </c>
      <c r="BL21">
        <v>6</v>
      </c>
      <c r="BM21">
        <v>0.5</v>
      </c>
      <c r="BN21" t="s">
        <v>290</v>
      </c>
      <c r="BO21">
        <v>2</v>
      </c>
      <c r="BP21">
        <v>1608066880.75</v>
      </c>
      <c r="BQ21">
        <v>149.591933333333</v>
      </c>
      <c r="BR21">
        <v>150.71616666666699</v>
      </c>
      <c r="BS21">
        <v>14.826219999999999</v>
      </c>
      <c r="BT21">
        <v>12.8767666666667</v>
      </c>
      <c r="BU21">
        <v>145.79193333333299</v>
      </c>
      <c r="BV21">
        <v>14.701219999999999</v>
      </c>
      <c r="BW21">
        <v>500.01740000000001</v>
      </c>
      <c r="BX21">
        <v>102.665933333333</v>
      </c>
      <c r="BY21">
        <v>0.10000680333333301</v>
      </c>
      <c r="BZ21">
        <v>27.985710000000001</v>
      </c>
      <c r="CA21">
        <v>29.1493066666667</v>
      </c>
      <c r="CB21">
        <v>999.9</v>
      </c>
      <c r="CC21">
        <v>0</v>
      </c>
      <c r="CD21">
        <v>0</v>
      </c>
      <c r="CE21">
        <v>10000.455333333301</v>
      </c>
      <c r="CF21">
        <v>0</v>
      </c>
      <c r="CG21">
        <v>399.77476666666701</v>
      </c>
      <c r="CH21">
        <v>1400.0326666666699</v>
      </c>
      <c r="CI21">
        <v>0.89999406666666704</v>
      </c>
      <c r="CJ21">
        <v>0.100005836666667</v>
      </c>
      <c r="CK21">
        <v>0</v>
      </c>
      <c r="CL21">
        <v>1042.5646666666701</v>
      </c>
      <c r="CM21">
        <v>4.9997499999999997</v>
      </c>
      <c r="CN21">
        <v>14287.7</v>
      </c>
      <c r="CO21">
        <v>12178.32</v>
      </c>
      <c r="CP21">
        <v>48.608199999999997</v>
      </c>
      <c r="CQ21">
        <v>50.283066666666599</v>
      </c>
      <c r="CR21">
        <v>49.587200000000003</v>
      </c>
      <c r="CS21">
        <v>49.7582666666667</v>
      </c>
      <c r="CT21">
        <v>49.678666666666601</v>
      </c>
      <c r="CU21">
        <v>1255.5226666666699</v>
      </c>
      <c r="CV21">
        <v>139.51</v>
      </c>
      <c r="CW21">
        <v>0</v>
      </c>
      <c r="CX21">
        <v>95</v>
      </c>
      <c r="CY21">
        <v>0</v>
      </c>
      <c r="CZ21">
        <v>1042.5083999999999</v>
      </c>
      <c r="DA21">
        <v>-5.3876923027022503</v>
      </c>
      <c r="DB21">
        <v>-75.869230883124899</v>
      </c>
      <c r="DC21">
        <v>14287.255999999999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0.68444858149737997</v>
      </c>
      <c r="DS21">
        <v>0.29898343499572999</v>
      </c>
      <c r="DT21">
        <v>8.78157573131223E-2</v>
      </c>
      <c r="DU21">
        <v>1</v>
      </c>
      <c r="DV21">
        <v>-1.1218096333333301</v>
      </c>
      <c r="DW21">
        <v>-5.97301802002232E-2</v>
      </c>
      <c r="DX21">
        <v>9.6186901687802001E-2</v>
      </c>
      <c r="DY21">
        <v>1</v>
      </c>
      <c r="DZ21">
        <v>1.9486206666666701</v>
      </c>
      <c r="EA21">
        <v>0.10141401557285901</v>
      </c>
      <c r="EB21">
        <v>7.3202262867269998E-3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1237</v>
      </c>
      <c r="EX21">
        <v>1237</v>
      </c>
      <c r="EY21">
        <v>2</v>
      </c>
      <c r="EZ21">
        <v>493.59500000000003</v>
      </c>
      <c r="FA21">
        <v>475.00099999999998</v>
      </c>
      <c r="FB21">
        <v>24.2075</v>
      </c>
      <c r="FC21">
        <v>32.554900000000004</v>
      </c>
      <c r="FD21">
        <v>30.000399999999999</v>
      </c>
      <c r="FE21">
        <v>32.503500000000003</v>
      </c>
      <c r="FF21">
        <v>32.476799999999997</v>
      </c>
      <c r="FG21">
        <v>10.509600000000001</v>
      </c>
      <c r="FH21">
        <v>0</v>
      </c>
      <c r="FI21">
        <v>100</v>
      </c>
      <c r="FJ21">
        <v>24.210599999999999</v>
      </c>
      <c r="FK21">
        <v>150.80699999999999</v>
      </c>
      <c r="FL21">
        <v>14.553000000000001</v>
      </c>
      <c r="FM21">
        <v>101.571</v>
      </c>
      <c r="FN21">
        <v>100.973</v>
      </c>
    </row>
    <row r="22" spans="1:170" x14ac:dyDescent="0.25">
      <c r="A22">
        <v>6</v>
      </c>
      <c r="B22">
        <v>1608066960.5</v>
      </c>
      <c r="C22">
        <v>460.5</v>
      </c>
      <c r="D22" t="s">
        <v>310</v>
      </c>
      <c r="E22" t="s">
        <v>311</v>
      </c>
      <c r="F22" t="s">
        <v>285</v>
      </c>
      <c r="G22" t="s">
        <v>286</v>
      </c>
      <c r="H22">
        <v>1608066952.75</v>
      </c>
      <c r="I22">
        <f t="shared" si="0"/>
        <v>1.7388449340718893E-3</v>
      </c>
      <c r="J22">
        <f t="shared" si="1"/>
        <v>2.2470264539041782</v>
      </c>
      <c r="K22">
        <f t="shared" si="2"/>
        <v>199.014266666667</v>
      </c>
      <c r="L22">
        <f t="shared" si="3"/>
        <v>140.39452897655673</v>
      </c>
      <c r="M22">
        <f t="shared" si="4"/>
        <v>14.427831044877964</v>
      </c>
      <c r="N22">
        <f t="shared" si="5"/>
        <v>20.451966582447248</v>
      </c>
      <c r="O22">
        <f t="shared" si="6"/>
        <v>7.0163631723327929E-2</v>
      </c>
      <c r="P22">
        <f t="shared" si="7"/>
        <v>2.9752193192200282</v>
      </c>
      <c r="Q22">
        <f t="shared" si="8"/>
        <v>6.9257200621809581E-2</v>
      </c>
      <c r="R22">
        <f t="shared" si="9"/>
        <v>4.3366213949723766E-2</v>
      </c>
      <c r="S22">
        <f t="shared" si="10"/>
        <v>231.28913744327056</v>
      </c>
      <c r="T22">
        <f t="shared" si="11"/>
        <v>28.890592211664796</v>
      </c>
      <c r="U22">
        <f t="shared" si="12"/>
        <v>29.11016</v>
      </c>
      <c r="V22">
        <f t="shared" si="13"/>
        <v>4.0474807714014363</v>
      </c>
      <c r="W22">
        <f t="shared" si="14"/>
        <v>40.53140994820054</v>
      </c>
      <c r="X22">
        <f t="shared" si="15"/>
        <v>1.5374302576891528</v>
      </c>
      <c r="Y22">
        <f t="shared" si="16"/>
        <v>3.7931822743250252</v>
      </c>
      <c r="Z22">
        <f t="shared" si="17"/>
        <v>2.5100505137122835</v>
      </c>
      <c r="AA22">
        <f t="shared" si="18"/>
        <v>-76.683061592570311</v>
      </c>
      <c r="AB22">
        <f t="shared" si="19"/>
        <v>-179.27162142081249</v>
      </c>
      <c r="AC22">
        <f t="shared" si="20"/>
        <v>-13.206539042147767</v>
      </c>
      <c r="AD22">
        <f t="shared" si="21"/>
        <v>-37.872084612260011</v>
      </c>
      <c r="AE22">
        <v>4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54088.106119920769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1036.3800000000001</v>
      </c>
      <c r="AR22">
        <v>1156.24</v>
      </c>
      <c r="AS22">
        <f t="shared" si="27"/>
        <v>0.10366359925275026</v>
      </c>
      <c r="AT22">
        <v>0.5</v>
      </c>
      <c r="AU22">
        <f t="shared" si="28"/>
        <v>1180.1729497508711</v>
      </c>
      <c r="AV22">
        <f t="shared" si="29"/>
        <v>2.2470264539041782</v>
      </c>
      <c r="AW22">
        <f t="shared" si="30"/>
        <v>61.170487855955237</v>
      </c>
      <c r="AX22">
        <f t="shared" si="31"/>
        <v>0.37465405106206329</v>
      </c>
      <c r="AY22">
        <f t="shared" si="32"/>
        <v>2.3935254017783559E-3</v>
      </c>
      <c r="AZ22">
        <f t="shared" si="33"/>
        <v>1.8212827786618697</v>
      </c>
      <c r="BA22" t="s">
        <v>313</v>
      </c>
      <c r="BB22">
        <v>723.05</v>
      </c>
      <c r="BC22">
        <f t="shared" si="34"/>
        <v>433.19000000000005</v>
      </c>
      <c r="BD22">
        <f t="shared" si="35"/>
        <v>0.27669152104157502</v>
      </c>
      <c r="BE22">
        <f t="shared" si="36"/>
        <v>0.82938760077667473</v>
      </c>
      <c r="BF22">
        <f t="shared" si="37"/>
        <v>0.27193747905729893</v>
      </c>
      <c r="BG22">
        <f t="shared" si="38"/>
        <v>0.82692117161201772</v>
      </c>
      <c r="BH22">
        <f t="shared" si="39"/>
        <v>1399.9853333333299</v>
      </c>
      <c r="BI22">
        <f t="shared" si="40"/>
        <v>1180.1729497508711</v>
      </c>
      <c r="BJ22">
        <f t="shared" si="41"/>
        <v>0.84298950971215469</v>
      </c>
      <c r="BK22">
        <f t="shared" si="42"/>
        <v>0.19597901942430945</v>
      </c>
      <c r="BL22">
        <v>6</v>
      </c>
      <c r="BM22">
        <v>0.5</v>
      </c>
      <c r="BN22" t="s">
        <v>290</v>
      </c>
      <c r="BO22">
        <v>2</v>
      </c>
      <c r="BP22">
        <v>1608066952.75</v>
      </c>
      <c r="BQ22">
        <v>199.014266666667</v>
      </c>
      <c r="BR22">
        <v>202.125766666667</v>
      </c>
      <c r="BS22">
        <v>14.9604466666667</v>
      </c>
      <c r="BT22">
        <v>12.90518</v>
      </c>
      <c r="BU22">
        <v>195.21426666666699</v>
      </c>
      <c r="BV22">
        <v>14.8354466666667</v>
      </c>
      <c r="BW22">
        <v>500.03176666666701</v>
      </c>
      <c r="BX22">
        <v>102.66630000000001</v>
      </c>
      <c r="BY22">
        <v>0.100033916666667</v>
      </c>
      <c r="BZ22">
        <v>27.992506666666699</v>
      </c>
      <c r="CA22">
        <v>29.11016</v>
      </c>
      <c r="CB22">
        <v>999.9</v>
      </c>
      <c r="CC22">
        <v>0</v>
      </c>
      <c r="CD22">
        <v>0</v>
      </c>
      <c r="CE22">
        <v>9996.1616666666596</v>
      </c>
      <c r="CF22">
        <v>0</v>
      </c>
      <c r="CG22">
        <v>400.41096666666698</v>
      </c>
      <c r="CH22">
        <v>1399.9853333333299</v>
      </c>
      <c r="CI22">
        <v>0.89999419999999997</v>
      </c>
      <c r="CJ22">
        <v>0.100005713333333</v>
      </c>
      <c r="CK22">
        <v>0</v>
      </c>
      <c r="CL22">
        <v>1036.4003333333301</v>
      </c>
      <c r="CM22">
        <v>4.9997499999999997</v>
      </c>
      <c r="CN22">
        <v>14213.6</v>
      </c>
      <c r="CO22">
        <v>12177.903333333301</v>
      </c>
      <c r="CP22">
        <v>48.672533333333298</v>
      </c>
      <c r="CQ22">
        <v>50.307866666666598</v>
      </c>
      <c r="CR22">
        <v>49.631</v>
      </c>
      <c r="CS22">
        <v>49.814266666666597</v>
      </c>
      <c r="CT22">
        <v>49.7351666666667</v>
      </c>
      <c r="CU22">
        <v>1255.4766666666701</v>
      </c>
      <c r="CV22">
        <v>139.50899999999999</v>
      </c>
      <c r="CW22">
        <v>0</v>
      </c>
      <c r="CX22">
        <v>71</v>
      </c>
      <c r="CY22">
        <v>0</v>
      </c>
      <c r="CZ22">
        <v>1036.3800000000001</v>
      </c>
      <c r="DA22">
        <v>-6.6776923185063204</v>
      </c>
      <c r="DB22">
        <v>-78.838461582576699</v>
      </c>
      <c r="DC22">
        <v>14213.232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2.2503624918363898</v>
      </c>
      <c r="DS22">
        <v>-6.6253989920546097E-2</v>
      </c>
      <c r="DT22">
        <v>4.2404862950823199E-2</v>
      </c>
      <c r="DU22">
        <v>1</v>
      </c>
      <c r="DV22">
        <v>-3.11310333333333</v>
      </c>
      <c r="DW22">
        <v>-9.0525650723021794E-2</v>
      </c>
      <c r="DX22">
        <v>4.6928330415171998E-2</v>
      </c>
      <c r="DY22">
        <v>1</v>
      </c>
      <c r="DZ22">
        <v>2.05460633333333</v>
      </c>
      <c r="EA22">
        <v>8.2979933259182195E-2</v>
      </c>
      <c r="EB22">
        <v>6.0750212528206003E-3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1238.2</v>
      </c>
      <c r="EX22">
        <v>1238.2</v>
      </c>
      <c r="EY22">
        <v>2</v>
      </c>
      <c r="EZ22">
        <v>493.88099999999997</v>
      </c>
      <c r="FA22">
        <v>474.91800000000001</v>
      </c>
      <c r="FB22">
        <v>24.094000000000001</v>
      </c>
      <c r="FC22">
        <v>32.5899</v>
      </c>
      <c r="FD22">
        <v>30.0002</v>
      </c>
      <c r="FE22">
        <v>32.532899999999998</v>
      </c>
      <c r="FF22">
        <v>32.504199999999997</v>
      </c>
      <c r="FG22">
        <v>12.872299999999999</v>
      </c>
      <c r="FH22">
        <v>0</v>
      </c>
      <c r="FI22">
        <v>100</v>
      </c>
      <c r="FJ22">
        <v>24.0914</v>
      </c>
      <c r="FK22">
        <v>202.53800000000001</v>
      </c>
      <c r="FL22">
        <v>14.7422</v>
      </c>
      <c r="FM22">
        <v>101.562</v>
      </c>
      <c r="FN22">
        <v>100.96299999999999</v>
      </c>
    </row>
    <row r="23" spans="1:170" x14ac:dyDescent="0.25">
      <c r="A23">
        <v>7</v>
      </c>
      <c r="B23">
        <v>1608067038.5</v>
      </c>
      <c r="C23">
        <v>538.5</v>
      </c>
      <c r="D23" t="s">
        <v>314</v>
      </c>
      <c r="E23" t="s">
        <v>315</v>
      </c>
      <c r="F23" t="s">
        <v>285</v>
      </c>
      <c r="G23" t="s">
        <v>286</v>
      </c>
      <c r="H23">
        <v>1608067030.75</v>
      </c>
      <c r="I23">
        <f t="shared" si="0"/>
        <v>1.8296461239667445E-3</v>
      </c>
      <c r="J23">
        <f t="shared" si="1"/>
        <v>3.9552258655137713</v>
      </c>
      <c r="K23">
        <f t="shared" si="2"/>
        <v>249.152166666667</v>
      </c>
      <c r="L23">
        <f t="shared" si="3"/>
        <v>155.14254413068178</v>
      </c>
      <c r="M23">
        <f t="shared" si="4"/>
        <v>15.943840466744831</v>
      </c>
      <c r="N23">
        <f t="shared" si="5"/>
        <v>25.605113152785712</v>
      </c>
      <c r="O23">
        <f t="shared" si="6"/>
        <v>7.4486510733769981E-2</v>
      </c>
      <c r="P23">
        <f t="shared" si="7"/>
        <v>2.9760115496351176</v>
      </c>
      <c r="Q23">
        <f t="shared" si="8"/>
        <v>7.3466089748487742E-2</v>
      </c>
      <c r="R23">
        <f t="shared" si="9"/>
        <v>4.6006822217943888E-2</v>
      </c>
      <c r="S23">
        <f t="shared" si="10"/>
        <v>231.2917696384927</v>
      </c>
      <c r="T23">
        <f t="shared" si="11"/>
        <v>28.856156419130468</v>
      </c>
      <c r="U23">
        <f t="shared" si="12"/>
        <v>29.082979999999999</v>
      </c>
      <c r="V23">
        <f t="shared" si="13"/>
        <v>4.0411245061740599</v>
      </c>
      <c r="W23">
        <f t="shared" si="14"/>
        <v>40.924299004571409</v>
      </c>
      <c r="X23">
        <f t="shared" si="15"/>
        <v>1.5513398350446843</v>
      </c>
      <c r="Y23">
        <f t="shared" si="16"/>
        <v>3.7907548150583925</v>
      </c>
      <c r="Z23">
        <f t="shared" si="17"/>
        <v>2.4897846711293754</v>
      </c>
      <c r="AA23">
        <f t="shared" si="18"/>
        <v>-80.687394066933436</v>
      </c>
      <c r="AB23">
        <f t="shared" si="19"/>
        <v>-176.72018490469418</v>
      </c>
      <c r="AC23">
        <f t="shared" si="20"/>
        <v>-13.012643175874276</v>
      </c>
      <c r="AD23">
        <f t="shared" si="21"/>
        <v>-39.128452509009207</v>
      </c>
      <c r="AE23">
        <v>4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54113.387289571576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1031.3796153846199</v>
      </c>
      <c r="AR23">
        <v>1162.18</v>
      </c>
      <c r="AS23">
        <f t="shared" si="27"/>
        <v>0.11254744068507472</v>
      </c>
      <c r="AT23">
        <v>0.5</v>
      </c>
      <c r="AU23">
        <f t="shared" si="28"/>
        <v>1180.1892007473189</v>
      </c>
      <c r="AV23">
        <f t="shared" si="29"/>
        <v>3.9552258655137713</v>
      </c>
      <c r="AW23">
        <f t="shared" si="30"/>
        <v>66.413637034137309</v>
      </c>
      <c r="AX23">
        <f t="shared" si="31"/>
        <v>0.38001858576124187</v>
      </c>
      <c r="AY23">
        <f t="shared" si="32"/>
        <v>3.8408869886791259E-3</v>
      </c>
      <c r="AZ23">
        <f t="shared" si="33"/>
        <v>1.8068629644289176</v>
      </c>
      <c r="BA23" t="s">
        <v>317</v>
      </c>
      <c r="BB23">
        <v>720.53</v>
      </c>
      <c r="BC23">
        <f t="shared" si="34"/>
        <v>441.65000000000009</v>
      </c>
      <c r="BD23">
        <f t="shared" si="35"/>
        <v>0.29616299018539594</v>
      </c>
      <c r="BE23">
        <f t="shared" si="36"/>
        <v>0.82622808915819068</v>
      </c>
      <c r="BF23">
        <f t="shared" si="37"/>
        <v>0.2928128131920259</v>
      </c>
      <c r="BG23">
        <f t="shared" si="38"/>
        <v>0.82458865263651349</v>
      </c>
      <c r="BH23">
        <f t="shared" si="39"/>
        <v>1400.0050000000001</v>
      </c>
      <c r="BI23">
        <f t="shared" si="40"/>
        <v>1180.1892007473189</v>
      </c>
      <c r="BJ23">
        <f t="shared" si="41"/>
        <v>0.84298927557210068</v>
      </c>
      <c r="BK23">
        <f t="shared" si="42"/>
        <v>0.19597855114420148</v>
      </c>
      <c r="BL23">
        <v>6</v>
      </c>
      <c r="BM23">
        <v>0.5</v>
      </c>
      <c r="BN23" t="s">
        <v>290</v>
      </c>
      <c r="BO23">
        <v>2</v>
      </c>
      <c r="BP23">
        <v>1608067030.75</v>
      </c>
      <c r="BQ23">
        <v>249.152166666667</v>
      </c>
      <c r="BR23">
        <v>254.44536666666701</v>
      </c>
      <c r="BS23">
        <v>15.095409999999999</v>
      </c>
      <c r="BT23">
        <v>12.933020000000001</v>
      </c>
      <c r="BU23">
        <v>245.35216666666699</v>
      </c>
      <c r="BV23">
        <v>14.970409999999999</v>
      </c>
      <c r="BW23">
        <v>500.00976666666702</v>
      </c>
      <c r="BX23">
        <v>102.669</v>
      </c>
      <c r="BY23">
        <v>9.9976466666666694E-2</v>
      </c>
      <c r="BZ23">
        <v>27.981526666666699</v>
      </c>
      <c r="CA23">
        <v>29.082979999999999</v>
      </c>
      <c r="CB23">
        <v>999.9</v>
      </c>
      <c r="CC23">
        <v>0</v>
      </c>
      <c r="CD23">
        <v>0</v>
      </c>
      <c r="CE23">
        <v>10000.378333333299</v>
      </c>
      <c r="CF23">
        <v>0</v>
      </c>
      <c r="CG23">
        <v>390.27859999999998</v>
      </c>
      <c r="CH23">
        <v>1400.0050000000001</v>
      </c>
      <c r="CI23">
        <v>0.8999994</v>
      </c>
      <c r="CJ23">
        <v>0.10000046</v>
      </c>
      <c r="CK23">
        <v>0</v>
      </c>
      <c r="CL23">
        <v>1031.40366666667</v>
      </c>
      <c r="CM23">
        <v>4.9997499999999997</v>
      </c>
      <c r="CN23">
        <v>14153.5433333333</v>
      </c>
      <c r="CO23">
        <v>12178.09</v>
      </c>
      <c r="CP23">
        <v>48.741533333333301</v>
      </c>
      <c r="CQ23">
        <v>50.356099999999998</v>
      </c>
      <c r="CR23">
        <v>49.701833333333298</v>
      </c>
      <c r="CS23">
        <v>49.877000000000002</v>
      </c>
      <c r="CT23">
        <v>49.801766666666701</v>
      </c>
      <c r="CU23">
        <v>1255.5050000000001</v>
      </c>
      <c r="CV23">
        <v>139.5</v>
      </c>
      <c r="CW23">
        <v>0</v>
      </c>
      <c r="CX23">
        <v>77.600000143051105</v>
      </c>
      <c r="CY23">
        <v>0</v>
      </c>
      <c r="CZ23">
        <v>1031.3796153846199</v>
      </c>
      <c r="DA23">
        <v>-4.0974358948230298</v>
      </c>
      <c r="DB23">
        <v>-51.247863286455498</v>
      </c>
      <c r="DC23">
        <v>14153.2076923077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3.9552778127244199</v>
      </c>
      <c r="DS23">
        <v>-0.19292882063281699</v>
      </c>
      <c r="DT23">
        <v>3.1433460717620897E-2</v>
      </c>
      <c r="DU23">
        <v>1</v>
      </c>
      <c r="DV23">
        <v>-5.2929873333333299</v>
      </c>
      <c r="DW23">
        <v>0.16962580645161299</v>
      </c>
      <c r="DX23">
        <v>3.7253452630446098E-2</v>
      </c>
      <c r="DY23">
        <v>1</v>
      </c>
      <c r="DZ23">
        <v>2.1618703333333298</v>
      </c>
      <c r="EA23">
        <v>5.9743448275858202E-2</v>
      </c>
      <c r="EB23">
        <v>4.3666390457141697E-3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1239.5</v>
      </c>
      <c r="EX23">
        <v>1239.5</v>
      </c>
      <c r="EY23">
        <v>2</v>
      </c>
      <c r="EZ23">
        <v>494.04599999999999</v>
      </c>
      <c r="FA23">
        <v>474.87700000000001</v>
      </c>
      <c r="FB23">
        <v>24.107600000000001</v>
      </c>
      <c r="FC23">
        <v>32.642000000000003</v>
      </c>
      <c r="FD23">
        <v>30.000399999999999</v>
      </c>
      <c r="FE23">
        <v>32.575000000000003</v>
      </c>
      <c r="FF23">
        <v>32.543700000000001</v>
      </c>
      <c r="FG23">
        <v>15.221399999999999</v>
      </c>
      <c r="FH23">
        <v>0</v>
      </c>
      <c r="FI23">
        <v>100</v>
      </c>
      <c r="FJ23">
        <v>24.117999999999999</v>
      </c>
      <c r="FK23">
        <v>254.89099999999999</v>
      </c>
      <c r="FL23">
        <v>14.8819</v>
      </c>
      <c r="FM23">
        <v>101.553</v>
      </c>
      <c r="FN23">
        <v>100.953</v>
      </c>
    </row>
    <row r="24" spans="1:170" x14ac:dyDescent="0.25">
      <c r="A24">
        <v>8</v>
      </c>
      <c r="B24">
        <v>1608067159.0999999</v>
      </c>
      <c r="C24">
        <v>659.09999990463302</v>
      </c>
      <c r="D24" t="s">
        <v>318</v>
      </c>
      <c r="E24" t="s">
        <v>319</v>
      </c>
      <c r="F24" t="s">
        <v>285</v>
      </c>
      <c r="G24" t="s">
        <v>286</v>
      </c>
      <c r="H24">
        <v>1608067151.0999999</v>
      </c>
      <c r="I24">
        <f t="shared" si="0"/>
        <v>1.9175092334277029E-3</v>
      </c>
      <c r="J24">
        <f t="shared" si="1"/>
        <v>8.5077754539312966</v>
      </c>
      <c r="K24">
        <f t="shared" si="2"/>
        <v>399.129387096774</v>
      </c>
      <c r="L24">
        <f t="shared" si="3"/>
        <v>212.26439251167068</v>
      </c>
      <c r="M24">
        <f t="shared" si="4"/>
        <v>21.814237818394059</v>
      </c>
      <c r="N24">
        <f t="shared" si="5"/>
        <v>41.018200308656006</v>
      </c>
      <c r="O24">
        <f t="shared" si="6"/>
        <v>7.8845675294259038E-2</v>
      </c>
      <c r="P24">
        <f t="shared" si="7"/>
        <v>2.9763401042115696</v>
      </c>
      <c r="Q24">
        <f t="shared" si="8"/>
        <v>7.770343529038562E-2</v>
      </c>
      <c r="R24">
        <f t="shared" si="9"/>
        <v>4.8665894235313263E-2</v>
      </c>
      <c r="S24">
        <f t="shared" si="10"/>
        <v>231.28973941269504</v>
      </c>
      <c r="T24">
        <f t="shared" si="11"/>
        <v>28.841539261284776</v>
      </c>
      <c r="U24">
        <f t="shared" si="12"/>
        <v>29.040980645161302</v>
      </c>
      <c r="V24">
        <f t="shared" si="13"/>
        <v>4.03131972917447</v>
      </c>
      <c r="W24">
        <f t="shared" si="14"/>
        <v>41.246928971691666</v>
      </c>
      <c r="X24">
        <f t="shared" si="15"/>
        <v>1.56429843967521</v>
      </c>
      <c r="Y24">
        <f t="shared" si="16"/>
        <v>3.7925209916811249</v>
      </c>
      <c r="Z24">
        <f t="shared" si="17"/>
        <v>2.46702128949926</v>
      </c>
      <c r="AA24">
        <f t="shared" si="18"/>
        <v>-84.562157194161699</v>
      </c>
      <c r="AB24">
        <f t="shared" si="19"/>
        <v>-168.71846699688786</v>
      </c>
      <c r="AC24">
        <f t="shared" si="20"/>
        <v>-12.419966768795204</v>
      </c>
      <c r="AD24">
        <f t="shared" si="21"/>
        <v>-34.410851547149718</v>
      </c>
      <c r="AE24">
        <v>4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54121.599065125061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1035.00923076923</v>
      </c>
      <c r="AR24">
        <v>1201.03</v>
      </c>
      <c r="AS24">
        <f t="shared" si="27"/>
        <v>0.13823199189926139</v>
      </c>
      <c r="AT24">
        <v>0.5</v>
      </c>
      <c r="AU24">
        <f t="shared" si="28"/>
        <v>1180.17825558604</v>
      </c>
      <c r="AV24">
        <f t="shared" si="29"/>
        <v>8.5077754539312966</v>
      </c>
      <c r="AW24">
        <f t="shared" si="30"/>
        <v>81.569195532926955</v>
      </c>
      <c r="AX24">
        <f t="shared" si="31"/>
        <v>0.40919877105484453</v>
      </c>
      <c r="AY24">
        <f t="shared" si="32"/>
        <v>7.6984327500898833E-3</v>
      </c>
      <c r="AZ24">
        <f t="shared" si="33"/>
        <v>1.716068707692564</v>
      </c>
      <c r="BA24" t="s">
        <v>321</v>
      </c>
      <c r="BB24">
        <v>709.57</v>
      </c>
      <c r="BC24">
        <f t="shared" si="34"/>
        <v>491.45999999999992</v>
      </c>
      <c r="BD24">
        <f t="shared" si="35"/>
        <v>0.33781135642935328</v>
      </c>
      <c r="BE24">
        <f t="shared" si="36"/>
        <v>0.80746010789379885</v>
      </c>
      <c r="BF24">
        <f t="shared" si="37"/>
        <v>0.34192094978129756</v>
      </c>
      <c r="BG24">
        <f t="shared" si="38"/>
        <v>0.80933303610480811</v>
      </c>
      <c r="BH24">
        <f t="shared" si="39"/>
        <v>1399.9919354838701</v>
      </c>
      <c r="BI24">
        <f t="shared" si="40"/>
        <v>1180.17825558604</v>
      </c>
      <c r="BJ24">
        <f t="shared" si="41"/>
        <v>0.84298932420503025</v>
      </c>
      <c r="BK24">
        <f t="shared" si="42"/>
        <v>0.19597864841006049</v>
      </c>
      <c r="BL24">
        <v>6</v>
      </c>
      <c r="BM24">
        <v>0.5</v>
      </c>
      <c r="BN24" t="s">
        <v>290</v>
      </c>
      <c r="BO24">
        <v>2</v>
      </c>
      <c r="BP24">
        <v>1608067151.0999999</v>
      </c>
      <c r="BQ24">
        <v>399.129387096774</v>
      </c>
      <c r="BR24">
        <v>410.25677419354798</v>
      </c>
      <c r="BS24">
        <v>15.221474193548399</v>
      </c>
      <c r="BT24">
        <v>12.955558064516101</v>
      </c>
      <c r="BU24">
        <v>395.32941935483899</v>
      </c>
      <c r="BV24">
        <v>15.096474193548399</v>
      </c>
      <c r="BW24">
        <v>500.01548387096801</v>
      </c>
      <c r="BX24">
        <v>102.669225806452</v>
      </c>
      <c r="BY24">
        <v>9.9955403225806497E-2</v>
      </c>
      <c r="BZ24">
        <v>27.9895161290323</v>
      </c>
      <c r="CA24">
        <v>29.040980645161302</v>
      </c>
      <c r="CB24">
        <v>999.9</v>
      </c>
      <c r="CC24">
        <v>0</v>
      </c>
      <c r="CD24">
        <v>0</v>
      </c>
      <c r="CE24">
        <v>10002.214516128999</v>
      </c>
      <c r="CF24">
        <v>0</v>
      </c>
      <c r="CG24">
        <v>386.84767741935502</v>
      </c>
      <c r="CH24">
        <v>1399.9919354838701</v>
      </c>
      <c r="CI24">
        <v>0.89999961290322605</v>
      </c>
      <c r="CJ24">
        <v>0.10000024516129</v>
      </c>
      <c r="CK24">
        <v>0</v>
      </c>
      <c r="CL24">
        <v>1035.00096774194</v>
      </c>
      <c r="CM24">
        <v>4.9997499999999997</v>
      </c>
      <c r="CN24">
        <v>14207.9322580645</v>
      </c>
      <c r="CO24">
        <v>12177.9806451613</v>
      </c>
      <c r="CP24">
        <v>48.792064516129003</v>
      </c>
      <c r="CQ24">
        <v>50.436999999999998</v>
      </c>
      <c r="CR24">
        <v>49.783999999999999</v>
      </c>
      <c r="CS24">
        <v>49.961322580645103</v>
      </c>
      <c r="CT24">
        <v>49.858677419354798</v>
      </c>
      <c r="CU24">
        <v>1255.49096774194</v>
      </c>
      <c r="CV24">
        <v>139.500967741935</v>
      </c>
      <c r="CW24">
        <v>0</v>
      </c>
      <c r="CX24">
        <v>119.60000014305101</v>
      </c>
      <c r="CY24">
        <v>0</v>
      </c>
      <c r="CZ24">
        <v>1035.00923076923</v>
      </c>
      <c r="DA24">
        <v>3.1336752221073501</v>
      </c>
      <c r="DB24">
        <v>33.312820614101597</v>
      </c>
      <c r="DC24">
        <v>14208.0307692308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8.4888758237250901</v>
      </c>
      <c r="DS24">
        <v>12.4493987461128</v>
      </c>
      <c r="DT24">
        <v>0.98074131870506898</v>
      </c>
      <c r="DU24">
        <v>0</v>
      </c>
      <c r="DV24">
        <v>-11.127375161290299</v>
      </c>
      <c r="DW24">
        <v>-14.062609838709699</v>
      </c>
      <c r="DX24">
        <v>1.16491218005942</v>
      </c>
      <c r="DY24">
        <v>0</v>
      </c>
      <c r="DZ24">
        <v>2.2659112903225802</v>
      </c>
      <c r="EA24">
        <v>3.0241451612900601E-2</v>
      </c>
      <c r="EB24">
        <v>2.2691148507810702E-3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1241.5</v>
      </c>
      <c r="EX24">
        <v>1241.5</v>
      </c>
      <c r="EY24">
        <v>2</v>
      </c>
      <c r="EZ24">
        <v>494.51499999999999</v>
      </c>
      <c r="FA24">
        <v>474.87</v>
      </c>
      <c r="FB24">
        <v>24.133800000000001</v>
      </c>
      <c r="FC24">
        <v>32.710599999999999</v>
      </c>
      <c r="FD24">
        <v>30.0002</v>
      </c>
      <c r="FE24">
        <v>32.637</v>
      </c>
      <c r="FF24">
        <v>32.603000000000002</v>
      </c>
      <c r="FG24">
        <v>21.905899999999999</v>
      </c>
      <c r="FH24">
        <v>0</v>
      </c>
      <c r="FI24">
        <v>100</v>
      </c>
      <c r="FJ24">
        <v>24.139399999999998</v>
      </c>
      <c r="FK24">
        <v>411.33300000000003</v>
      </c>
      <c r="FL24">
        <v>15.0069</v>
      </c>
      <c r="FM24">
        <v>101.542</v>
      </c>
      <c r="FN24">
        <v>100.94</v>
      </c>
    </row>
    <row r="25" spans="1:170" x14ac:dyDescent="0.25">
      <c r="A25">
        <v>9</v>
      </c>
      <c r="B25">
        <v>1608067231.5999999</v>
      </c>
      <c r="C25">
        <v>731.59999990463302</v>
      </c>
      <c r="D25" t="s">
        <v>322</v>
      </c>
      <c r="E25" t="s">
        <v>323</v>
      </c>
      <c r="F25" t="s">
        <v>285</v>
      </c>
      <c r="G25" t="s">
        <v>286</v>
      </c>
      <c r="H25">
        <v>1608067223.5999999</v>
      </c>
      <c r="I25">
        <f t="shared" si="0"/>
        <v>1.943077803581595E-3</v>
      </c>
      <c r="J25">
        <f t="shared" si="1"/>
        <v>12.193970348211245</v>
      </c>
      <c r="K25">
        <f t="shared" si="2"/>
        <v>497.75161290322598</v>
      </c>
      <c r="L25">
        <f t="shared" si="3"/>
        <v>237.20317313374176</v>
      </c>
      <c r="M25">
        <f t="shared" si="4"/>
        <v>24.377426445594782</v>
      </c>
      <c r="N25">
        <f t="shared" si="5"/>
        <v>51.154051488523407</v>
      </c>
      <c r="O25">
        <f t="shared" si="6"/>
        <v>8.0283022840169999E-2</v>
      </c>
      <c r="P25">
        <f t="shared" si="7"/>
        <v>2.9755298185961285</v>
      </c>
      <c r="Q25">
        <f t="shared" si="8"/>
        <v>7.909877731485912E-2</v>
      </c>
      <c r="R25">
        <f t="shared" si="9"/>
        <v>4.9541680331394923E-2</v>
      </c>
      <c r="S25">
        <f t="shared" si="10"/>
        <v>231.28829486636832</v>
      </c>
      <c r="T25">
        <f t="shared" si="11"/>
        <v>28.837283652351054</v>
      </c>
      <c r="U25">
        <f t="shared" si="12"/>
        <v>29.0140483870968</v>
      </c>
      <c r="V25">
        <f t="shared" si="13"/>
        <v>4.0250432970425427</v>
      </c>
      <c r="W25">
        <f t="shared" si="14"/>
        <v>41.370685153669832</v>
      </c>
      <c r="X25">
        <f t="shared" si="15"/>
        <v>1.5691828440198177</v>
      </c>
      <c r="Y25">
        <f t="shared" si="16"/>
        <v>3.7929824903579616</v>
      </c>
      <c r="Z25">
        <f t="shared" si="17"/>
        <v>2.455860453022725</v>
      </c>
      <c r="AA25">
        <f t="shared" si="18"/>
        <v>-85.689731137948343</v>
      </c>
      <c r="AB25">
        <f t="shared" si="19"/>
        <v>-164.01734371239488</v>
      </c>
      <c r="AC25">
        <f t="shared" si="20"/>
        <v>-12.075693582403298</v>
      </c>
      <c r="AD25">
        <f t="shared" si="21"/>
        <v>-30.49447356637819</v>
      </c>
      <c r="AE25">
        <v>4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54097.46369838807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1049.64076923077</v>
      </c>
      <c r="AR25">
        <v>1237.46</v>
      </c>
      <c r="AS25">
        <f t="shared" si="27"/>
        <v>0.15177802172937305</v>
      </c>
      <c r="AT25">
        <v>0.5</v>
      </c>
      <c r="AU25">
        <f t="shared" si="28"/>
        <v>1180.1709104247484</v>
      </c>
      <c r="AV25">
        <f t="shared" si="29"/>
        <v>12.193970348211245</v>
      </c>
      <c r="AW25">
        <f t="shared" si="30"/>
        <v>89.562003043410712</v>
      </c>
      <c r="AX25">
        <f t="shared" si="31"/>
        <v>0.42830475328495465</v>
      </c>
      <c r="AY25">
        <f t="shared" si="32"/>
        <v>1.082192224466105E-2</v>
      </c>
      <c r="AZ25">
        <f t="shared" si="33"/>
        <v>1.6361094500024242</v>
      </c>
      <c r="BA25" t="s">
        <v>325</v>
      </c>
      <c r="BB25">
        <v>707.45</v>
      </c>
      <c r="BC25">
        <f t="shared" si="34"/>
        <v>530.01</v>
      </c>
      <c r="BD25">
        <f t="shared" si="35"/>
        <v>0.35436922090003958</v>
      </c>
      <c r="BE25">
        <f t="shared" si="36"/>
        <v>0.79252964225739142</v>
      </c>
      <c r="BF25">
        <f t="shared" si="37"/>
        <v>0.3598186207038821</v>
      </c>
      <c r="BG25">
        <f t="shared" si="38"/>
        <v>0.79502770508164111</v>
      </c>
      <c r="BH25">
        <f t="shared" si="39"/>
        <v>1399.98322580645</v>
      </c>
      <c r="BI25">
        <f t="shared" si="40"/>
        <v>1180.1709104247484</v>
      </c>
      <c r="BJ25">
        <f t="shared" si="41"/>
        <v>0.84298932206485522</v>
      </c>
      <c r="BK25">
        <f t="shared" si="42"/>
        <v>0.19597864412971058</v>
      </c>
      <c r="BL25">
        <v>6</v>
      </c>
      <c r="BM25">
        <v>0.5</v>
      </c>
      <c r="BN25" t="s">
        <v>290</v>
      </c>
      <c r="BO25">
        <v>2</v>
      </c>
      <c r="BP25">
        <v>1608067223.5999999</v>
      </c>
      <c r="BQ25">
        <v>497.75161290322598</v>
      </c>
      <c r="BR25">
        <v>513.54435483870998</v>
      </c>
      <c r="BS25">
        <v>15.268845161290299</v>
      </c>
      <c r="BT25">
        <v>12.9728451612903</v>
      </c>
      <c r="BU25">
        <v>493.95164516129</v>
      </c>
      <c r="BV25">
        <v>15.143845161290299</v>
      </c>
      <c r="BW25">
        <v>500.01983870967803</v>
      </c>
      <c r="BX25">
        <v>102.670193548387</v>
      </c>
      <c r="BY25">
        <v>0.100043980645161</v>
      </c>
      <c r="BZ25">
        <v>27.991603225806401</v>
      </c>
      <c r="CA25">
        <v>29.0140483870968</v>
      </c>
      <c r="CB25">
        <v>999.9</v>
      </c>
      <c r="CC25">
        <v>0</v>
      </c>
      <c r="CD25">
        <v>0</v>
      </c>
      <c r="CE25">
        <v>9997.5380645161295</v>
      </c>
      <c r="CF25">
        <v>0</v>
      </c>
      <c r="CG25">
        <v>406.26696774193601</v>
      </c>
      <c r="CH25">
        <v>1399.98322580645</v>
      </c>
      <c r="CI25">
        <v>0.90000103225806505</v>
      </c>
      <c r="CJ25">
        <v>9.9998812903225806E-2</v>
      </c>
      <c r="CK25">
        <v>0</v>
      </c>
      <c r="CL25">
        <v>1049.5964516129</v>
      </c>
      <c r="CM25">
        <v>4.9997499999999997</v>
      </c>
      <c r="CN25">
        <v>14408.825806451599</v>
      </c>
      <c r="CO25">
        <v>12177.9096774194</v>
      </c>
      <c r="CP25">
        <v>48.887</v>
      </c>
      <c r="CQ25">
        <v>50.5</v>
      </c>
      <c r="CR25">
        <v>49.856645161290302</v>
      </c>
      <c r="CS25">
        <v>49.985774193548401</v>
      </c>
      <c r="CT25">
        <v>49.927064516129001</v>
      </c>
      <c r="CU25">
        <v>1255.48322580645</v>
      </c>
      <c r="CV25">
        <v>139.5</v>
      </c>
      <c r="CW25">
        <v>0</v>
      </c>
      <c r="CX25">
        <v>71.599999904632597</v>
      </c>
      <c r="CY25">
        <v>0</v>
      </c>
      <c r="CZ25">
        <v>1049.64076923077</v>
      </c>
      <c r="DA25">
        <v>7.9924786258177098</v>
      </c>
      <c r="DB25">
        <v>116.560683555973</v>
      </c>
      <c r="DC25">
        <v>14409.253846153801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12.191830010810101</v>
      </c>
      <c r="DS25">
        <v>0.28523440475933398</v>
      </c>
      <c r="DT25">
        <v>6.6036307229476607E-2</v>
      </c>
      <c r="DU25">
        <v>1</v>
      </c>
      <c r="DV25">
        <v>-15.791561290322599</v>
      </c>
      <c r="DW25">
        <v>-0.19225645161292701</v>
      </c>
      <c r="DX25">
        <v>7.7105150982359594E-2</v>
      </c>
      <c r="DY25">
        <v>1</v>
      </c>
      <c r="DZ25">
        <v>2.2959848387096802</v>
      </c>
      <c r="EA25">
        <v>8.7556451612853092E-3</v>
      </c>
      <c r="EB25">
        <v>9.3033768051816498E-4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1242.7</v>
      </c>
      <c r="EX25">
        <v>1242.7</v>
      </c>
      <c r="EY25">
        <v>2</v>
      </c>
      <c r="EZ25">
        <v>494.65499999999997</v>
      </c>
      <c r="FA25">
        <v>475.30900000000003</v>
      </c>
      <c r="FB25">
        <v>24.077500000000001</v>
      </c>
      <c r="FC25">
        <v>32.737400000000001</v>
      </c>
      <c r="FD25">
        <v>30.0002</v>
      </c>
      <c r="FE25">
        <v>32.666200000000003</v>
      </c>
      <c r="FF25">
        <v>32.631799999999998</v>
      </c>
      <c r="FG25">
        <v>26.106000000000002</v>
      </c>
      <c r="FH25">
        <v>0</v>
      </c>
      <c r="FI25">
        <v>100</v>
      </c>
      <c r="FJ25">
        <v>24.085100000000001</v>
      </c>
      <c r="FK25">
        <v>514.46799999999996</v>
      </c>
      <c r="FL25">
        <v>15.131</v>
      </c>
      <c r="FM25">
        <v>101.536</v>
      </c>
      <c r="FN25">
        <v>100.93600000000001</v>
      </c>
    </row>
    <row r="26" spans="1:170" x14ac:dyDescent="0.25">
      <c r="A26">
        <v>10</v>
      </c>
      <c r="B26">
        <v>1608067323.5999999</v>
      </c>
      <c r="C26">
        <v>823.59999990463302</v>
      </c>
      <c r="D26" t="s">
        <v>326</v>
      </c>
      <c r="E26" t="s">
        <v>327</v>
      </c>
      <c r="F26" t="s">
        <v>285</v>
      </c>
      <c r="G26" t="s">
        <v>286</v>
      </c>
      <c r="H26">
        <v>1608067315.8499999</v>
      </c>
      <c r="I26">
        <f t="shared" si="0"/>
        <v>1.9383738031309131E-3</v>
      </c>
      <c r="J26">
        <f t="shared" si="1"/>
        <v>14.338275132291544</v>
      </c>
      <c r="K26">
        <f t="shared" si="2"/>
        <v>599.01779999999997</v>
      </c>
      <c r="L26">
        <f t="shared" si="3"/>
        <v>292.14591556817408</v>
      </c>
      <c r="M26">
        <f t="shared" si="4"/>
        <v>30.023098256608826</v>
      </c>
      <c r="N26">
        <f t="shared" si="5"/>
        <v>61.559547159442957</v>
      </c>
      <c r="O26">
        <f t="shared" si="6"/>
        <v>8.0277840613897519E-2</v>
      </c>
      <c r="P26">
        <f t="shared" si="7"/>
        <v>2.9755215175957201</v>
      </c>
      <c r="Q26">
        <f t="shared" si="8"/>
        <v>7.9093743501954417E-2</v>
      </c>
      <c r="R26">
        <f t="shared" si="9"/>
        <v>4.9538521134698046E-2</v>
      </c>
      <c r="S26">
        <f t="shared" si="10"/>
        <v>231.28756730914571</v>
      </c>
      <c r="T26">
        <f t="shared" si="11"/>
        <v>28.829958229383315</v>
      </c>
      <c r="U26">
        <f t="shared" si="12"/>
        <v>28.998640000000002</v>
      </c>
      <c r="V26">
        <f t="shared" si="13"/>
        <v>4.0214562804795921</v>
      </c>
      <c r="W26">
        <f t="shared" si="14"/>
        <v>41.450722445769038</v>
      </c>
      <c r="X26">
        <f t="shared" si="15"/>
        <v>1.5714366530185149</v>
      </c>
      <c r="Y26">
        <f t="shared" si="16"/>
        <v>3.7910959334290557</v>
      </c>
      <c r="Z26">
        <f t="shared" si="17"/>
        <v>2.450019627461077</v>
      </c>
      <c r="AA26">
        <f t="shared" si="18"/>
        <v>-85.482284718073274</v>
      </c>
      <c r="AB26">
        <f t="shared" si="19"/>
        <v>-162.91399809762211</v>
      </c>
      <c r="AC26">
        <f t="shared" si="20"/>
        <v>-11.993064700411994</v>
      </c>
      <c r="AD26">
        <f t="shared" si="21"/>
        <v>-29.101780206961649</v>
      </c>
      <c r="AE26">
        <v>4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54098.695171102292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1075.5332000000001</v>
      </c>
      <c r="AR26">
        <v>1283.92</v>
      </c>
      <c r="AS26">
        <f t="shared" si="27"/>
        <v>0.16230512804536101</v>
      </c>
      <c r="AT26">
        <v>0.5</v>
      </c>
      <c r="AU26">
        <f t="shared" si="28"/>
        <v>1180.1670807473358</v>
      </c>
      <c r="AV26">
        <f t="shared" si="29"/>
        <v>14.338275132291544</v>
      </c>
      <c r="AW26">
        <f t="shared" si="30"/>
        <v>95.773584577808123</v>
      </c>
      <c r="AX26">
        <f t="shared" si="31"/>
        <v>0.44449031092279895</v>
      </c>
      <c r="AY26">
        <f t="shared" si="32"/>
        <v>1.2638907537280449E-2</v>
      </c>
      <c r="AZ26">
        <f t="shared" si="33"/>
        <v>1.5407190479157578</v>
      </c>
      <c r="BA26" t="s">
        <v>329</v>
      </c>
      <c r="BB26">
        <v>713.23</v>
      </c>
      <c r="BC26">
        <f t="shared" si="34"/>
        <v>570.69000000000005</v>
      </c>
      <c r="BD26">
        <f t="shared" si="35"/>
        <v>0.36514885489495169</v>
      </c>
      <c r="BE26">
        <f t="shared" si="36"/>
        <v>0.77609902505051298</v>
      </c>
      <c r="BF26">
        <f t="shared" si="37"/>
        <v>0.36659220326505854</v>
      </c>
      <c r="BG26">
        <f t="shared" si="38"/>
        <v>0.77678379403754738</v>
      </c>
      <c r="BH26">
        <f t="shared" si="39"/>
        <v>1399.9786666666701</v>
      </c>
      <c r="BI26">
        <f t="shared" si="40"/>
        <v>1180.1670807473358</v>
      </c>
      <c r="BJ26">
        <f t="shared" si="41"/>
        <v>0.84298933179981761</v>
      </c>
      <c r="BK26">
        <f t="shared" si="42"/>
        <v>0.19597866359963526</v>
      </c>
      <c r="BL26">
        <v>6</v>
      </c>
      <c r="BM26">
        <v>0.5</v>
      </c>
      <c r="BN26" t="s">
        <v>290</v>
      </c>
      <c r="BO26">
        <v>2</v>
      </c>
      <c r="BP26">
        <v>1608067315.8499999</v>
      </c>
      <c r="BQ26">
        <v>599.01779999999997</v>
      </c>
      <c r="BR26">
        <v>617.61636666666698</v>
      </c>
      <c r="BS26">
        <v>15.2911866666667</v>
      </c>
      <c r="BT26">
        <v>13.0007933333333</v>
      </c>
      <c r="BU26">
        <v>595.21780000000001</v>
      </c>
      <c r="BV26">
        <v>15.1661866666667</v>
      </c>
      <c r="BW26">
        <v>500.01903333333303</v>
      </c>
      <c r="BX26">
        <v>102.667466666667</v>
      </c>
      <c r="BY26">
        <v>0.100008956666667</v>
      </c>
      <c r="BZ26">
        <v>27.983070000000001</v>
      </c>
      <c r="CA26">
        <v>28.998640000000002</v>
      </c>
      <c r="CB26">
        <v>999.9</v>
      </c>
      <c r="CC26">
        <v>0</v>
      </c>
      <c r="CD26">
        <v>0</v>
      </c>
      <c r="CE26">
        <v>9997.7566666666698</v>
      </c>
      <c r="CF26">
        <v>0</v>
      </c>
      <c r="CG26">
        <v>397.57403333333298</v>
      </c>
      <c r="CH26">
        <v>1399.9786666666701</v>
      </c>
      <c r="CI26">
        <v>0.90000086666666701</v>
      </c>
      <c r="CJ26">
        <v>9.9998980000000001E-2</v>
      </c>
      <c r="CK26">
        <v>0</v>
      </c>
      <c r="CL26">
        <v>1075.4676666666701</v>
      </c>
      <c r="CM26">
        <v>4.9997499999999997</v>
      </c>
      <c r="CN26">
        <v>14758.813333333301</v>
      </c>
      <c r="CO26">
        <v>12177.86</v>
      </c>
      <c r="CP26">
        <v>48.936999999999998</v>
      </c>
      <c r="CQ26">
        <v>50.561999999999998</v>
      </c>
      <c r="CR26">
        <v>49.936999999999998</v>
      </c>
      <c r="CS26">
        <v>50.059966666666597</v>
      </c>
      <c r="CT26">
        <v>49.985300000000002</v>
      </c>
      <c r="CU26">
        <v>1255.4786666666701</v>
      </c>
      <c r="CV26">
        <v>139.5</v>
      </c>
      <c r="CW26">
        <v>0</v>
      </c>
      <c r="CX26">
        <v>91.399999856948895</v>
      </c>
      <c r="CY26">
        <v>0</v>
      </c>
      <c r="CZ26">
        <v>1075.5332000000001</v>
      </c>
      <c r="DA26">
        <v>7.8469230998097599</v>
      </c>
      <c r="DB26">
        <v>93.707692407648594</v>
      </c>
      <c r="DC26">
        <v>14759.892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14.321337135851101</v>
      </c>
      <c r="DS26">
        <v>0.216763555373233</v>
      </c>
      <c r="DT26">
        <v>0.15481346839277199</v>
      </c>
      <c r="DU26">
        <v>1</v>
      </c>
      <c r="DV26">
        <v>-18.574151612903201</v>
      </c>
      <c r="DW26">
        <v>-0.14338548387096001</v>
      </c>
      <c r="DX26">
        <v>0.18376075412193699</v>
      </c>
      <c r="DY26">
        <v>1</v>
      </c>
      <c r="DZ26">
        <v>2.29057548387097</v>
      </c>
      <c r="EA26">
        <v>-1.3520806451614501E-2</v>
      </c>
      <c r="EB26">
        <v>1.1272170661660399E-3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1244.3</v>
      </c>
      <c r="EX26">
        <v>1244.2</v>
      </c>
      <c r="EY26">
        <v>2</v>
      </c>
      <c r="EZ26">
        <v>494.976</v>
      </c>
      <c r="FA26">
        <v>475.35199999999998</v>
      </c>
      <c r="FB26">
        <v>24.176100000000002</v>
      </c>
      <c r="FC26">
        <v>32.778199999999998</v>
      </c>
      <c r="FD26">
        <v>30.0002</v>
      </c>
      <c r="FE26">
        <v>32.707799999999999</v>
      </c>
      <c r="FF26">
        <v>32.673099999999998</v>
      </c>
      <c r="FG26">
        <v>30.173999999999999</v>
      </c>
      <c r="FH26">
        <v>0</v>
      </c>
      <c r="FI26">
        <v>100</v>
      </c>
      <c r="FJ26">
        <v>24.185700000000001</v>
      </c>
      <c r="FK26">
        <v>617.952</v>
      </c>
      <c r="FL26">
        <v>15.1822</v>
      </c>
      <c r="FM26">
        <v>101.53100000000001</v>
      </c>
      <c r="FN26">
        <v>100.926</v>
      </c>
    </row>
    <row r="27" spans="1:170" x14ac:dyDescent="0.25">
      <c r="A27">
        <v>11</v>
      </c>
      <c r="B27">
        <v>1608067387.5999999</v>
      </c>
      <c r="C27">
        <v>887.59999990463302</v>
      </c>
      <c r="D27" t="s">
        <v>330</v>
      </c>
      <c r="E27" t="s">
        <v>331</v>
      </c>
      <c r="F27" t="s">
        <v>285</v>
      </c>
      <c r="G27" t="s">
        <v>286</v>
      </c>
      <c r="H27">
        <v>1608067379.8499999</v>
      </c>
      <c r="I27">
        <f t="shared" si="0"/>
        <v>1.899262929430035E-3</v>
      </c>
      <c r="J27">
        <f t="shared" si="1"/>
        <v>16.901775370303486</v>
      </c>
      <c r="K27">
        <f t="shared" si="2"/>
        <v>696.74093333333303</v>
      </c>
      <c r="L27">
        <f t="shared" si="3"/>
        <v>327.38586209179738</v>
      </c>
      <c r="M27">
        <f t="shared" si="4"/>
        <v>33.644194563043776</v>
      </c>
      <c r="N27">
        <f t="shared" si="5"/>
        <v>71.601404444674969</v>
      </c>
      <c r="O27">
        <f t="shared" si="6"/>
        <v>7.8398397070260084E-2</v>
      </c>
      <c r="P27">
        <f t="shared" si="7"/>
        <v>2.9767891222170504</v>
      </c>
      <c r="Q27">
        <f t="shared" si="8"/>
        <v>7.7269147403428787E-2</v>
      </c>
      <c r="R27">
        <f t="shared" si="9"/>
        <v>4.8393320657585448E-2</v>
      </c>
      <c r="S27">
        <f t="shared" si="10"/>
        <v>231.29195380106202</v>
      </c>
      <c r="T27">
        <f t="shared" si="11"/>
        <v>28.849173000471868</v>
      </c>
      <c r="U27">
        <f t="shared" si="12"/>
        <v>29.013660000000002</v>
      </c>
      <c r="V27">
        <f t="shared" si="13"/>
        <v>4.0249528476735925</v>
      </c>
      <c r="W27">
        <f t="shared" si="14"/>
        <v>41.329495625488434</v>
      </c>
      <c r="X27">
        <f t="shared" si="15"/>
        <v>1.5677104138927924</v>
      </c>
      <c r="Y27">
        <f t="shared" si="16"/>
        <v>3.7931999657067319</v>
      </c>
      <c r="Z27">
        <f t="shared" si="17"/>
        <v>2.4572424337808001</v>
      </c>
      <c r="AA27">
        <f t="shared" si="18"/>
        <v>-83.757495187864549</v>
      </c>
      <c r="AB27">
        <f t="shared" si="19"/>
        <v>-163.86660178996834</v>
      </c>
      <c r="AC27">
        <f t="shared" si="20"/>
        <v>-12.059527075807766</v>
      </c>
      <c r="AD27">
        <f t="shared" si="21"/>
        <v>-28.391670252578649</v>
      </c>
      <c r="AE27">
        <v>4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54134.162333910201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1096.4857692307701</v>
      </c>
      <c r="AR27">
        <v>1322.72</v>
      </c>
      <c r="AS27">
        <f t="shared" si="27"/>
        <v>0.17103712862074361</v>
      </c>
      <c r="AT27">
        <v>0.5</v>
      </c>
      <c r="AU27">
        <f t="shared" si="28"/>
        <v>1180.1910607472969</v>
      </c>
      <c r="AV27">
        <f t="shared" si="29"/>
        <v>16.901775370303486</v>
      </c>
      <c r="AW27">
        <f t="shared" si="30"/>
        <v>100.92824512704362</v>
      </c>
      <c r="AX27">
        <f t="shared" si="31"/>
        <v>0.45887262610378615</v>
      </c>
      <c r="AY27">
        <f t="shared" si="32"/>
        <v>1.4810756860886303E-2</v>
      </c>
      <c r="AZ27">
        <f t="shared" si="33"/>
        <v>1.466190879400024</v>
      </c>
      <c r="BA27" t="s">
        <v>333</v>
      </c>
      <c r="BB27">
        <v>715.76</v>
      </c>
      <c r="BC27">
        <f t="shared" si="34"/>
        <v>606.96</v>
      </c>
      <c r="BD27">
        <f t="shared" si="35"/>
        <v>0.37273334448601214</v>
      </c>
      <c r="BE27">
        <f t="shared" si="36"/>
        <v>0.76163247353042829</v>
      </c>
      <c r="BF27">
        <f t="shared" si="37"/>
        <v>0.37255958835392095</v>
      </c>
      <c r="BG27">
        <f t="shared" si="38"/>
        <v>0.76154781150395212</v>
      </c>
      <c r="BH27">
        <f t="shared" si="39"/>
        <v>1400.0073333333301</v>
      </c>
      <c r="BI27">
        <f t="shared" si="40"/>
        <v>1180.1910607472969</v>
      </c>
      <c r="BJ27">
        <f t="shared" si="41"/>
        <v>0.84298919916178994</v>
      </c>
      <c r="BK27">
        <f t="shared" si="42"/>
        <v>0.19597839832357988</v>
      </c>
      <c r="BL27">
        <v>6</v>
      </c>
      <c r="BM27">
        <v>0.5</v>
      </c>
      <c r="BN27" t="s">
        <v>290</v>
      </c>
      <c r="BO27">
        <v>2</v>
      </c>
      <c r="BP27">
        <v>1608067379.8499999</v>
      </c>
      <c r="BQ27">
        <v>696.74093333333303</v>
      </c>
      <c r="BR27">
        <v>718.61013333333301</v>
      </c>
      <c r="BS27">
        <v>15.25512</v>
      </c>
      <c r="BT27">
        <v>13.010863333333299</v>
      </c>
      <c r="BU27">
        <v>692.94096666666701</v>
      </c>
      <c r="BV27">
        <v>15.13012</v>
      </c>
      <c r="BW27">
        <v>500.02019999999999</v>
      </c>
      <c r="BX27">
        <v>102.666233333333</v>
      </c>
      <c r="BY27">
        <v>9.9947063333333294E-2</v>
      </c>
      <c r="BZ27">
        <v>27.9925866666667</v>
      </c>
      <c r="CA27">
        <v>29.013660000000002</v>
      </c>
      <c r="CB27">
        <v>999.9</v>
      </c>
      <c r="CC27">
        <v>0</v>
      </c>
      <c r="CD27">
        <v>0</v>
      </c>
      <c r="CE27">
        <v>10005.046</v>
      </c>
      <c r="CF27">
        <v>0</v>
      </c>
      <c r="CG27">
        <v>412.34756666666698</v>
      </c>
      <c r="CH27">
        <v>1400.0073333333301</v>
      </c>
      <c r="CI27">
        <v>0.90000380000000002</v>
      </c>
      <c r="CJ27">
        <v>9.9996020000000005E-2</v>
      </c>
      <c r="CK27">
        <v>0</v>
      </c>
      <c r="CL27">
        <v>1096.4386666666701</v>
      </c>
      <c r="CM27">
        <v>4.9997499999999997</v>
      </c>
      <c r="CN27">
        <v>15049.17</v>
      </c>
      <c r="CO27">
        <v>12178.1266666667</v>
      </c>
      <c r="CP27">
        <v>49.0124</v>
      </c>
      <c r="CQ27">
        <v>50.625</v>
      </c>
      <c r="CR27">
        <v>49.995800000000003</v>
      </c>
      <c r="CS27">
        <v>50.103933333333302</v>
      </c>
      <c r="CT27">
        <v>50.037199999999999</v>
      </c>
      <c r="CU27">
        <v>1255.51066666667</v>
      </c>
      <c r="CV27">
        <v>139.49666666666701</v>
      </c>
      <c r="CW27">
        <v>0</v>
      </c>
      <c r="CX27">
        <v>63.599999904632597</v>
      </c>
      <c r="CY27">
        <v>0</v>
      </c>
      <c r="CZ27">
        <v>1096.4857692307701</v>
      </c>
      <c r="DA27">
        <v>9.7952136708295292</v>
      </c>
      <c r="DB27">
        <v>129.29914510275799</v>
      </c>
      <c r="DC27">
        <v>15050.1538461538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16.9114839718357</v>
      </c>
      <c r="DS27">
        <v>-0.175655427701672</v>
      </c>
      <c r="DT27">
        <v>8.0563905085013807E-2</v>
      </c>
      <c r="DU27">
        <v>1</v>
      </c>
      <c r="DV27">
        <v>-21.883838709677399</v>
      </c>
      <c r="DW27">
        <v>0.141609677419438</v>
      </c>
      <c r="DX27">
        <v>9.5199483860824205E-2</v>
      </c>
      <c r="DY27">
        <v>1</v>
      </c>
      <c r="DZ27">
        <v>2.2446677419354799</v>
      </c>
      <c r="EA27">
        <v>-4.01961290322667E-2</v>
      </c>
      <c r="EB27">
        <v>3.12279518058017E-3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1245.3</v>
      </c>
      <c r="EX27">
        <v>1245.3</v>
      </c>
      <c r="EY27">
        <v>2</v>
      </c>
      <c r="EZ27">
        <v>494.971</v>
      </c>
      <c r="FA27">
        <v>475.46100000000001</v>
      </c>
      <c r="FB27">
        <v>24.081900000000001</v>
      </c>
      <c r="FC27">
        <v>32.801499999999997</v>
      </c>
      <c r="FD27">
        <v>30.0002</v>
      </c>
      <c r="FE27">
        <v>32.730899999999998</v>
      </c>
      <c r="FF27">
        <v>32.698099999999997</v>
      </c>
      <c r="FG27">
        <v>34.037399999999998</v>
      </c>
      <c r="FH27">
        <v>0</v>
      </c>
      <c r="FI27">
        <v>100</v>
      </c>
      <c r="FJ27">
        <v>24.084800000000001</v>
      </c>
      <c r="FK27">
        <v>719.68100000000004</v>
      </c>
      <c r="FL27">
        <v>15.218299999999999</v>
      </c>
      <c r="FM27">
        <v>101.529</v>
      </c>
      <c r="FN27">
        <v>100.91800000000001</v>
      </c>
    </row>
    <row r="28" spans="1:170" x14ac:dyDescent="0.25">
      <c r="A28">
        <v>12</v>
      </c>
      <c r="B28">
        <v>1608067455.5999999</v>
      </c>
      <c r="C28">
        <v>955.59999990463302</v>
      </c>
      <c r="D28" t="s">
        <v>334</v>
      </c>
      <c r="E28" t="s">
        <v>335</v>
      </c>
      <c r="F28" t="s">
        <v>285</v>
      </c>
      <c r="G28" t="s">
        <v>286</v>
      </c>
      <c r="H28">
        <v>1608067447.8499999</v>
      </c>
      <c r="I28">
        <f t="shared" si="0"/>
        <v>1.8257464503673897E-3</v>
      </c>
      <c r="J28">
        <f t="shared" si="1"/>
        <v>18.365469165675826</v>
      </c>
      <c r="K28">
        <f t="shared" si="2"/>
        <v>797.19613333333302</v>
      </c>
      <c r="L28">
        <f t="shared" si="3"/>
        <v>377.70404236666963</v>
      </c>
      <c r="M28">
        <f t="shared" si="4"/>
        <v>38.81470679088207</v>
      </c>
      <c r="N28">
        <f t="shared" si="5"/>
        <v>81.923756961328195</v>
      </c>
      <c r="O28">
        <f t="shared" si="6"/>
        <v>7.502717828425283E-2</v>
      </c>
      <c r="P28">
        <f t="shared" si="7"/>
        <v>2.9769922271681635</v>
      </c>
      <c r="Q28">
        <f t="shared" si="8"/>
        <v>7.3992336829840979E-2</v>
      </c>
      <c r="R28">
        <f t="shared" si="9"/>
        <v>4.6336997757320524E-2</v>
      </c>
      <c r="S28">
        <f t="shared" si="10"/>
        <v>231.29136789817559</v>
      </c>
      <c r="T28">
        <f t="shared" si="11"/>
        <v>28.855638131960454</v>
      </c>
      <c r="U28">
        <f t="shared" si="12"/>
        <v>29.015540000000001</v>
      </c>
      <c r="V28">
        <f t="shared" si="13"/>
        <v>4.025390687173128</v>
      </c>
      <c r="W28">
        <f t="shared" si="14"/>
        <v>41.118264239129786</v>
      </c>
      <c r="X28">
        <f t="shared" si="15"/>
        <v>1.5585792894007675</v>
      </c>
      <c r="Y28">
        <f t="shared" si="16"/>
        <v>3.7904792875900655</v>
      </c>
      <c r="Z28">
        <f t="shared" si="17"/>
        <v>2.4668113977723607</v>
      </c>
      <c r="AA28">
        <f t="shared" si="18"/>
        <v>-80.515418461201889</v>
      </c>
      <c r="AB28">
        <f t="shared" si="19"/>
        <v>-166.15467998166562</v>
      </c>
      <c r="AC28">
        <f t="shared" si="20"/>
        <v>-12.226447386739576</v>
      </c>
      <c r="AD28">
        <f t="shared" si="21"/>
        <v>-27.605177931431484</v>
      </c>
      <c r="AE28">
        <v>4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54142.309370032002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1115.2288461538501</v>
      </c>
      <c r="AR28">
        <v>1351.2</v>
      </c>
      <c r="AS28">
        <f t="shared" si="27"/>
        <v>0.17463821332604346</v>
      </c>
      <c r="AT28">
        <v>0.5</v>
      </c>
      <c r="AU28">
        <f t="shared" si="28"/>
        <v>1180.1894907472733</v>
      </c>
      <c r="AV28">
        <f t="shared" si="29"/>
        <v>18.365469165675826</v>
      </c>
      <c r="AW28">
        <f t="shared" si="30"/>
        <v>103.05309202513845</v>
      </c>
      <c r="AX28">
        <f t="shared" si="31"/>
        <v>0.46566755476613381</v>
      </c>
      <c r="AY28">
        <f t="shared" si="32"/>
        <v>1.6050995873126753E-2</v>
      </c>
      <c r="AZ28">
        <f t="shared" si="33"/>
        <v>1.414209591474245</v>
      </c>
      <c r="BA28" t="s">
        <v>337</v>
      </c>
      <c r="BB28">
        <v>721.99</v>
      </c>
      <c r="BC28">
        <f t="shared" si="34"/>
        <v>629.21</v>
      </c>
      <c r="BD28">
        <f t="shared" si="35"/>
        <v>0.37502765983717667</v>
      </c>
      <c r="BE28">
        <f t="shared" si="36"/>
        <v>0.75228830474510733</v>
      </c>
      <c r="BF28">
        <f t="shared" si="37"/>
        <v>0.37118544600938341</v>
      </c>
      <c r="BG28">
        <f t="shared" si="38"/>
        <v>0.75036428618032336</v>
      </c>
      <c r="BH28">
        <f t="shared" si="39"/>
        <v>1400.0056666666701</v>
      </c>
      <c r="BI28">
        <f t="shared" si="40"/>
        <v>1180.1894907472733</v>
      </c>
      <c r="BJ28">
        <f t="shared" si="41"/>
        <v>0.84298908129224503</v>
      </c>
      <c r="BK28">
        <f t="shared" si="42"/>
        <v>0.19597816258449</v>
      </c>
      <c r="BL28">
        <v>6</v>
      </c>
      <c r="BM28">
        <v>0.5</v>
      </c>
      <c r="BN28" t="s">
        <v>290</v>
      </c>
      <c r="BO28">
        <v>2</v>
      </c>
      <c r="BP28">
        <v>1608067447.8499999</v>
      </c>
      <c r="BQ28">
        <v>797.19613333333302</v>
      </c>
      <c r="BR28">
        <v>820.97990000000004</v>
      </c>
      <c r="BS28">
        <v>15.166460000000001</v>
      </c>
      <c r="BT28">
        <v>13.0089166666667</v>
      </c>
      <c r="BU28">
        <v>793.396166666667</v>
      </c>
      <c r="BV28">
        <v>15.041460000000001</v>
      </c>
      <c r="BW28">
        <v>500.02879999999999</v>
      </c>
      <c r="BX28">
        <v>102.6649</v>
      </c>
      <c r="BY28">
        <v>9.9969943333333297E-2</v>
      </c>
      <c r="BZ28">
        <v>27.98028</v>
      </c>
      <c r="CA28">
        <v>29.015540000000001</v>
      </c>
      <c r="CB28">
        <v>999.9</v>
      </c>
      <c r="CC28">
        <v>0</v>
      </c>
      <c r="CD28">
        <v>0</v>
      </c>
      <c r="CE28">
        <v>10006.325000000001</v>
      </c>
      <c r="CF28">
        <v>0</v>
      </c>
      <c r="CG28">
        <v>415.64839999999998</v>
      </c>
      <c r="CH28">
        <v>1400.0056666666701</v>
      </c>
      <c r="CI28">
        <v>0.90000453333333397</v>
      </c>
      <c r="CJ28">
        <v>9.9995280000000006E-2</v>
      </c>
      <c r="CK28">
        <v>0</v>
      </c>
      <c r="CL28">
        <v>1115.2476666666701</v>
      </c>
      <c r="CM28">
        <v>4.9997499999999997</v>
      </c>
      <c r="CN28">
        <v>15306.04</v>
      </c>
      <c r="CO28">
        <v>12178.11</v>
      </c>
      <c r="CP28">
        <v>49.074599999999997</v>
      </c>
      <c r="CQ28">
        <v>50.686999999999998</v>
      </c>
      <c r="CR28">
        <v>50.061999999999998</v>
      </c>
      <c r="CS28">
        <v>50.176733333333303</v>
      </c>
      <c r="CT28">
        <v>50.120800000000003</v>
      </c>
      <c r="CU28">
        <v>1255.5146666666701</v>
      </c>
      <c r="CV28">
        <v>139.49100000000001</v>
      </c>
      <c r="CW28">
        <v>0</v>
      </c>
      <c r="CX28">
        <v>67.5</v>
      </c>
      <c r="CY28">
        <v>0</v>
      </c>
      <c r="CZ28">
        <v>1115.2288461538501</v>
      </c>
      <c r="DA28">
        <v>0.63623931206999895</v>
      </c>
      <c r="DB28">
        <v>-0.31111113816395602</v>
      </c>
      <c r="DC28">
        <v>15305.9884615385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18.381400733941302</v>
      </c>
      <c r="DS28">
        <v>0.172223772091425</v>
      </c>
      <c r="DT28">
        <v>0.10975574832757</v>
      </c>
      <c r="DU28">
        <v>1</v>
      </c>
      <c r="DV28">
        <v>-23.792870967741901</v>
      </c>
      <c r="DW28">
        <v>0.10036935483882101</v>
      </c>
      <c r="DX28">
        <v>0.14197240575491299</v>
      </c>
      <c r="DY28">
        <v>1</v>
      </c>
      <c r="DZ28">
        <v>2.1584751612903199</v>
      </c>
      <c r="EA28">
        <v>-7.6066935483877801E-2</v>
      </c>
      <c r="EB28">
        <v>5.6959005467530797E-3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1246.5</v>
      </c>
      <c r="EX28">
        <v>1246.4000000000001</v>
      </c>
      <c r="EY28">
        <v>2</v>
      </c>
      <c r="EZ28">
        <v>494.81299999999999</v>
      </c>
      <c r="FA28">
        <v>475.83199999999999</v>
      </c>
      <c r="FB28">
        <v>24.0534</v>
      </c>
      <c r="FC28">
        <v>32.819000000000003</v>
      </c>
      <c r="FD28">
        <v>30.0001</v>
      </c>
      <c r="FE28">
        <v>32.751199999999997</v>
      </c>
      <c r="FF28">
        <v>32.718299999999999</v>
      </c>
      <c r="FG28">
        <v>37.846699999999998</v>
      </c>
      <c r="FH28">
        <v>0</v>
      </c>
      <c r="FI28">
        <v>100</v>
      </c>
      <c r="FJ28">
        <v>24.0579</v>
      </c>
      <c r="FK28">
        <v>821.8</v>
      </c>
      <c r="FL28">
        <v>15.1974</v>
      </c>
      <c r="FM28">
        <v>101.52500000000001</v>
      </c>
      <c r="FN28">
        <v>100.91800000000001</v>
      </c>
    </row>
    <row r="29" spans="1:170" x14ac:dyDescent="0.25">
      <c r="A29">
        <v>13</v>
      </c>
      <c r="B29">
        <v>1608067576.0999999</v>
      </c>
      <c r="C29">
        <v>1076.0999999046301</v>
      </c>
      <c r="D29" t="s">
        <v>338</v>
      </c>
      <c r="E29" t="s">
        <v>339</v>
      </c>
      <c r="F29" t="s">
        <v>285</v>
      </c>
      <c r="G29" t="s">
        <v>286</v>
      </c>
      <c r="H29">
        <v>1608067568.0999999</v>
      </c>
      <c r="I29">
        <f t="shared" si="0"/>
        <v>1.6287820916084043E-3</v>
      </c>
      <c r="J29">
        <f t="shared" si="1"/>
        <v>18.038622760026499</v>
      </c>
      <c r="K29">
        <f t="shared" si="2"/>
        <v>899.97058064516102</v>
      </c>
      <c r="L29">
        <f t="shared" si="3"/>
        <v>428.43926495416537</v>
      </c>
      <c r="M29">
        <f t="shared" si="4"/>
        <v>44.026295184566479</v>
      </c>
      <c r="N29">
        <f t="shared" si="5"/>
        <v>92.480717063008612</v>
      </c>
      <c r="O29">
        <f t="shared" si="6"/>
        <v>6.5559020295037893E-2</v>
      </c>
      <c r="P29">
        <f t="shared" si="7"/>
        <v>2.9754243084142753</v>
      </c>
      <c r="Q29">
        <f t="shared" si="8"/>
        <v>6.4766987129443898E-2</v>
      </c>
      <c r="R29">
        <f t="shared" si="9"/>
        <v>4.0549730648156521E-2</v>
      </c>
      <c r="S29">
        <f t="shared" si="10"/>
        <v>231.29174557150705</v>
      </c>
      <c r="T29">
        <f t="shared" si="11"/>
        <v>28.933881421825973</v>
      </c>
      <c r="U29">
        <f t="shared" si="12"/>
        <v>29.1043032258065</v>
      </c>
      <c r="V29">
        <f t="shared" si="13"/>
        <v>4.0461103805418697</v>
      </c>
      <c r="W29">
        <f t="shared" si="14"/>
        <v>40.352988296807382</v>
      </c>
      <c r="X29">
        <f t="shared" si="15"/>
        <v>1.5320147025956847</v>
      </c>
      <c r="Y29">
        <f t="shared" si="16"/>
        <v>3.7965334594981992</v>
      </c>
      <c r="Z29">
        <f t="shared" si="17"/>
        <v>2.5140956779461847</v>
      </c>
      <c r="AA29">
        <f t="shared" si="18"/>
        <v>-71.829290239930629</v>
      </c>
      <c r="AB29">
        <f t="shared" si="19"/>
        <v>-175.9145470169106</v>
      </c>
      <c r="AC29">
        <f t="shared" si="20"/>
        <v>-12.958935330345977</v>
      </c>
      <c r="AD29">
        <f t="shared" si="21"/>
        <v>-29.411027015680162</v>
      </c>
      <c r="AE29">
        <v>4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54091.255965002216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1118.55307692308</v>
      </c>
      <c r="AR29">
        <v>1361.61</v>
      </c>
      <c r="AS29">
        <f t="shared" si="27"/>
        <v>0.17850700499917005</v>
      </c>
      <c r="AT29">
        <v>0.5</v>
      </c>
      <c r="AU29">
        <f t="shared" si="28"/>
        <v>1180.1917459085503</v>
      </c>
      <c r="AV29">
        <f t="shared" si="29"/>
        <v>18.038622760026499</v>
      </c>
      <c r="AW29">
        <f t="shared" si="30"/>
        <v>105.33624694343841</v>
      </c>
      <c r="AX29">
        <f t="shared" si="31"/>
        <v>0.4662127922092229</v>
      </c>
      <c r="AY29">
        <f t="shared" si="32"/>
        <v>1.577402172518266E-2</v>
      </c>
      <c r="AZ29">
        <f t="shared" si="33"/>
        <v>1.3957520876021769</v>
      </c>
      <c r="BA29" t="s">
        <v>341</v>
      </c>
      <c r="BB29">
        <v>726.81</v>
      </c>
      <c r="BC29">
        <f t="shared" si="34"/>
        <v>634.79999999999995</v>
      </c>
      <c r="BD29">
        <f t="shared" si="35"/>
        <v>0.38288740245261493</v>
      </c>
      <c r="BE29">
        <f t="shared" si="36"/>
        <v>0.74961246731117392</v>
      </c>
      <c r="BF29">
        <f t="shared" si="37"/>
        <v>0.37617161504000235</v>
      </c>
      <c r="BG29">
        <f t="shared" si="38"/>
        <v>0.74627648777375832</v>
      </c>
      <c r="BH29">
        <f t="shared" si="39"/>
        <v>1400.0083870967701</v>
      </c>
      <c r="BI29">
        <f t="shared" si="40"/>
        <v>1180.1917459085503</v>
      </c>
      <c r="BJ29">
        <f t="shared" si="41"/>
        <v>0.84298905405555558</v>
      </c>
      <c r="BK29">
        <f t="shared" si="42"/>
        <v>0.1959781081111113</v>
      </c>
      <c r="BL29">
        <v>6</v>
      </c>
      <c r="BM29">
        <v>0.5</v>
      </c>
      <c r="BN29" t="s">
        <v>290</v>
      </c>
      <c r="BO29">
        <v>2</v>
      </c>
      <c r="BP29">
        <v>1608067568.0999999</v>
      </c>
      <c r="BQ29">
        <v>899.97058064516102</v>
      </c>
      <c r="BR29">
        <v>923.37487096774203</v>
      </c>
      <c r="BS29">
        <v>14.908709677419401</v>
      </c>
      <c r="BT29">
        <v>12.9834</v>
      </c>
      <c r="BU29">
        <v>896.17061290322602</v>
      </c>
      <c r="BV29">
        <v>14.783709677419401</v>
      </c>
      <c r="BW29">
        <v>500.023161290323</v>
      </c>
      <c r="BX29">
        <v>102.65964516129</v>
      </c>
      <c r="BY29">
        <v>0.10006615806451601</v>
      </c>
      <c r="BZ29">
        <v>28.007654838709701</v>
      </c>
      <c r="CA29">
        <v>29.1043032258065</v>
      </c>
      <c r="CB29">
        <v>999.9</v>
      </c>
      <c r="CC29">
        <v>0</v>
      </c>
      <c r="CD29">
        <v>0</v>
      </c>
      <c r="CE29">
        <v>9997.9687096774196</v>
      </c>
      <c r="CF29">
        <v>0</v>
      </c>
      <c r="CG29">
        <v>461.169548387097</v>
      </c>
      <c r="CH29">
        <v>1400.0083870967701</v>
      </c>
      <c r="CI29">
        <v>0.90000599999999997</v>
      </c>
      <c r="CJ29">
        <v>9.9993799999999994E-2</v>
      </c>
      <c r="CK29">
        <v>0</v>
      </c>
      <c r="CL29">
        <v>1118.6054838709699</v>
      </c>
      <c r="CM29">
        <v>4.9997499999999997</v>
      </c>
      <c r="CN29">
        <v>15355.225806451601</v>
      </c>
      <c r="CO29">
        <v>12178.154838709699</v>
      </c>
      <c r="CP29">
        <v>49.092483870967698</v>
      </c>
      <c r="CQ29">
        <v>50.808</v>
      </c>
      <c r="CR29">
        <v>50.116677419354801</v>
      </c>
      <c r="CS29">
        <v>50.274064516129002</v>
      </c>
      <c r="CT29">
        <v>50.128870967741904</v>
      </c>
      <c r="CU29">
        <v>1255.5183870967701</v>
      </c>
      <c r="CV29">
        <v>139.49</v>
      </c>
      <c r="CW29">
        <v>0</v>
      </c>
      <c r="CX29">
        <v>120</v>
      </c>
      <c r="CY29">
        <v>0</v>
      </c>
      <c r="CZ29">
        <v>1118.55307692308</v>
      </c>
      <c r="DA29">
        <v>-6.7535042786961901</v>
      </c>
      <c r="DB29">
        <v>-99.005128185220101</v>
      </c>
      <c r="DC29">
        <v>15353.9653846154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18.037177048702599</v>
      </c>
      <c r="DS29">
        <v>-1.16620799012077</v>
      </c>
      <c r="DT29">
        <v>0.120163454925623</v>
      </c>
      <c r="DU29">
        <v>0</v>
      </c>
      <c r="DV29">
        <v>-23.4043064516129</v>
      </c>
      <c r="DW29">
        <v>1.3739612903226199</v>
      </c>
      <c r="DX29">
        <v>0.149765321657852</v>
      </c>
      <c r="DY29">
        <v>0</v>
      </c>
      <c r="DZ29">
        <v>1.92530580645161</v>
      </c>
      <c r="EA29">
        <v>-0.15788370967742499</v>
      </c>
      <c r="EB29">
        <v>1.1819932529198199E-2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1248.5</v>
      </c>
      <c r="EX29">
        <v>1248.4000000000001</v>
      </c>
      <c r="EY29">
        <v>2</v>
      </c>
      <c r="EZ29">
        <v>494.86900000000003</v>
      </c>
      <c r="FA29">
        <v>476.07</v>
      </c>
      <c r="FB29">
        <v>24.036999999999999</v>
      </c>
      <c r="FC29">
        <v>32.851199999999999</v>
      </c>
      <c r="FD29">
        <v>30.0001</v>
      </c>
      <c r="FE29">
        <v>32.786000000000001</v>
      </c>
      <c r="FF29">
        <v>32.753</v>
      </c>
      <c r="FG29">
        <v>41.521500000000003</v>
      </c>
      <c r="FH29">
        <v>0</v>
      </c>
      <c r="FI29">
        <v>100</v>
      </c>
      <c r="FJ29">
        <v>24.030799999999999</v>
      </c>
      <c r="FK29">
        <v>923.24</v>
      </c>
      <c r="FL29">
        <v>15.118</v>
      </c>
      <c r="FM29">
        <v>101.52</v>
      </c>
      <c r="FN29">
        <v>100.91500000000001</v>
      </c>
    </row>
    <row r="30" spans="1:170" x14ac:dyDescent="0.25">
      <c r="A30">
        <v>14</v>
      </c>
      <c r="B30">
        <v>1608067694.5999999</v>
      </c>
      <c r="C30">
        <v>1194.5999999046301</v>
      </c>
      <c r="D30" t="s">
        <v>342</v>
      </c>
      <c r="E30" t="s">
        <v>343</v>
      </c>
      <c r="F30" t="s">
        <v>285</v>
      </c>
      <c r="G30" t="s">
        <v>286</v>
      </c>
      <c r="H30">
        <v>1608067686.5999999</v>
      </c>
      <c r="I30">
        <f t="shared" si="0"/>
        <v>1.4018986554812857E-3</v>
      </c>
      <c r="J30">
        <f t="shared" si="1"/>
        <v>19.973702408647352</v>
      </c>
      <c r="K30">
        <f t="shared" si="2"/>
        <v>1199.5058064516099</v>
      </c>
      <c r="L30">
        <f t="shared" si="3"/>
        <v>580.81336390356523</v>
      </c>
      <c r="M30">
        <f t="shared" si="4"/>
        <v>59.683597746261</v>
      </c>
      <c r="N30">
        <f t="shared" si="5"/>
        <v>123.2595985144185</v>
      </c>
      <c r="O30">
        <f t="shared" si="6"/>
        <v>5.5366538955646145E-2</v>
      </c>
      <c r="P30">
        <f t="shared" si="7"/>
        <v>2.9761248145287675</v>
      </c>
      <c r="Q30">
        <f t="shared" si="8"/>
        <v>5.4800621710449929E-2</v>
      </c>
      <c r="R30">
        <f t="shared" si="9"/>
        <v>3.4300751835389699E-2</v>
      </c>
      <c r="S30">
        <f t="shared" si="10"/>
        <v>231.28927778174619</v>
      </c>
      <c r="T30">
        <f t="shared" si="11"/>
        <v>28.967838676664311</v>
      </c>
      <c r="U30">
        <f t="shared" si="12"/>
        <v>29.142706451612899</v>
      </c>
      <c r="V30">
        <f t="shared" si="13"/>
        <v>4.0551034926634637</v>
      </c>
      <c r="W30">
        <f t="shared" si="14"/>
        <v>39.495633679149002</v>
      </c>
      <c r="X30">
        <f t="shared" si="15"/>
        <v>1.4973732066874617</v>
      </c>
      <c r="Y30">
        <f t="shared" si="16"/>
        <v>3.7912373272744135</v>
      </c>
      <c r="Z30">
        <f t="shared" si="17"/>
        <v>2.5577302859760023</v>
      </c>
      <c r="AA30">
        <f t="shared" si="18"/>
        <v>-61.823730706724703</v>
      </c>
      <c r="AB30">
        <f t="shared" si="19"/>
        <v>-185.95968914309933</v>
      </c>
      <c r="AC30">
        <f t="shared" si="20"/>
        <v>-13.69668747484268</v>
      </c>
      <c r="AD30">
        <f t="shared" si="21"/>
        <v>-30.190829542920511</v>
      </c>
      <c r="AE30">
        <v>4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54116.096588648797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1128.4304</v>
      </c>
      <c r="AR30">
        <v>1376.3</v>
      </c>
      <c r="AS30">
        <f t="shared" si="27"/>
        <v>0.18009852503087986</v>
      </c>
      <c r="AT30">
        <v>0.5</v>
      </c>
      <c r="AU30">
        <f t="shared" si="28"/>
        <v>1180.1784975214694</v>
      </c>
      <c r="AV30">
        <f t="shared" si="29"/>
        <v>19.973702408647352</v>
      </c>
      <c r="AW30">
        <f t="shared" si="30"/>
        <v>106.27420333838828</v>
      </c>
      <c r="AX30">
        <f t="shared" si="31"/>
        <v>0.47483833466540726</v>
      </c>
      <c r="AY30">
        <f t="shared" si="32"/>
        <v>1.7413848779336629E-2</v>
      </c>
      <c r="AZ30">
        <f t="shared" si="33"/>
        <v>1.3701809198575892</v>
      </c>
      <c r="BA30" t="s">
        <v>345</v>
      </c>
      <c r="BB30">
        <v>722.78</v>
      </c>
      <c r="BC30">
        <f t="shared" si="34"/>
        <v>653.52</v>
      </c>
      <c r="BD30">
        <f t="shared" si="35"/>
        <v>0.37928387807565184</v>
      </c>
      <c r="BE30">
        <f t="shared" si="36"/>
        <v>0.74263773480880546</v>
      </c>
      <c r="BF30">
        <f t="shared" si="37"/>
        <v>0.37509222764151928</v>
      </c>
      <c r="BG30">
        <f t="shared" si="38"/>
        <v>0.74050801912895126</v>
      </c>
      <c r="BH30">
        <f t="shared" si="39"/>
        <v>1399.9925806451599</v>
      </c>
      <c r="BI30">
        <f t="shared" si="40"/>
        <v>1180.1784975214694</v>
      </c>
      <c r="BJ30">
        <f t="shared" si="41"/>
        <v>0.84298910854056563</v>
      </c>
      <c r="BK30">
        <f t="shared" si="42"/>
        <v>0.19597821708113156</v>
      </c>
      <c r="BL30">
        <v>6</v>
      </c>
      <c r="BM30">
        <v>0.5</v>
      </c>
      <c r="BN30" t="s">
        <v>290</v>
      </c>
      <c r="BO30">
        <v>2</v>
      </c>
      <c r="BP30">
        <v>1608067686.5999999</v>
      </c>
      <c r="BQ30">
        <v>1199.5058064516099</v>
      </c>
      <c r="BR30">
        <v>1225.49129032258</v>
      </c>
      <c r="BS30">
        <v>14.5717483870968</v>
      </c>
      <c r="BT30">
        <v>12.914038709677399</v>
      </c>
      <c r="BU30">
        <v>1195.70580645161</v>
      </c>
      <c r="BV30">
        <v>14.4467483870968</v>
      </c>
      <c r="BW30">
        <v>500.01658064516101</v>
      </c>
      <c r="BX30">
        <v>102.658677419355</v>
      </c>
      <c r="BY30">
        <v>9.9973561290322602E-2</v>
      </c>
      <c r="BZ30">
        <v>27.983709677419402</v>
      </c>
      <c r="CA30">
        <v>29.142706451612899</v>
      </c>
      <c r="CB30">
        <v>999.9</v>
      </c>
      <c r="CC30">
        <v>0</v>
      </c>
      <c r="CD30">
        <v>0</v>
      </c>
      <c r="CE30">
        <v>10002.024516129</v>
      </c>
      <c r="CF30">
        <v>0</v>
      </c>
      <c r="CG30">
        <v>422.96364516129</v>
      </c>
      <c r="CH30">
        <v>1399.9925806451599</v>
      </c>
      <c r="CI30">
        <v>0.90000387096774204</v>
      </c>
      <c r="CJ30">
        <v>9.99959483870968E-2</v>
      </c>
      <c r="CK30">
        <v>0</v>
      </c>
      <c r="CL30">
        <v>1128.67129032258</v>
      </c>
      <c r="CM30">
        <v>4.9997499999999997</v>
      </c>
      <c r="CN30">
        <v>15493.6935483871</v>
      </c>
      <c r="CO30">
        <v>12178.0032258065</v>
      </c>
      <c r="CP30">
        <v>49.122838709677403</v>
      </c>
      <c r="CQ30">
        <v>50.878999999999998</v>
      </c>
      <c r="CR30">
        <v>50.144935483871002</v>
      </c>
      <c r="CS30">
        <v>50.324258064516101</v>
      </c>
      <c r="CT30">
        <v>50.158935483870899</v>
      </c>
      <c r="CU30">
        <v>1255.5016129032299</v>
      </c>
      <c r="CV30">
        <v>139.49096774193501</v>
      </c>
      <c r="CW30">
        <v>0</v>
      </c>
      <c r="CX30">
        <v>117.90000009536701</v>
      </c>
      <c r="CY30">
        <v>0</v>
      </c>
      <c r="CZ30">
        <v>1128.4304</v>
      </c>
      <c r="DA30">
        <v>-19.3661538582578</v>
      </c>
      <c r="DB30">
        <v>-248.015384588481</v>
      </c>
      <c r="DC30">
        <v>15490.644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19.977839540906601</v>
      </c>
      <c r="DS30">
        <v>-3.5531277735580201E-2</v>
      </c>
      <c r="DT30">
        <v>8.8418015556765803E-2</v>
      </c>
      <c r="DU30">
        <v>1</v>
      </c>
      <c r="DV30">
        <v>-25.987925806451599</v>
      </c>
      <c r="DW30">
        <v>-2.95645161293524E-3</v>
      </c>
      <c r="DX30">
        <v>0.10138622406816999</v>
      </c>
      <c r="DY30">
        <v>1</v>
      </c>
      <c r="DZ30">
        <v>1.6586396774193499</v>
      </c>
      <c r="EA30">
        <v>-0.113535</v>
      </c>
      <c r="EB30">
        <v>8.4943493490486702E-3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1250.5</v>
      </c>
      <c r="EX30">
        <v>1250.4000000000001</v>
      </c>
      <c r="EY30">
        <v>2</v>
      </c>
      <c r="EZ30">
        <v>494.84800000000001</v>
      </c>
      <c r="FA30">
        <v>476.78300000000002</v>
      </c>
      <c r="FB30">
        <v>24.1343</v>
      </c>
      <c r="FC30">
        <v>32.868699999999997</v>
      </c>
      <c r="FD30">
        <v>30.0002</v>
      </c>
      <c r="FE30">
        <v>32.8093</v>
      </c>
      <c r="FF30">
        <v>32.776200000000003</v>
      </c>
      <c r="FG30">
        <v>52.142600000000002</v>
      </c>
      <c r="FH30">
        <v>0</v>
      </c>
      <c r="FI30">
        <v>100</v>
      </c>
      <c r="FJ30">
        <v>24.135899999999999</v>
      </c>
      <c r="FK30">
        <v>1225.57</v>
      </c>
      <c r="FL30">
        <v>14.866199999999999</v>
      </c>
      <c r="FM30">
        <v>101.51300000000001</v>
      </c>
      <c r="FN30">
        <v>100.907</v>
      </c>
    </row>
    <row r="31" spans="1:170" x14ac:dyDescent="0.25">
      <c r="A31">
        <v>15</v>
      </c>
      <c r="B31">
        <v>1608067756.5999999</v>
      </c>
      <c r="C31">
        <v>1256.5999999046301</v>
      </c>
      <c r="D31" t="s">
        <v>346</v>
      </c>
      <c r="E31" t="s">
        <v>347</v>
      </c>
      <c r="F31" t="s">
        <v>285</v>
      </c>
      <c r="G31" t="s">
        <v>286</v>
      </c>
      <c r="H31">
        <v>1608067748.8499999</v>
      </c>
      <c r="I31">
        <f t="shared" si="0"/>
        <v>1.2423728154977709E-3</v>
      </c>
      <c r="J31">
        <f t="shared" si="1"/>
        <v>22.478691293844957</v>
      </c>
      <c r="K31">
        <f t="shared" si="2"/>
        <v>1392.9356666666699</v>
      </c>
      <c r="L31">
        <f t="shared" si="3"/>
        <v>602.45294390720733</v>
      </c>
      <c r="M31">
        <f t="shared" si="4"/>
        <v>61.906905808116733</v>
      </c>
      <c r="N31">
        <f t="shared" si="5"/>
        <v>143.13539005028372</v>
      </c>
      <c r="O31">
        <f t="shared" si="6"/>
        <v>4.837842360250396E-2</v>
      </c>
      <c r="P31">
        <f t="shared" si="7"/>
        <v>2.9769206804039348</v>
      </c>
      <c r="Q31">
        <f t="shared" si="8"/>
        <v>4.7945858477666636E-2</v>
      </c>
      <c r="R31">
        <f t="shared" si="9"/>
        <v>3.0004703321172568E-2</v>
      </c>
      <c r="S31">
        <f t="shared" si="10"/>
        <v>231.28939645391839</v>
      </c>
      <c r="T31">
        <f t="shared" si="11"/>
        <v>29.023035377585419</v>
      </c>
      <c r="U31">
        <f t="shared" si="12"/>
        <v>29.1807266666667</v>
      </c>
      <c r="V31">
        <f t="shared" si="13"/>
        <v>4.0640240762393169</v>
      </c>
      <c r="W31">
        <f t="shared" si="14"/>
        <v>38.822215891114624</v>
      </c>
      <c r="X31">
        <f t="shared" si="15"/>
        <v>1.4730962864131409</v>
      </c>
      <c r="Y31">
        <f t="shared" si="16"/>
        <v>3.7944672981695864</v>
      </c>
      <c r="Z31">
        <f t="shared" si="17"/>
        <v>2.5909277898261758</v>
      </c>
      <c r="AA31">
        <f t="shared" si="18"/>
        <v>-54.7886411634517</v>
      </c>
      <c r="AB31">
        <f t="shared" si="19"/>
        <v>-189.7670474238956</v>
      </c>
      <c r="AC31">
        <f t="shared" si="20"/>
        <v>-13.977038437101777</v>
      </c>
      <c r="AD31">
        <f t="shared" si="21"/>
        <v>-27.243330570530702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54136.817658850327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1132.1623999999999</v>
      </c>
      <c r="AR31">
        <v>1382.34</v>
      </c>
      <c r="AS31">
        <f t="shared" si="27"/>
        <v>0.18098123471794203</v>
      </c>
      <c r="AT31">
        <v>0.5</v>
      </c>
      <c r="AU31">
        <f t="shared" si="28"/>
        <v>1180.1793807472741</v>
      </c>
      <c r="AV31">
        <f t="shared" si="29"/>
        <v>22.478691293844957</v>
      </c>
      <c r="AW31">
        <f t="shared" si="30"/>
        <v>106.79516075814894</v>
      </c>
      <c r="AX31">
        <f t="shared" si="31"/>
        <v>0.47494104200124426</v>
      </c>
      <c r="AY31">
        <f t="shared" si="32"/>
        <v>1.9536385018913097E-2</v>
      </c>
      <c r="AZ31">
        <f t="shared" si="33"/>
        <v>1.3598246451668909</v>
      </c>
      <c r="BA31" t="s">
        <v>349</v>
      </c>
      <c r="BB31">
        <v>725.81</v>
      </c>
      <c r="BC31">
        <f t="shared" si="34"/>
        <v>656.53</v>
      </c>
      <c r="BD31">
        <f t="shared" si="35"/>
        <v>0.38106042374301252</v>
      </c>
      <c r="BE31">
        <f t="shared" si="36"/>
        <v>0.74114349024354664</v>
      </c>
      <c r="BF31">
        <f t="shared" si="37"/>
        <v>0.37515587330809458</v>
      </c>
      <c r="BG31">
        <f t="shared" si="38"/>
        <v>0.73813623215722668</v>
      </c>
      <c r="BH31">
        <f t="shared" si="39"/>
        <v>1399.9936666666699</v>
      </c>
      <c r="BI31">
        <f t="shared" si="40"/>
        <v>1180.1793807472741</v>
      </c>
      <c r="BJ31">
        <f t="shared" si="41"/>
        <v>0.84298908548439011</v>
      </c>
      <c r="BK31">
        <f t="shared" si="42"/>
        <v>0.19597817096878017</v>
      </c>
      <c r="BL31">
        <v>6</v>
      </c>
      <c r="BM31">
        <v>0.5</v>
      </c>
      <c r="BN31" t="s">
        <v>290</v>
      </c>
      <c r="BO31">
        <v>2</v>
      </c>
      <c r="BP31">
        <v>1608067748.8499999</v>
      </c>
      <c r="BQ31">
        <v>1392.9356666666699</v>
      </c>
      <c r="BR31">
        <v>1421.9849999999999</v>
      </c>
      <c r="BS31">
        <v>14.3355766666667</v>
      </c>
      <c r="BT31">
        <v>12.86619</v>
      </c>
      <c r="BU31">
        <v>1389.13566666667</v>
      </c>
      <c r="BV31">
        <v>14.2105766666667</v>
      </c>
      <c r="BW31">
        <v>500.03013333333303</v>
      </c>
      <c r="BX31">
        <v>102.6581</v>
      </c>
      <c r="BY31">
        <v>9.9976683333333302E-2</v>
      </c>
      <c r="BZ31">
        <v>27.9983166666667</v>
      </c>
      <c r="CA31">
        <v>29.1807266666667</v>
      </c>
      <c r="CB31">
        <v>999.9</v>
      </c>
      <c r="CC31">
        <v>0</v>
      </c>
      <c r="CD31">
        <v>0</v>
      </c>
      <c r="CE31">
        <v>10006.583000000001</v>
      </c>
      <c r="CF31">
        <v>0</v>
      </c>
      <c r="CG31">
        <v>425.9606</v>
      </c>
      <c r="CH31">
        <v>1399.9936666666699</v>
      </c>
      <c r="CI31">
        <v>0.90000599999999997</v>
      </c>
      <c r="CJ31">
        <v>9.9993799999999994E-2</v>
      </c>
      <c r="CK31">
        <v>0</v>
      </c>
      <c r="CL31">
        <v>1132.4739999999999</v>
      </c>
      <c r="CM31">
        <v>4.9997499999999997</v>
      </c>
      <c r="CN31">
        <v>15547.85</v>
      </c>
      <c r="CO31">
        <v>12178.0366666667</v>
      </c>
      <c r="CP31">
        <v>49.207999999999998</v>
      </c>
      <c r="CQ31">
        <v>50.899799999999999</v>
      </c>
      <c r="CR31">
        <v>50.178733333333298</v>
      </c>
      <c r="CS31">
        <v>50.366533333333301</v>
      </c>
      <c r="CT31">
        <v>50.237400000000001</v>
      </c>
      <c r="CU31">
        <v>1255.5036666666699</v>
      </c>
      <c r="CV31">
        <v>139.49</v>
      </c>
      <c r="CW31">
        <v>0</v>
      </c>
      <c r="CX31">
        <v>61.399999856948902</v>
      </c>
      <c r="CY31">
        <v>0</v>
      </c>
      <c r="CZ31">
        <v>1132.1623999999999</v>
      </c>
      <c r="DA31">
        <v>-24.972307724864901</v>
      </c>
      <c r="DB31">
        <v>-350.10769282709202</v>
      </c>
      <c r="DC31">
        <v>15543.744000000001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22.4928320498204</v>
      </c>
      <c r="DS31">
        <v>0.238924077372416</v>
      </c>
      <c r="DT31">
        <v>8.7309829430593802E-2</v>
      </c>
      <c r="DU31">
        <v>1</v>
      </c>
      <c r="DV31">
        <v>-29.0553064516129</v>
      </c>
      <c r="DW31">
        <v>0.14901290322584301</v>
      </c>
      <c r="DX31">
        <v>0.12405671162944901</v>
      </c>
      <c r="DY31">
        <v>1</v>
      </c>
      <c r="DZ31">
        <v>1.47079096774194</v>
      </c>
      <c r="EA31">
        <v>-0.113909032258069</v>
      </c>
      <c r="EB31">
        <v>8.5203817705011703E-3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1251.5</v>
      </c>
      <c r="EX31">
        <v>1251.5</v>
      </c>
      <c r="EY31">
        <v>2</v>
      </c>
      <c r="EZ31">
        <v>494.69400000000002</v>
      </c>
      <c r="FA31">
        <v>477.334</v>
      </c>
      <c r="FB31">
        <v>23.935500000000001</v>
      </c>
      <c r="FC31">
        <v>32.877400000000002</v>
      </c>
      <c r="FD31">
        <v>29.999400000000001</v>
      </c>
      <c r="FE31">
        <v>32.817999999999998</v>
      </c>
      <c r="FF31">
        <v>32.787799999999997</v>
      </c>
      <c r="FG31">
        <v>58.847299999999997</v>
      </c>
      <c r="FH31">
        <v>0</v>
      </c>
      <c r="FI31">
        <v>100</v>
      </c>
      <c r="FJ31">
        <v>23.9621</v>
      </c>
      <c r="FK31">
        <v>1424.54</v>
      </c>
      <c r="FL31">
        <v>14.539199999999999</v>
      </c>
      <c r="FM31">
        <v>101.514</v>
      </c>
      <c r="FN31">
        <v>100.905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2020-12-15T13:31:53Z</dcterms:created>
  <dcterms:modified xsi:type="dcterms:W3CDTF">2021-05-04T23:23:41Z</dcterms:modified>
</cp:coreProperties>
</file>