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6FBDB91F-3641-4B22-B218-11AF8FEC4102}" xr6:coauthVersionLast="46" xr6:coauthVersionMax="46" xr10:uidLastSave="{00000000-0000-0000-0000-000000000000}"/>
  <bookViews>
    <workbookView xWindow="1860" yWindow="186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X31" i="1"/>
  <c r="AU31" i="1"/>
  <c r="AO31" i="1"/>
  <c r="AJ31" i="1"/>
  <c r="AH31" i="1"/>
  <c r="AI31" i="1" s="1"/>
  <c r="Z31" i="1"/>
  <c r="Y31" i="1"/>
  <c r="X31" i="1"/>
  <c r="Q31" i="1"/>
  <c r="L31" i="1"/>
  <c r="K31" i="1"/>
  <c r="J31" i="1"/>
  <c r="I31" i="1"/>
  <c r="AB31" i="1" s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BA29" i="1"/>
  <c r="AU29" i="1"/>
  <c r="AO29" i="1"/>
  <c r="AJ29" i="1"/>
  <c r="AI29" i="1"/>
  <c r="AH29" i="1"/>
  <c r="L29" i="1" s="1"/>
  <c r="Z29" i="1"/>
  <c r="Y29" i="1"/>
  <c r="X29" i="1" s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BA27" i="1"/>
  <c r="AU27" i="1"/>
  <c r="AO27" i="1"/>
  <c r="AJ27" i="1"/>
  <c r="AI27" i="1"/>
  <c r="AH27" i="1"/>
  <c r="L27" i="1" s="1"/>
  <c r="Z27" i="1"/>
  <c r="Y27" i="1"/>
  <c r="X27" i="1" s="1"/>
  <c r="Q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Z26" i="1"/>
  <c r="Y26" i="1"/>
  <c r="X26" i="1" s="1"/>
  <c r="Q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I25" i="1"/>
  <c r="AH25" i="1"/>
  <c r="L25" i="1" s="1"/>
  <c r="Z25" i="1"/>
  <c r="Y25" i="1"/>
  <c r="X25" i="1" s="1"/>
  <c r="Q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H24" i="1" s="1"/>
  <c r="Z24" i="1"/>
  <c r="Y24" i="1"/>
  <c r="X24" i="1" s="1"/>
  <c r="Q24" i="1"/>
  <c r="BO23" i="1"/>
  <c r="BN23" i="1"/>
  <c r="BL23" i="1"/>
  <c r="BM23" i="1" s="1"/>
  <c r="BI23" i="1"/>
  <c r="BH23" i="1"/>
  <c r="BG23" i="1"/>
  <c r="BF23" i="1"/>
  <c r="BJ23" i="1" s="1"/>
  <c r="BK23" i="1" s="1"/>
  <c r="BE23" i="1"/>
  <c r="BA23" i="1"/>
  <c r="AU23" i="1"/>
  <c r="AO23" i="1"/>
  <c r="AJ23" i="1"/>
  <c r="AI23" i="1"/>
  <c r="AH23" i="1"/>
  <c r="L23" i="1" s="1"/>
  <c r="Z23" i="1"/>
  <c r="Y23" i="1"/>
  <c r="X23" i="1" s="1"/>
  <c r="Q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H22" i="1" s="1"/>
  <c r="Z22" i="1"/>
  <c r="Y22" i="1"/>
  <c r="X22" i="1" s="1"/>
  <c r="Q22" i="1"/>
  <c r="BO21" i="1"/>
  <c r="BN21" i="1"/>
  <c r="BL21" i="1"/>
  <c r="BM21" i="1" s="1"/>
  <c r="BK21" i="1"/>
  <c r="BJ21" i="1"/>
  <c r="BI21" i="1"/>
  <c r="BH21" i="1"/>
  <c r="BG21" i="1"/>
  <c r="BF21" i="1"/>
  <c r="BE21" i="1"/>
  <c r="BA21" i="1"/>
  <c r="AU21" i="1"/>
  <c r="AO21" i="1"/>
  <c r="AJ21" i="1"/>
  <c r="AI21" i="1"/>
  <c r="AH21" i="1"/>
  <c r="L21" i="1" s="1"/>
  <c r="Z21" i="1"/>
  <c r="Y21" i="1"/>
  <c r="X21" i="1" s="1"/>
  <c r="Q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 s="1"/>
  <c r="AI20" i="1"/>
  <c r="Z20" i="1"/>
  <c r="Y20" i="1"/>
  <c r="X20" i="1" s="1"/>
  <c r="Q20" i="1"/>
  <c r="BO19" i="1"/>
  <c r="BN19" i="1"/>
  <c r="BL19" i="1"/>
  <c r="BM19" i="1" s="1"/>
  <c r="T19" i="1" s="1"/>
  <c r="BJ19" i="1"/>
  <c r="BK19" i="1" s="1"/>
  <c r="BI19" i="1"/>
  <c r="BH19" i="1"/>
  <c r="BG19" i="1"/>
  <c r="BF19" i="1"/>
  <c r="BE19" i="1"/>
  <c r="BA19" i="1"/>
  <c r="AW19" i="1"/>
  <c r="AY19" i="1" s="1"/>
  <c r="AU19" i="1"/>
  <c r="AO19" i="1"/>
  <c r="AJ19" i="1"/>
  <c r="AI19" i="1"/>
  <c r="AH19" i="1"/>
  <c r="L19" i="1" s="1"/>
  <c r="Z19" i="1"/>
  <c r="Y19" i="1"/>
  <c r="X19" i="1" s="1"/>
  <c r="Q19" i="1"/>
  <c r="O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 s="1"/>
  <c r="AI18" i="1"/>
  <c r="Z18" i="1"/>
  <c r="Y18" i="1"/>
  <c r="X18" i="1" s="1"/>
  <c r="Q18" i="1"/>
  <c r="BO17" i="1"/>
  <c r="BN17" i="1"/>
  <c r="BL17" i="1"/>
  <c r="BM17" i="1" s="1"/>
  <c r="T17" i="1" s="1"/>
  <c r="BJ17" i="1"/>
  <c r="BK17" i="1" s="1"/>
  <c r="BI17" i="1"/>
  <c r="BH17" i="1"/>
  <c r="BG17" i="1"/>
  <c r="BF17" i="1"/>
  <c r="BE17" i="1"/>
  <c r="BA17" i="1"/>
  <c r="AW17" i="1"/>
  <c r="AY17" i="1" s="1"/>
  <c r="AU17" i="1"/>
  <c r="AO17" i="1"/>
  <c r="AJ17" i="1"/>
  <c r="AI17" i="1"/>
  <c r="AH17" i="1"/>
  <c r="L17" i="1" s="1"/>
  <c r="Z17" i="1"/>
  <c r="Y17" i="1"/>
  <c r="X17" i="1" s="1"/>
  <c r="Q17" i="1"/>
  <c r="O17" i="1"/>
  <c r="AY26" i="1" l="1"/>
  <c r="T27" i="1"/>
  <c r="AW27" i="1"/>
  <c r="AY27" i="1" s="1"/>
  <c r="AY25" i="1"/>
  <c r="T21" i="1"/>
  <c r="AW21" i="1"/>
  <c r="AY21" i="1" s="1"/>
  <c r="T23" i="1"/>
  <c r="AW23" i="1"/>
  <c r="AY23" i="1" s="1"/>
  <c r="T25" i="1"/>
  <c r="AW25" i="1"/>
  <c r="T29" i="1"/>
  <c r="AW29" i="1"/>
  <c r="AY29" i="1" s="1"/>
  <c r="O18" i="1"/>
  <c r="L18" i="1"/>
  <c r="K18" i="1"/>
  <c r="AX18" i="1" s="1"/>
  <c r="AZ18" i="1" s="1"/>
  <c r="J18" i="1"/>
  <c r="I18" i="1" s="1"/>
  <c r="O20" i="1"/>
  <c r="L20" i="1"/>
  <c r="J20" i="1"/>
  <c r="I20" i="1" s="1"/>
  <c r="K20" i="1"/>
  <c r="AX20" i="1" s="1"/>
  <c r="AZ20" i="1" s="1"/>
  <c r="AW18" i="1"/>
  <c r="T18" i="1"/>
  <c r="AW20" i="1"/>
  <c r="AY20" i="1" s="1"/>
  <c r="T20" i="1"/>
  <c r="AY31" i="1"/>
  <c r="T31" i="1"/>
  <c r="AW31" i="1"/>
  <c r="AY18" i="1"/>
  <c r="O22" i="1"/>
  <c r="L22" i="1"/>
  <c r="J22" i="1"/>
  <c r="I22" i="1" s="1"/>
  <c r="K22" i="1"/>
  <c r="AX22" i="1" s="1"/>
  <c r="AZ22" i="1" s="1"/>
  <c r="AI22" i="1"/>
  <c r="AI24" i="1"/>
  <c r="O24" i="1"/>
  <c r="L24" i="1"/>
  <c r="J24" i="1"/>
  <c r="I24" i="1" s="1"/>
  <c r="K24" i="1"/>
  <c r="AX24" i="1" s="1"/>
  <c r="AZ24" i="1" s="1"/>
  <c r="O26" i="1"/>
  <c r="AI26" i="1"/>
  <c r="L26" i="1"/>
  <c r="K26" i="1"/>
  <c r="AX26" i="1" s="1"/>
  <c r="J26" i="1"/>
  <c r="I26" i="1" s="1"/>
  <c r="AI28" i="1"/>
  <c r="O28" i="1"/>
  <c r="J28" i="1"/>
  <c r="I28" i="1" s="1"/>
  <c r="L28" i="1"/>
  <c r="K28" i="1"/>
  <c r="AX28" i="1" s="1"/>
  <c r="AI30" i="1"/>
  <c r="O30" i="1"/>
  <c r="L30" i="1"/>
  <c r="K30" i="1"/>
  <c r="AX30" i="1" s="1"/>
  <c r="J30" i="1"/>
  <c r="I30" i="1" s="1"/>
  <c r="AZ31" i="1"/>
  <c r="AW22" i="1"/>
  <c r="AY22" i="1" s="1"/>
  <c r="T22" i="1"/>
  <c r="AW24" i="1"/>
  <c r="AY24" i="1" s="1"/>
  <c r="T24" i="1"/>
  <c r="AW26" i="1"/>
  <c r="T26" i="1"/>
  <c r="AW28" i="1"/>
  <c r="AY28" i="1" s="1"/>
  <c r="T28" i="1"/>
  <c r="AW30" i="1"/>
  <c r="AY30" i="1" s="1"/>
  <c r="T30" i="1"/>
  <c r="O21" i="1"/>
  <c r="O23" i="1"/>
  <c r="O25" i="1"/>
  <c r="O27" i="1"/>
  <c r="O29" i="1"/>
  <c r="O31" i="1"/>
  <c r="J17" i="1"/>
  <c r="I17" i="1" s="1"/>
  <c r="J19" i="1"/>
  <c r="I19" i="1" s="1"/>
  <c r="J21" i="1"/>
  <c r="I21" i="1" s="1"/>
  <c r="J23" i="1"/>
  <c r="I23" i="1" s="1"/>
  <c r="J25" i="1"/>
  <c r="I25" i="1" s="1"/>
  <c r="J27" i="1"/>
  <c r="I27" i="1" s="1"/>
  <c r="J29" i="1"/>
  <c r="I29" i="1" s="1"/>
  <c r="K17" i="1"/>
  <c r="AX17" i="1" s="1"/>
  <c r="AZ17" i="1" s="1"/>
  <c r="K19" i="1"/>
  <c r="AX19" i="1" s="1"/>
  <c r="AZ19" i="1" s="1"/>
  <c r="K21" i="1"/>
  <c r="AX21" i="1" s="1"/>
  <c r="K23" i="1"/>
  <c r="AX23" i="1" s="1"/>
  <c r="AZ23" i="1" s="1"/>
  <c r="K25" i="1"/>
  <c r="AX25" i="1" s="1"/>
  <c r="AZ25" i="1" s="1"/>
  <c r="K27" i="1"/>
  <c r="AX27" i="1" s="1"/>
  <c r="AZ27" i="1" s="1"/>
  <c r="K29" i="1"/>
  <c r="AX29" i="1" s="1"/>
  <c r="AZ29" i="1" s="1"/>
  <c r="AZ28" i="1" l="1"/>
  <c r="AB19" i="1"/>
  <c r="U19" i="1"/>
  <c r="V19" i="1" s="1"/>
  <c r="U30" i="1"/>
  <c r="V30" i="1" s="1"/>
  <c r="U22" i="1"/>
  <c r="V22" i="1" s="1"/>
  <c r="AB26" i="1"/>
  <c r="AB17" i="1"/>
  <c r="U17" i="1"/>
  <c r="V17" i="1" s="1"/>
  <c r="AZ26" i="1"/>
  <c r="U27" i="1"/>
  <c r="V27" i="1" s="1"/>
  <c r="R27" i="1" s="1"/>
  <c r="P27" i="1" s="1"/>
  <c r="S27" i="1" s="1"/>
  <c r="M27" i="1" s="1"/>
  <c r="N27" i="1" s="1"/>
  <c r="U25" i="1"/>
  <c r="V25" i="1" s="1"/>
  <c r="R25" i="1" s="1"/>
  <c r="P25" i="1" s="1"/>
  <c r="S25" i="1" s="1"/>
  <c r="M25" i="1" s="1"/>
  <c r="N25" i="1" s="1"/>
  <c r="U28" i="1"/>
  <c r="V28" i="1" s="1"/>
  <c r="U31" i="1"/>
  <c r="V31" i="1" s="1"/>
  <c r="U23" i="1"/>
  <c r="V23" i="1" s="1"/>
  <c r="R23" i="1" s="1"/>
  <c r="P23" i="1" s="1"/>
  <c r="S23" i="1" s="1"/>
  <c r="M23" i="1" s="1"/>
  <c r="N23" i="1" s="1"/>
  <c r="AB25" i="1"/>
  <c r="AB28" i="1"/>
  <c r="U29" i="1"/>
  <c r="V29" i="1" s="1"/>
  <c r="AB20" i="1"/>
  <c r="R20" i="1"/>
  <c r="P20" i="1" s="1"/>
  <c r="S20" i="1" s="1"/>
  <c r="M20" i="1" s="1"/>
  <c r="N20" i="1" s="1"/>
  <c r="AB27" i="1"/>
  <c r="AB22" i="1"/>
  <c r="U21" i="1"/>
  <c r="V21" i="1" s="1"/>
  <c r="AB23" i="1"/>
  <c r="U24" i="1"/>
  <c r="V24" i="1" s="1"/>
  <c r="AB30" i="1"/>
  <c r="R30" i="1"/>
  <c r="P30" i="1" s="1"/>
  <c r="S30" i="1" s="1"/>
  <c r="M30" i="1" s="1"/>
  <c r="N30" i="1" s="1"/>
  <c r="AB24" i="1"/>
  <c r="R24" i="1"/>
  <c r="P24" i="1" s="1"/>
  <c r="S24" i="1" s="1"/>
  <c r="M24" i="1" s="1"/>
  <c r="N24" i="1" s="1"/>
  <c r="U18" i="1"/>
  <c r="V18" i="1" s="1"/>
  <c r="AB29" i="1"/>
  <c r="U26" i="1"/>
  <c r="V26" i="1" s="1"/>
  <c r="U20" i="1"/>
  <c r="V20" i="1" s="1"/>
  <c r="AZ21" i="1"/>
  <c r="AB21" i="1"/>
  <c r="AZ30" i="1"/>
  <c r="AB18" i="1"/>
  <c r="W22" i="1" l="1"/>
  <c r="AA22" i="1" s="1"/>
  <c r="AD22" i="1"/>
  <c r="AC22" i="1"/>
  <c r="W20" i="1"/>
  <c r="AA20" i="1" s="1"/>
  <c r="AD20" i="1"/>
  <c r="AE20" i="1" s="1"/>
  <c r="AC20" i="1"/>
  <c r="W30" i="1"/>
  <c r="AA30" i="1" s="1"/>
  <c r="AD30" i="1"/>
  <c r="AE30" i="1" s="1"/>
  <c r="AC30" i="1"/>
  <c r="AD21" i="1"/>
  <c r="AC21" i="1"/>
  <c r="W21" i="1"/>
  <c r="AA21" i="1" s="1"/>
  <c r="AC29" i="1"/>
  <c r="W29" i="1"/>
  <c r="AA29" i="1" s="1"/>
  <c r="AD29" i="1"/>
  <c r="AC31" i="1"/>
  <c r="AD31" i="1"/>
  <c r="W31" i="1"/>
  <c r="AA31" i="1" s="1"/>
  <c r="R31" i="1"/>
  <c r="P31" i="1" s="1"/>
  <c r="S31" i="1" s="1"/>
  <c r="M31" i="1" s="1"/>
  <c r="N31" i="1" s="1"/>
  <c r="W17" i="1"/>
  <c r="AA17" i="1" s="1"/>
  <c r="AD17" i="1"/>
  <c r="AE17" i="1" s="1"/>
  <c r="AC17" i="1"/>
  <c r="R22" i="1"/>
  <c r="P22" i="1" s="1"/>
  <c r="S22" i="1" s="1"/>
  <c r="M22" i="1" s="1"/>
  <c r="N22" i="1" s="1"/>
  <c r="W28" i="1"/>
  <c r="AA28" i="1" s="1"/>
  <c r="AD28" i="1"/>
  <c r="AC28" i="1"/>
  <c r="R17" i="1"/>
  <c r="P17" i="1" s="1"/>
  <c r="S17" i="1" s="1"/>
  <c r="M17" i="1" s="1"/>
  <c r="N17" i="1" s="1"/>
  <c r="AD19" i="1"/>
  <c r="AE19" i="1" s="1"/>
  <c r="W19" i="1"/>
  <c r="AA19" i="1" s="1"/>
  <c r="AC19" i="1"/>
  <c r="W18" i="1"/>
  <c r="AA18" i="1" s="1"/>
  <c r="AD18" i="1"/>
  <c r="AE18" i="1" s="1"/>
  <c r="AC18" i="1"/>
  <c r="W26" i="1"/>
  <c r="AA26" i="1" s="1"/>
  <c r="AD26" i="1"/>
  <c r="AC26" i="1"/>
  <c r="R28" i="1"/>
  <c r="P28" i="1" s="1"/>
  <c r="S28" i="1" s="1"/>
  <c r="M28" i="1" s="1"/>
  <c r="N28" i="1" s="1"/>
  <c r="R19" i="1"/>
  <c r="P19" i="1" s="1"/>
  <c r="S19" i="1" s="1"/>
  <c r="M19" i="1" s="1"/>
  <c r="N19" i="1" s="1"/>
  <c r="AC23" i="1"/>
  <c r="AD23" i="1"/>
  <c r="AE23" i="1" s="1"/>
  <c r="W23" i="1"/>
  <c r="AA23" i="1" s="1"/>
  <c r="R18" i="1"/>
  <c r="P18" i="1" s="1"/>
  <c r="S18" i="1" s="1"/>
  <c r="M18" i="1" s="1"/>
  <c r="N18" i="1" s="1"/>
  <c r="R29" i="1"/>
  <c r="P29" i="1" s="1"/>
  <c r="S29" i="1" s="1"/>
  <c r="M29" i="1" s="1"/>
  <c r="N29" i="1" s="1"/>
  <c r="W24" i="1"/>
  <c r="AA24" i="1" s="1"/>
  <c r="AD24" i="1"/>
  <c r="AE24" i="1" s="1"/>
  <c r="AC24" i="1"/>
  <c r="R26" i="1"/>
  <c r="P26" i="1" s="1"/>
  <c r="S26" i="1" s="1"/>
  <c r="M26" i="1" s="1"/>
  <c r="N26" i="1" s="1"/>
  <c r="AD27" i="1"/>
  <c r="AE27" i="1" s="1"/>
  <c r="W27" i="1"/>
  <c r="AA27" i="1" s="1"/>
  <c r="AC27" i="1"/>
  <c r="R21" i="1"/>
  <c r="P21" i="1" s="1"/>
  <c r="S21" i="1" s="1"/>
  <c r="M21" i="1" s="1"/>
  <c r="N21" i="1" s="1"/>
  <c r="W25" i="1"/>
  <c r="AA25" i="1" s="1"/>
  <c r="AD25" i="1"/>
  <c r="AE25" i="1" s="1"/>
  <c r="AC25" i="1"/>
  <c r="AE29" i="1" l="1"/>
  <c r="AE26" i="1"/>
  <c r="AE21" i="1"/>
  <c r="AE22" i="1"/>
  <c r="AE28" i="1"/>
  <c r="AE31" i="1"/>
</calcChain>
</file>

<file path=xl/sharedStrings.xml><?xml version="1.0" encoding="utf-8"?>
<sst xmlns="http://schemas.openxmlformats.org/spreadsheetml/2006/main" count="702" uniqueCount="361">
  <si>
    <t>File opened</t>
  </si>
  <si>
    <t>2020-12-15 13:06:38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</si>
  <si>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</si>
  <si>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</si>
  <si>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</si>
  <si>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</si>
  <si>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</si>
  <si>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</si>
  <si>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</si>
  <si>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</si>
  <si>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</si>
  <si>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</si>
  <si>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</si>
  <si>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"h2oaspan2b": "0.0671222", "co2bspan1": "0.999577", "h2obspan2a": "0.0678114", "co2bspan2a": "0.0873229", "h2oaspan2a": "0.0668561", "h2oaspan2": "0", "co2aspanconc1": "400", "co2aspan2a": "0.0865215", "ssb_ref": "34919.1", "h2oaspan1": "1.00398", "co2azero": "0.892502", "ssa_ref": "37127.4", "oxygen": "21", "co2bspan2": "0", "chamberpressurezero": "2.57375", "h2obspan2b": "0.0677395", "co2aspanconc2": "0", "tbzero": "0.0513058", "co2bzero": "0.898612", "h2oazero": "1.16161", "flowazero": "0.317", "h2oaspanconc1": "12.17", "co2aspan2b": "0.086568", "h2obspan2": "0", "tazero": "0.00104713", "co2bspanconc1": "400", "h2obzero": "1.16501", "co2bspan2b": "0.087286", "flowbzero": "0.26", "h2obspanconc1": "12.17", "h2oaspanconc2": "0", "h2obspan1": "0.998939", "flowmeterzero": "0.990581", "h2obspanconc2": "0", "co2aspan2": "0", "co2aspan1": "1.00054"}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</si>
  <si>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</si>
  <si>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</si>
  <si>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</si>
  <si>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</si>
  <si>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</si>
  <si>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</si>
  <si>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</si>
  <si>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</si>
  <si>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</si>
  <si>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</si>
  <si>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13:06:38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</si>
  <si>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</si>
  <si>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</si>
  <si>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</si>
  <si>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</si>
  <si>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</si>
  <si>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</si>
  <si>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</si>
  <si>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</si>
  <si>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</si>
  <si>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</si>
  <si>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</si>
  <si>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</si>
  <si>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</si>
  <si>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</si>
  <si>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</si>
  <si>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</si>
  <si>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</si>
  <si>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</si>
  <si>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</si>
  <si>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</si>
  <si>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</si>
  <si>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</si>
  <si>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</si>
  <si>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</si>
  <si>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</si>
  <si>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</si>
  <si>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</si>
  <si>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</si>
  <si>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</si>
  <si>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</si>
  <si>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</si>
  <si>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</si>
  <si>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</si>
  <si>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</si>
  <si>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</si>
  <si>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</si>
  <si>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</si>
  <si>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</si>
  <si>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</si>
  <si>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</si>
  <si>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</si>
  <si>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</si>
  <si>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</si>
  <si>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</si>
  <si>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</si>
  <si>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</si>
  <si>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</si>
  <si>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</si>
  <si>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</si>
  <si>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</si>
  <si>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</si>
  <si>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</si>
  <si>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</si>
  <si>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2.82878 89.3447 377.288 602.376 836.375 1035.86 1222.57 1374.09</t>
  </si>
  <si>
    <t>Fs_true</t>
  </si>
  <si>
    <t>1.16794 104.209 403.995 601.324 802.49 1000.62 1203.02 1401.65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</si>
  <si>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</si>
  <si>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</si>
  <si>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</si>
  <si>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</si>
  <si>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</si>
  <si>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</si>
  <si>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</si>
  <si>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</si>
  <si>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</si>
  <si>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</si>
  <si>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</si>
  <si>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</si>
  <si>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</si>
  <si>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</si>
  <si>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</si>
  <si>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</si>
  <si>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</si>
  <si>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</si>
  <si>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</si>
  <si>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</si>
  <si>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</si>
  <si>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</si>
  <si>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</si>
  <si>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</si>
  <si>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</si>
  <si>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</si>
  <si>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</si>
  <si>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</si>
  <si>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</si>
  <si>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</si>
  <si>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</si>
  <si>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</si>
  <si>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</si>
  <si>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</si>
  <si>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</si>
  <si>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</si>
  <si>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</si>
  <si>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</si>
  <si>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</si>
  <si>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</si>
  <si>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</si>
  <si>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</si>
  <si>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</si>
  <si>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</si>
  <si>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</si>
  <si>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</si>
  <si>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</si>
  <si>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</si>
  <si>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</si>
  <si>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</si>
  <si>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</si>
  <si>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</si>
  <si>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</si>
  <si>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</si>
  <si>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</si>
  <si>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</si>
  <si>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</si>
  <si>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</si>
  <si>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</si>
  <si>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</si>
  <si>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</si>
  <si>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</si>
  <si>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</si>
  <si>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</si>
  <si>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</si>
  <si>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</si>
  <si>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</si>
  <si>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</si>
  <si>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</si>
  <si>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</si>
  <si>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</si>
  <si>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</si>
  <si>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</si>
  <si>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</si>
  <si>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</si>
  <si>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</si>
  <si>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</si>
  <si>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</si>
  <si>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</si>
  <si>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</si>
  <si>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</si>
  <si>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</si>
  <si>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</si>
  <si>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</si>
  <si>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</si>
  <si>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</si>
  <si>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</si>
  <si>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</si>
  <si>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</si>
  <si>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</si>
  <si>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</si>
  <si>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</si>
  <si>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</si>
  <si>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</si>
  <si>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</si>
  <si>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</si>
  <si>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</si>
  <si>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</si>
  <si>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</si>
  <si>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</si>
  <si>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</si>
  <si>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</si>
  <si>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</si>
  <si>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</si>
  <si>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</si>
  <si>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</si>
  <si>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</si>
  <si>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</si>
  <si>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</si>
  <si>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</si>
  <si>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</si>
  <si>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</si>
  <si>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</si>
  <si>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</si>
  <si>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</si>
  <si>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</si>
  <si>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</si>
  <si>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</si>
  <si>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</si>
  <si>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</si>
  <si>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</si>
  <si>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</si>
  <si>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</si>
  <si>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</si>
  <si>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</si>
  <si>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</si>
  <si>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</si>
  <si>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</si>
  <si>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</si>
  <si>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</si>
  <si>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</si>
  <si>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</si>
  <si>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</si>
  <si>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</si>
  <si>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</si>
  <si>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</si>
  <si>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</si>
  <si>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</si>
  <si>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</si>
  <si>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</si>
  <si>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</si>
  <si>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</si>
  <si>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</si>
  <si>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</si>
  <si>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</si>
  <si>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</si>
  <si>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</si>
  <si>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</si>
  <si>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</si>
  <si>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</si>
  <si>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</si>
  <si>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</si>
  <si>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</si>
  <si>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</si>
  <si>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</si>
  <si>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</si>
  <si>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</si>
  <si>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</si>
  <si>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</si>
  <si>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</si>
  <si>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</si>
  <si>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</si>
  <si>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</si>
  <si>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</si>
  <si>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</si>
  <si>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</si>
  <si>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</si>
  <si>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</si>
  <si>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</si>
  <si>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</si>
  <si>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</si>
  <si>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</si>
  <si>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</si>
  <si>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</si>
  <si>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</si>
  <si>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</si>
  <si>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</si>
  <si>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</si>
  <si>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</si>
  <si>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</si>
  <si>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</si>
  <si>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</si>
  <si>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</si>
  <si>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</si>
  <si>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</si>
  <si>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</si>
  <si>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</si>
  <si>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</si>
  <si>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</si>
  <si>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</si>
  <si>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</si>
  <si>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</si>
  <si>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</si>
  <si>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</si>
  <si>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</si>
  <si>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</si>
  <si>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</si>
  <si>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</si>
  <si>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</si>
  <si>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</si>
  <si>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</si>
  <si>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</si>
  <si>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</si>
  <si>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</si>
  <si>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</si>
  <si>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</si>
  <si>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</si>
  <si>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</si>
  <si>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13:08:51</t>
  </si>
  <si>
    <t>13:08:51</t>
  </si>
  <si>
    <t>1149</t>
  </si>
  <si>
    <t>_1</t>
  </si>
  <si>
    <t>RECT-4143-20200907-06_33_50</t>
  </si>
  <si>
    <t>RECT-2656-20201215-13_08_48</t>
  </si>
  <si>
    <t>DARK-2657-20201215-13_08_55</t>
  </si>
  <si>
    <t>0: Broadleaf</t>
  </si>
  <si>
    <t>13:09:12</t>
  </si>
  <si>
    <t>0/3</t>
  </si>
  <si>
    <t>20201215 13:10:56</t>
  </si>
  <si>
    <t>13:10:56</t>
  </si>
  <si>
    <t>RECT-2658-20201215-13_10_53</t>
  </si>
  <si>
    <t>DARK-2659-20201215-13_11_01</t>
  </si>
  <si>
    <t>3/3</t>
  </si>
  <si>
    <t>20201215 13:12:33</t>
  </si>
  <si>
    <t>13:12:33</t>
  </si>
  <si>
    <t>RECT-2660-20201215-13_12_30</t>
  </si>
  <si>
    <t>DARK-2661-20201215-13_12_38</t>
  </si>
  <si>
    <t>20201215 13:14:26</t>
  </si>
  <si>
    <t>13:14:26</t>
  </si>
  <si>
    <t>RECT-2662-20201215-13_14_23</t>
  </si>
  <si>
    <t>DARK-2663-20201215-13_14_31</t>
  </si>
  <si>
    <t>13:14:42</t>
  </si>
  <si>
    <t>20201215 13:16:36</t>
  </si>
  <si>
    <t>13:16:36</t>
  </si>
  <si>
    <t>RECT-2664-20201215-13_16_33</t>
  </si>
  <si>
    <t>DARK-2665-20201215-13_16_40</t>
  </si>
  <si>
    <t>20201215 13:18:16</t>
  </si>
  <si>
    <t>13:18:16</t>
  </si>
  <si>
    <t>RECT-2666-20201215-13_18_13</t>
  </si>
  <si>
    <t>DARK-2667-20201215-13_18_20</t>
  </si>
  <si>
    <t>20201215 13:19:44</t>
  </si>
  <si>
    <t>13:19:44</t>
  </si>
  <si>
    <t>RECT-2668-20201215-13_19_41</t>
  </si>
  <si>
    <t>DARK-2669-20201215-13_19_48</t>
  </si>
  <si>
    <t>13:20:03</t>
  </si>
  <si>
    <t>20201215 13:21:56</t>
  </si>
  <si>
    <t>13:21:56</t>
  </si>
  <si>
    <t>RECT-2670-20201215-13_21_53</t>
  </si>
  <si>
    <t>DARK-2671-20201215-13_22_00</t>
  </si>
  <si>
    <t>20201215 13:23:32</t>
  </si>
  <si>
    <t>13:23:32</t>
  </si>
  <si>
    <t>RECT-2672-20201215-13_23_29</t>
  </si>
  <si>
    <t>DARK-2673-20201215-13_23_36</t>
  </si>
  <si>
    <t>20201215 13:24:56</t>
  </si>
  <si>
    <t>13:24:56</t>
  </si>
  <si>
    <t>RECT-2674-20201215-13_24_53</t>
  </si>
  <si>
    <t>DARK-2675-20201215-13_25_01</t>
  </si>
  <si>
    <t>13:25:27</t>
  </si>
  <si>
    <t>20201215 13:27:28</t>
  </si>
  <si>
    <t>13:27:28</t>
  </si>
  <si>
    <t>RECT-2676-20201215-13_27_25</t>
  </si>
  <si>
    <t>DARK-2677-20201215-13_27_33</t>
  </si>
  <si>
    <t>20201215 13:29:22</t>
  </si>
  <si>
    <t>13:29:22</t>
  </si>
  <si>
    <t>RECT-2678-20201215-13_29_19</t>
  </si>
  <si>
    <t>DARK-2679-20201215-13_29_27</t>
  </si>
  <si>
    <t>20201215 13:31:08</t>
  </si>
  <si>
    <t>13:31:08</t>
  </si>
  <si>
    <t>RECT-2680-20201215-13_31_05</t>
  </si>
  <si>
    <t>DARK-2681-20201215-13_31_12</t>
  </si>
  <si>
    <t>13:31:29</t>
  </si>
  <si>
    <t>20201215 13:33:30</t>
  </si>
  <si>
    <t>13:33:30</t>
  </si>
  <si>
    <t>RECT-2682-20201215-13_33_27</t>
  </si>
  <si>
    <t>DARK-2683-20201215-13_33_35</t>
  </si>
  <si>
    <t>2/3</t>
  </si>
  <si>
    <t>20201215 13:35:25</t>
  </si>
  <si>
    <t>13:35:25</t>
  </si>
  <si>
    <t>RECT-2684-20201215-13_35_22</t>
  </si>
  <si>
    <t>DARK-2685-20201215-13_35_30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</si>
</sst>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1608059331.0999999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1608059323.3499999</v>
      </c>
      <c r="I17">
        <f t="shared" ref="I17:I31" si="0">(J17)/1000</f>
        <v>8.6822956357635245E-4</v>
      </c>
      <c r="J17">
        <f t="shared" ref="J17:J31" si="1">1000*CA17*AH17*(BW17-BX17)/(100*BP17*(1000-AH17*BW17))</f>
        <v>0.8682295635763525</v>
      </c>
      <c r="K17">
        <f t="shared" ref="K17:K31" si="2">CA17*AH17*(BV17-BU17*(1000-AH17*BX17)/(1000-AH17*BW17))/(100*BP17)</f>
        <v>5.0293636535942774</v>
      </c>
      <c r="L17">
        <f t="shared" ref="L17:L31" si="3">BU17 - IF(AH17&gt;1, K17*BP17*100/(AJ17*CI17), 0)</f>
        <v>401.8741</v>
      </c>
      <c r="M17">
        <f t="shared" ref="M17:M31" si="4">((S17-I17/2)*L17-K17)/(S17+I17/2)</f>
        <v>224.44872170597012</v>
      </c>
      <c r="N17">
        <f t="shared" ref="N17:N31" si="5">M17*(CB17+CC17)/1000</f>
        <v>23.054707016136867</v>
      </c>
      <c r="O17">
        <f t="shared" ref="O17:O31" si="6">(BU17 - IF(AH17&gt;1, K17*BP17*100/(AJ17*CI17), 0))*(CB17+CC17)/1000</f>
        <v>41.279315660398552</v>
      </c>
      <c r="P17">
        <f t="shared" ref="P17:P31" si="7">2/((1/R17-1/Q17)+SIGN(R17)*SQRT((1/R17-1/Q17)*(1/R17-1/Q17) + 4*BQ17/((BQ17+1)*(BQ17+1))*(2*1/R17*1/Q17-1/Q17*1/Q17)))</f>
        <v>4.8174046768978601E-2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2.9755956968629831</v>
      </c>
      <c r="R17">
        <f t="shared" ref="R17:R31" si="9">I17*(1000-(1000*0.61365*EXP(17.502*V17/(240.97+V17))/(CB17+CC17)+BW17)/2)/(1000*0.61365*EXP(17.502*V17/(240.97+V17))/(CB17+CC17)-BW17)</f>
        <v>4.7744922062222896E-2</v>
      </c>
      <c r="S17">
        <f t="shared" ref="S17:S31" si="10">1/((BQ17+1)/(P17/1.6)+1/(Q17/1.37)) + BQ17/((BQ17+1)/(P17/1.6) + BQ17/(Q17/1.37))</f>
        <v>2.9878812713493866E-2</v>
      </c>
      <c r="T17">
        <f t="shared" ref="T17:T31" si="11">(BM17*BO17)</f>
        <v>231.28733070297116</v>
      </c>
      <c r="U17">
        <f t="shared" ref="U17:U31" si="12">(CD17+(T17+2*0.95*0.0000000567*(((CD17+$B$7)+273)^4-(CD17+273)^4)-44100*I17)/(1.84*29.3*Q17+8*0.95*0.0000000567*(CD17+273)^3))</f>
        <v>29.116137185719627</v>
      </c>
      <c r="V17">
        <f t="shared" ref="V17:V31" si="13">($C$7*CE17+$D$7*CF17+$E$7*U17)</f>
        <v>28.608129999999999</v>
      </c>
      <c r="W17">
        <f t="shared" ref="W17:W31" si="14">0.61365*EXP(17.502*V17/(240.97+V17))</f>
        <v>3.9314726699514715</v>
      </c>
      <c r="X17">
        <f t="shared" ref="X17:X31" si="15">(Y17/Z17*100)</f>
        <v>55.844125657525638</v>
      </c>
      <c r="Y17">
        <f t="shared" ref="Y17:Y31" si="16">BW17*(CB17+CC17)/1000</f>
        <v>2.1185984055673233</v>
      </c>
      <c r="Z17">
        <f t="shared" ref="Z17:Z31" si="17">0.61365*EXP(17.502*CD17/(240.97+CD17))</f>
        <v>3.7937712886043156</v>
      </c>
      <c r="AA17">
        <f t="shared" ref="AA17:AA31" si="18">(W17-BW17*(CB17+CC17)/1000)</f>
        <v>1.8128742643841482</v>
      </c>
      <c r="AB17">
        <f t="shared" ref="AB17:AB31" si="19">(-I17*44100)</f>
        <v>-38.288923753717143</v>
      </c>
      <c r="AC17">
        <f t="shared" ref="AC17:AC31" si="20">2*29.3*Q17*0.92*(CD17-V17)</f>
        <v>-98.33123641067813</v>
      </c>
      <c r="AD17">
        <f t="shared" ref="AD17:AD31" si="21">2*0.95*0.0000000567*(((CD17+$B$7)+273)^4-(V17+273)^4)</f>
        <v>-7.2249320195113746</v>
      </c>
      <c r="AE17">
        <f t="shared" ref="AE17:AE31" si="22">T17+AD17+AB17+AC17</f>
        <v>87.442238519064503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54097.611114646701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15331.7</v>
      </c>
      <c r="AS17">
        <v>997.27148</v>
      </c>
      <c r="AT17">
        <v>1136.92</v>
      </c>
      <c r="AU17">
        <f t="shared" ref="AU17:AU31" si="27">1-AS17/AT17</f>
        <v>0.12283055975794255</v>
      </c>
      <c r="AV17">
        <v>0.5</v>
      </c>
      <c r="AW17">
        <f t="shared" ref="AW17:AW31" si="28">BM17</f>
        <v>1180.1664515544276</v>
      </c>
      <c r="AX17">
        <f t="shared" ref="AX17:AX31" si="29">K17</f>
        <v>5.0293636535942774</v>
      </c>
      <c r="AY17">
        <f t="shared" ref="AY17:AY31" si="30">AU17*AV17*AW17</f>
        <v>72.480252925987557</v>
      </c>
      <c r="AZ17">
        <f t="shared" ref="AZ17:AZ31" si="31">(AX17-AP17)/AW17</f>
        <v>4.7511189002409195E-3</v>
      </c>
      <c r="BA17">
        <f t="shared" ref="BA17:BA31" si="32">(AN17-AT17)/AT17</f>
        <v>1.8692256271329555</v>
      </c>
      <c r="BB17" t="s">
        <v>295</v>
      </c>
      <c r="BC17">
        <v>997.27148</v>
      </c>
      <c r="BD17">
        <v>671.07</v>
      </c>
      <c r="BE17">
        <f t="shared" ref="BE17:BE31" si="33">1-BD17/AT17</f>
        <v>0.40974738767899233</v>
      </c>
      <c r="BF17">
        <f t="shared" ref="BF17:BF31" si="34">(AT17-BC17)/(AT17-BD17)</f>
        <v>0.29977142857142874</v>
      </c>
      <c r="BG17">
        <f t="shared" ref="BG17:BG31" si="35">(AN17-AT17)/(AN17-BD17)</f>
        <v>0.82020524814647566</v>
      </c>
      <c r="BH17">
        <f t="shared" ref="BH17:BH31" si="36">(AT17-BC17)/(AT17-AM17)</f>
        <v>0.33135796421087987</v>
      </c>
      <c r="BI17">
        <f t="shared" ref="BI17:BI31" si="37">(AN17-AT17)/(AN17-AM17)</f>
        <v>0.83450774848183873</v>
      </c>
      <c r="BJ17">
        <f t="shared" ref="BJ17:BJ31" si="38">(BF17*BD17/BC17)</f>
        <v>0.20171800418019445</v>
      </c>
      <c r="BK17">
        <f t="shared" ref="BK17:BK31" si="39">(1-BJ17)</f>
        <v>0.79828199581980552</v>
      </c>
      <c r="BL17">
        <f t="shared" ref="BL17:BL31" si="40">$B$11*CJ17+$C$11*CK17+$F$11*CL17*(1-CO17)</f>
        <v>1399.9780000000001</v>
      </c>
      <c r="BM17">
        <f t="shared" ref="BM17:BM31" si="41">BL17*BN17</f>
        <v>1180.1664515544276</v>
      </c>
      <c r="BN17">
        <f t="shared" ref="BN17:BN31" si="42">($B$11*$D$9+$C$11*$D$9+$F$11*((CY17+CQ17)/MAX(CY17+CQ17+CZ17, 0.1)*$I$9+CZ17/MAX(CY17+CQ17+CZ17, 0.1)*$J$9))/($B$11+$C$11+$F$11)</f>
        <v>0.8429892837990508</v>
      </c>
      <c r="BO17">
        <f t="shared" ref="BO17:BO31" si="43">($B$11*$K$9+$C$11*$K$9+$F$11*((CY17+CQ17)/MAX(CY17+CQ17+CZ17, 0.1)*$P$9+CZ17/MAX(CY17+CQ17+CZ17, 0.1)*$Q$9))/($B$11+$C$11+$F$11)</f>
        <v>0.19597856759810167</v>
      </c>
      <c r="BP17">
        <v>6</v>
      </c>
      <c r="BQ17">
        <v>0.5</v>
      </c>
      <c r="BR17" t="s">
        <v>296</v>
      </c>
      <c r="BS17">
        <v>2</v>
      </c>
      <c r="BT17">
        <v>1608059323.3499999</v>
      </c>
      <c r="BU17">
        <v>401.8741</v>
      </c>
      <c r="BV17">
        <v>408.32799999999997</v>
      </c>
      <c r="BW17">
        <v>20.625579999999999</v>
      </c>
      <c r="BX17">
        <v>19.6052</v>
      </c>
      <c r="BY17">
        <v>400.82763333333298</v>
      </c>
      <c r="BZ17">
        <v>20.371580000000002</v>
      </c>
      <c r="CA17">
        <v>500.00303333333301</v>
      </c>
      <c r="CB17">
        <v>102.617066666667</v>
      </c>
      <c r="CC17">
        <v>9.9967500000000001E-2</v>
      </c>
      <c r="CD17">
        <v>27.995170000000002</v>
      </c>
      <c r="CE17">
        <v>28.608129999999999</v>
      </c>
      <c r="CF17">
        <v>999.9</v>
      </c>
      <c r="CG17">
        <v>0</v>
      </c>
      <c r="CH17">
        <v>0</v>
      </c>
      <c r="CI17">
        <v>10003.086666666701</v>
      </c>
      <c r="CJ17">
        <v>0</v>
      </c>
      <c r="CK17">
        <v>357.12553333333301</v>
      </c>
      <c r="CL17">
        <v>1399.9780000000001</v>
      </c>
      <c r="CM17">
        <v>0.90000023333333301</v>
      </c>
      <c r="CN17">
        <v>9.9999850000000001E-2</v>
      </c>
      <c r="CO17">
        <v>0</v>
      </c>
      <c r="CP17">
        <v>998.62416666666695</v>
      </c>
      <c r="CQ17">
        <v>4.9994800000000001</v>
      </c>
      <c r="CR17">
        <v>14401.17</v>
      </c>
      <c r="CS17">
        <v>11417.4</v>
      </c>
      <c r="CT17">
        <v>49.862400000000001</v>
      </c>
      <c r="CU17">
        <v>51.5</v>
      </c>
      <c r="CV17">
        <v>50.920466666666698</v>
      </c>
      <c r="CW17">
        <v>51.099800000000002</v>
      </c>
      <c r="CX17">
        <v>51.5621333333333</v>
      </c>
      <c r="CY17">
        <v>1255.48033333333</v>
      </c>
      <c r="CZ17">
        <v>139.49766666666699</v>
      </c>
      <c r="DA17">
        <v>0</v>
      </c>
      <c r="DB17">
        <v>383.10000014305098</v>
      </c>
      <c r="DC17">
        <v>0</v>
      </c>
      <c r="DD17">
        <v>997.27148</v>
      </c>
      <c r="DE17">
        <v>-99.577615393184402</v>
      </c>
      <c r="DF17">
        <v>-1332.50769244099</v>
      </c>
      <c r="DG17">
        <v>14383.263999999999</v>
      </c>
      <c r="DH17">
        <v>15</v>
      </c>
      <c r="DI17">
        <v>1608059352.0999999</v>
      </c>
      <c r="DJ17" t="s">
        <v>297</v>
      </c>
      <c r="DK17">
        <v>1608058984.5999999</v>
      </c>
      <c r="DL17">
        <v>1608059352.0999999</v>
      </c>
      <c r="DM17">
        <v>30</v>
      </c>
      <c r="DN17">
        <v>0.371</v>
      </c>
      <c r="DO17">
        <v>1E-3</v>
      </c>
      <c r="DP17">
        <v>-0.111</v>
      </c>
      <c r="DQ17">
        <v>0.254</v>
      </c>
      <c r="DR17">
        <v>1444</v>
      </c>
      <c r="DS17">
        <v>20</v>
      </c>
      <c r="DT17">
        <v>0.12</v>
      </c>
      <c r="DU17">
        <v>0.06</v>
      </c>
      <c r="DV17">
        <v>4.99997523245798</v>
      </c>
      <c r="DW17">
        <v>1.6036797921834001</v>
      </c>
      <c r="DX17">
        <v>0.124726740744658</v>
      </c>
      <c r="DY17">
        <v>0</v>
      </c>
      <c r="DZ17">
        <v>-6.4441493548387099</v>
      </c>
      <c r="EA17">
        <v>-1.7855787096774101</v>
      </c>
      <c r="EB17">
        <v>0.14653062700745101</v>
      </c>
      <c r="EC17">
        <v>0</v>
      </c>
      <c r="ED17">
        <v>1.0622390322580599</v>
      </c>
      <c r="EE17">
        <v>-0.33395806451613202</v>
      </c>
      <c r="EF17">
        <v>3.2670405208427199E-2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1.0469999999999999</v>
      </c>
      <c r="EN17">
        <v>0.254</v>
      </c>
      <c r="EO17">
        <v>1.21453066495762</v>
      </c>
      <c r="EP17">
        <v>-1.6043650578588901E-5</v>
      </c>
      <c r="EQ17">
        <v>-1.15305589960158E-6</v>
      </c>
      <c r="ER17">
        <v>3.6581349982770798E-10</v>
      </c>
      <c r="ES17">
        <v>-7.5960611538926207E-2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5.8</v>
      </c>
      <c r="FB17">
        <v>15</v>
      </c>
      <c r="FC17">
        <v>2</v>
      </c>
      <c r="FD17">
        <v>510.22800000000001</v>
      </c>
      <c r="FE17">
        <v>481.58499999999998</v>
      </c>
      <c r="FF17">
        <v>23.601099999999999</v>
      </c>
      <c r="FG17">
        <v>34.1175</v>
      </c>
      <c r="FH17">
        <v>30.0002</v>
      </c>
      <c r="FI17">
        <v>34.115499999999997</v>
      </c>
      <c r="FJ17">
        <v>34.150300000000001</v>
      </c>
      <c r="FK17">
        <v>19.3718</v>
      </c>
      <c r="FL17">
        <v>35.811199999999999</v>
      </c>
      <c r="FM17">
        <v>65.264600000000002</v>
      </c>
      <c r="FN17">
        <v>23.6035</v>
      </c>
      <c r="FO17">
        <v>407.73200000000003</v>
      </c>
      <c r="FP17">
        <v>19.670200000000001</v>
      </c>
      <c r="FQ17">
        <v>97.839600000000004</v>
      </c>
      <c r="FR17">
        <v>101.831</v>
      </c>
    </row>
    <row r="18" spans="1:174" x14ac:dyDescent="0.25">
      <c r="A18">
        <v>2</v>
      </c>
      <c r="B18">
        <v>1608059456.5999999</v>
      </c>
      <c r="C18">
        <v>125.5</v>
      </c>
      <c r="D18" t="s">
        <v>299</v>
      </c>
      <c r="E18" t="s">
        <v>300</v>
      </c>
      <c r="F18" t="s">
        <v>291</v>
      </c>
      <c r="G18" t="s">
        <v>292</v>
      </c>
      <c r="H18">
        <v>1608059448.8499999</v>
      </c>
      <c r="I18">
        <f t="shared" si="0"/>
        <v>8.5594417374342869E-4</v>
      </c>
      <c r="J18">
        <f t="shared" si="1"/>
        <v>0.85594417374342868</v>
      </c>
      <c r="K18">
        <f t="shared" si="2"/>
        <v>-0.97631653966274878</v>
      </c>
      <c r="L18">
        <f t="shared" si="3"/>
        <v>49.042783333333297</v>
      </c>
      <c r="M18">
        <f t="shared" si="4"/>
        <v>80.315799024407966</v>
      </c>
      <c r="N18">
        <f t="shared" si="5"/>
        <v>8.2498456801484501</v>
      </c>
      <c r="O18">
        <f t="shared" si="6"/>
        <v>5.0375567340368441</v>
      </c>
      <c r="P18">
        <f t="shared" si="7"/>
        <v>4.7475576641228638E-2</v>
      </c>
      <c r="Q18">
        <f t="shared" si="8"/>
        <v>2.9755709621406212</v>
      </c>
      <c r="R18">
        <f t="shared" si="9"/>
        <v>4.7058743868416346E-2</v>
      </c>
      <c r="S18">
        <f t="shared" si="10"/>
        <v>2.9448860522881419E-2</v>
      </c>
      <c r="T18">
        <f t="shared" si="11"/>
        <v>231.28664133843054</v>
      </c>
      <c r="U18">
        <f t="shared" si="12"/>
        <v>29.116024501971335</v>
      </c>
      <c r="V18">
        <f t="shared" si="13"/>
        <v>28.646903333333299</v>
      </c>
      <c r="W18">
        <f t="shared" si="14"/>
        <v>3.9403278199628828</v>
      </c>
      <c r="X18">
        <f t="shared" si="15"/>
        <v>56.081378199318323</v>
      </c>
      <c r="Y18">
        <f t="shared" si="16"/>
        <v>2.1271940731751395</v>
      </c>
      <c r="Z18">
        <f t="shared" si="17"/>
        <v>3.7930488541399576</v>
      </c>
      <c r="AA18">
        <f t="shared" si="18"/>
        <v>1.8131337467877433</v>
      </c>
      <c r="AB18">
        <f t="shared" si="19"/>
        <v>-37.747138062085206</v>
      </c>
      <c r="AC18">
        <f t="shared" si="20"/>
        <v>-105.0744330206556</v>
      </c>
      <c r="AD18">
        <f t="shared" si="21"/>
        <v>-7.7218215431710364</v>
      </c>
      <c r="AE18">
        <f t="shared" si="22"/>
        <v>80.743248712518678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54097.48326349671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15329.4</v>
      </c>
      <c r="AS18">
        <v>879.02023076923103</v>
      </c>
      <c r="AT18">
        <v>959.21</v>
      </c>
      <c r="AU18">
        <f t="shared" si="27"/>
        <v>8.3599805288486317E-2</v>
      </c>
      <c r="AV18">
        <v>0.5</v>
      </c>
      <c r="AW18">
        <f t="shared" si="28"/>
        <v>1180.1610505580259</v>
      </c>
      <c r="AX18">
        <f t="shared" si="29"/>
        <v>-0.97631653966274878</v>
      </c>
      <c r="AY18">
        <f t="shared" si="30"/>
        <v>49.330617017853207</v>
      </c>
      <c r="AZ18">
        <f t="shared" si="31"/>
        <v>-3.3772429589848515E-4</v>
      </c>
      <c r="BA18">
        <f t="shared" si="32"/>
        <v>2.400798573826378</v>
      </c>
      <c r="BB18" t="s">
        <v>302</v>
      </c>
      <c r="BC18">
        <v>879.02023076923103</v>
      </c>
      <c r="BD18">
        <v>671.95</v>
      </c>
      <c r="BE18">
        <f t="shared" si="33"/>
        <v>0.29947561013750901</v>
      </c>
      <c r="BF18">
        <f t="shared" si="34"/>
        <v>0.27915396933359676</v>
      </c>
      <c r="BG18">
        <f t="shared" si="35"/>
        <v>0.88909436978066725</v>
      </c>
      <c r="BH18">
        <f t="shared" si="36"/>
        <v>0.329006510905687</v>
      </c>
      <c r="BI18">
        <f t="shared" si="37"/>
        <v>0.90429090456547845</v>
      </c>
      <c r="BJ18">
        <f t="shared" si="38"/>
        <v>0.21339384820479182</v>
      </c>
      <c r="BK18">
        <f t="shared" si="39"/>
        <v>0.78660615179520821</v>
      </c>
      <c r="BL18">
        <f t="shared" si="40"/>
        <v>1399.97133333333</v>
      </c>
      <c r="BM18">
        <f t="shared" si="41"/>
        <v>1180.1610505580259</v>
      </c>
      <c r="BN18">
        <f t="shared" si="42"/>
        <v>0.8429894401823671</v>
      </c>
      <c r="BO18">
        <f t="shared" si="43"/>
        <v>0.19597888036473435</v>
      </c>
      <c r="BP18">
        <v>6</v>
      </c>
      <c r="BQ18">
        <v>0.5</v>
      </c>
      <c r="BR18" t="s">
        <v>296</v>
      </c>
      <c r="BS18">
        <v>2</v>
      </c>
      <c r="BT18">
        <v>1608059448.8499999</v>
      </c>
      <c r="BU18">
        <v>49.042783333333297</v>
      </c>
      <c r="BV18">
        <v>47.921619999999997</v>
      </c>
      <c r="BW18">
        <v>20.709150000000001</v>
      </c>
      <c r="BX18">
        <v>19.703326666666701</v>
      </c>
      <c r="BY18">
        <v>47.8316266666667</v>
      </c>
      <c r="BZ18">
        <v>20.411566666666701</v>
      </c>
      <c r="CA18">
        <v>500.01920000000001</v>
      </c>
      <c r="CB18">
        <v>102.617566666667</v>
      </c>
      <c r="CC18">
        <v>0.100027883333333</v>
      </c>
      <c r="CD18">
        <v>27.991903333333301</v>
      </c>
      <c r="CE18">
        <v>28.646903333333299</v>
      </c>
      <c r="CF18">
        <v>999.9</v>
      </c>
      <c r="CG18">
        <v>0</v>
      </c>
      <c r="CH18">
        <v>0</v>
      </c>
      <c r="CI18">
        <v>10002.897999999999</v>
      </c>
      <c r="CJ18">
        <v>0</v>
      </c>
      <c r="CK18">
        <v>353.84173333333302</v>
      </c>
      <c r="CL18">
        <v>1399.97133333333</v>
      </c>
      <c r="CM18">
        <v>0.89999366666666603</v>
      </c>
      <c r="CN18">
        <v>0.10000621</v>
      </c>
      <c r="CO18">
        <v>0</v>
      </c>
      <c r="CP18">
        <v>879.11006666666697</v>
      </c>
      <c r="CQ18">
        <v>4.9994800000000001</v>
      </c>
      <c r="CR18">
        <v>12732.16</v>
      </c>
      <c r="CS18">
        <v>11417.3266666667</v>
      </c>
      <c r="CT18">
        <v>49.932866666666598</v>
      </c>
      <c r="CU18">
        <v>51.574599999999997</v>
      </c>
      <c r="CV18">
        <v>50.995733333333298</v>
      </c>
      <c r="CW18">
        <v>51.1374</v>
      </c>
      <c r="CX18">
        <v>51.637333333333302</v>
      </c>
      <c r="CY18">
        <v>1255.4673333333301</v>
      </c>
      <c r="CZ18">
        <v>139.50433333333299</v>
      </c>
      <c r="DA18">
        <v>0</v>
      </c>
      <c r="DB18">
        <v>124.90000009536701</v>
      </c>
      <c r="DC18">
        <v>0</v>
      </c>
      <c r="DD18">
        <v>879.02023076923103</v>
      </c>
      <c r="DE18">
        <v>-16.624273477714201</v>
      </c>
      <c r="DF18">
        <v>-242.69743557816099</v>
      </c>
      <c r="DG18">
        <v>12731.0423076923</v>
      </c>
      <c r="DH18">
        <v>15</v>
      </c>
      <c r="DI18">
        <v>1608059352.0999999</v>
      </c>
      <c r="DJ18" t="s">
        <v>297</v>
      </c>
      <c r="DK18">
        <v>1608058984.5999999</v>
      </c>
      <c r="DL18">
        <v>1608059352.0999999</v>
      </c>
      <c r="DM18">
        <v>30</v>
      </c>
      <c r="DN18">
        <v>0.371</v>
      </c>
      <c r="DO18">
        <v>1E-3</v>
      </c>
      <c r="DP18">
        <v>-0.111</v>
      </c>
      <c r="DQ18">
        <v>0.254</v>
      </c>
      <c r="DR18">
        <v>1444</v>
      </c>
      <c r="DS18">
        <v>20</v>
      </c>
      <c r="DT18">
        <v>0.12</v>
      </c>
      <c r="DU18">
        <v>0.06</v>
      </c>
      <c r="DV18">
        <v>-0.97098319361262297</v>
      </c>
      <c r="DW18">
        <v>-0.15248071002087399</v>
      </c>
      <c r="DX18">
        <v>1.9013709451467201E-2</v>
      </c>
      <c r="DY18">
        <v>1</v>
      </c>
      <c r="DZ18">
        <v>1.11568838709677</v>
      </c>
      <c r="EA18">
        <v>0.191740645161289</v>
      </c>
      <c r="EB18">
        <v>2.34887604002527E-2</v>
      </c>
      <c r="EC18">
        <v>1</v>
      </c>
      <c r="ED18">
        <v>1.0092801612903199</v>
      </c>
      <c r="EE18">
        <v>-0.10845870967742199</v>
      </c>
      <c r="EF18">
        <v>1.9373534946643699E-2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1.2110000000000001</v>
      </c>
      <c r="EN18">
        <v>0.29770000000000002</v>
      </c>
      <c r="EO18">
        <v>1.21453066495762</v>
      </c>
      <c r="EP18">
        <v>-1.6043650578588901E-5</v>
      </c>
      <c r="EQ18">
        <v>-1.15305589960158E-6</v>
      </c>
      <c r="ER18">
        <v>3.6581349982770798E-10</v>
      </c>
      <c r="ES18">
        <v>-7.4722367279287993E-2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7.9</v>
      </c>
      <c r="FB18">
        <v>1.7</v>
      </c>
      <c r="FC18">
        <v>2</v>
      </c>
      <c r="FD18">
        <v>510.41699999999997</v>
      </c>
      <c r="FE18">
        <v>480.9</v>
      </c>
      <c r="FF18">
        <v>23.465900000000001</v>
      </c>
      <c r="FG18">
        <v>34.132899999999999</v>
      </c>
      <c r="FH18">
        <v>30.0002</v>
      </c>
      <c r="FI18">
        <v>34.138500000000001</v>
      </c>
      <c r="FJ18">
        <v>34.174700000000001</v>
      </c>
      <c r="FK18">
        <v>5.0173699999999997</v>
      </c>
      <c r="FL18">
        <v>32.872799999999998</v>
      </c>
      <c r="FM18">
        <v>61.082599999999999</v>
      </c>
      <c r="FN18">
        <v>23.472300000000001</v>
      </c>
      <c r="FO18">
        <v>48.279600000000002</v>
      </c>
      <c r="FP18">
        <v>19.784500000000001</v>
      </c>
      <c r="FQ18">
        <v>97.835899999999995</v>
      </c>
      <c r="FR18">
        <v>101.82299999999999</v>
      </c>
    </row>
    <row r="19" spans="1:174" x14ac:dyDescent="0.25">
      <c r="A19">
        <v>3</v>
      </c>
      <c r="B19">
        <v>1608059553.5999999</v>
      </c>
      <c r="C19">
        <v>222.5</v>
      </c>
      <c r="D19" t="s">
        <v>304</v>
      </c>
      <c r="E19" t="s">
        <v>305</v>
      </c>
      <c r="F19" t="s">
        <v>291</v>
      </c>
      <c r="G19" t="s">
        <v>292</v>
      </c>
      <c r="H19">
        <v>1608059545.8499999</v>
      </c>
      <c r="I19">
        <f t="shared" si="0"/>
        <v>8.8468451439828216E-4</v>
      </c>
      <c r="J19">
        <f t="shared" si="1"/>
        <v>0.88468451439828222</v>
      </c>
      <c r="K19">
        <f t="shared" si="2"/>
        <v>-0.48135015583792029</v>
      </c>
      <c r="L19">
        <f t="shared" si="3"/>
        <v>79.817850000000007</v>
      </c>
      <c r="M19">
        <f t="shared" si="4"/>
        <v>93.081594080624143</v>
      </c>
      <c r="N19">
        <f t="shared" si="5"/>
        <v>9.5610172651885623</v>
      </c>
      <c r="O19">
        <f t="shared" si="6"/>
        <v>8.1986116531182827</v>
      </c>
      <c r="P19">
        <f t="shared" si="7"/>
        <v>4.9223362573454603E-2</v>
      </c>
      <c r="Q19">
        <f t="shared" si="8"/>
        <v>2.9752129117744399</v>
      </c>
      <c r="R19">
        <f t="shared" si="9"/>
        <v>4.8775376792253244E-2</v>
      </c>
      <c r="S19">
        <f t="shared" si="10"/>
        <v>3.0524520302397815E-2</v>
      </c>
      <c r="T19">
        <f t="shared" si="11"/>
        <v>231.29260421113051</v>
      </c>
      <c r="U19">
        <f t="shared" si="12"/>
        <v>29.108139917383237</v>
      </c>
      <c r="V19">
        <f t="shared" si="13"/>
        <v>28.656846666666699</v>
      </c>
      <c r="W19">
        <f t="shared" si="14"/>
        <v>3.9426015035771913</v>
      </c>
      <c r="X19">
        <f t="shared" si="15"/>
        <v>56.280203615712665</v>
      </c>
      <c r="Y19">
        <f t="shared" si="16"/>
        <v>2.1346505754118663</v>
      </c>
      <c r="Z19">
        <f t="shared" si="17"/>
        <v>3.7928977478253136</v>
      </c>
      <c r="AA19">
        <f t="shared" si="18"/>
        <v>1.807950928165325</v>
      </c>
      <c r="AB19">
        <f t="shared" si="19"/>
        <v>-39.014587084964241</v>
      </c>
      <c r="AC19">
        <f t="shared" si="20"/>
        <v>-106.76630333408821</v>
      </c>
      <c r="AD19">
        <f t="shared" si="21"/>
        <v>-7.8474617854733495</v>
      </c>
      <c r="AE19">
        <f t="shared" si="22"/>
        <v>77.664252006604727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54087.078350094052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15328.7</v>
      </c>
      <c r="AS19">
        <v>859.36491999999998</v>
      </c>
      <c r="AT19">
        <v>931.78</v>
      </c>
      <c r="AU19">
        <f t="shared" si="27"/>
        <v>7.7716928888793446E-2</v>
      </c>
      <c r="AV19">
        <v>0.5</v>
      </c>
      <c r="AW19">
        <f t="shared" si="28"/>
        <v>1180.1921615544763</v>
      </c>
      <c r="AX19">
        <f t="shared" si="29"/>
        <v>-0.48135015583792029</v>
      </c>
      <c r="AY19">
        <f t="shared" si="30"/>
        <v>45.86045514732033</v>
      </c>
      <c r="AZ19">
        <f t="shared" si="31"/>
        <v>8.1679346057792897E-5</v>
      </c>
      <c r="BA19">
        <f t="shared" si="32"/>
        <v>2.5009122325012343</v>
      </c>
      <c r="BB19" t="s">
        <v>307</v>
      </c>
      <c r="BC19">
        <v>859.36491999999998</v>
      </c>
      <c r="BD19">
        <v>655.27</v>
      </c>
      <c r="BE19">
        <f t="shared" si="33"/>
        <v>0.29675459872502097</v>
      </c>
      <c r="BF19">
        <f t="shared" si="34"/>
        <v>0.26188955191493973</v>
      </c>
      <c r="BG19">
        <f t="shared" si="35"/>
        <v>0.8939278274979765</v>
      </c>
      <c r="BH19">
        <f t="shared" si="36"/>
        <v>0.33478525146340232</v>
      </c>
      <c r="BI19">
        <f t="shared" si="37"/>
        <v>0.91506211592879083</v>
      </c>
      <c r="BJ19">
        <f t="shared" si="38"/>
        <v>0.19969207805608655</v>
      </c>
      <c r="BK19">
        <f t="shared" si="39"/>
        <v>0.80030792194391343</v>
      </c>
      <c r="BL19">
        <f t="shared" si="40"/>
        <v>1400.00833333333</v>
      </c>
      <c r="BM19">
        <f t="shared" si="41"/>
        <v>1180.1921615544763</v>
      </c>
      <c r="BN19">
        <f t="shared" si="42"/>
        <v>0.84298938331639395</v>
      </c>
      <c r="BO19">
        <f t="shared" si="43"/>
        <v>0.19597876663278813</v>
      </c>
      <c r="BP19">
        <v>6</v>
      </c>
      <c r="BQ19">
        <v>0.5</v>
      </c>
      <c r="BR19" t="s">
        <v>296</v>
      </c>
      <c r="BS19">
        <v>2</v>
      </c>
      <c r="BT19">
        <v>1608059545.8499999</v>
      </c>
      <c r="BU19">
        <v>79.817850000000007</v>
      </c>
      <c r="BV19">
        <v>79.3249766666667</v>
      </c>
      <c r="BW19">
        <v>20.781960000000002</v>
      </c>
      <c r="BX19">
        <v>19.742423333333299</v>
      </c>
      <c r="BY19">
        <v>78.611519999999999</v>
      </c>
      <c r="BZ19">
        <v>20.48141</v>
      </c>
      <c r="CA19">
        <v>500.01066666666702</v>
      </c>
      <c r="CB19">
        <v>102.616533333333</v>
      </c>
      <c r="CC19">
        <v>9.9985003333333294E-2</v>
      </c>
      <c r="CD19">
        <v>27.991219999999998</v>
      </c>
      <c r="CE19">
        <v>28.656846666666699</v>
      </c>
      <c r="CF19">
        <v>999.9</v>
      </c>
      <c r="CG19">
        <v>0</v>
      </c>
      <c r="CH19">
        <v>0</v>
      </c>
      <c r="CI19">
        <v>10000.973333333301</v>
      </c>
      <c r="CJ19">
        <v>0</v>
      </c>
      <c r="CK19">
        <v>347.20833333333297</v>
      </c>
      <c r="CL19">
        <v>1400.00833333333</v>
      </c>
      <c r="CM19">
        <v>0.89999663333333302</v>
      </c>
      <c r="CN19">
        <v>0.100003203333333</v>
      </c>
      <c r="CO19">
        <v>0</v>
      </c>
      <c r="CP19">
        <v>859.51340000000005</v>
      </c>
      <c r="CQ19">
        <v>4.9994800000000001</v>
      </c>
      <c r="CR19">
        <v>12452.37</v>
      </c>
      <c r="CS19">
        <v>11417.6466666667</v>
      </c>
      <c r="CT19">
        <v>50.033133333333303</v>
      </c>
      <c r="CU19">
        <v>51.620800000000003</v>
      </c>
      <c r="CV19">
        <v>51.070466666666697</v>
      </c>
      <c r="CW19">
        <v>51.178733333333298</v>
      </c>
      <c r="CX19">
        <v>51.691333333333297</v>
      </c>
      <c r="CY19">
        <v>1255.5029999999999</v>
      </c>
      <c r="CZ19">
        <v>139.505333333333</v>
      </c>
      <c r="DA19">
        <v>0</v>
      </c>
      <c r="DB19">
        <v>96.600000143051105</v>
      </c>
      <c r="DC19">
        <v>0</v>
      </c>
      <c r="DD19">
        <v>859.36491999999998</v>
      </c>
      <c r="DE19">
        <v>-9.3583076957266407</v>
      </c>
      <c r="DF19">
        <v>-140.061538445601</v>
      </c>
      <c r="DG19">
        <v>12450.668</v>
      </c>
      <c r="DH19">
        <v>15</v>
      </c>
      <c r="DI19">
        <v>1608059352.0999999</v>
      </c>
      <c r="DJ19" t="s">
        <v>297</v>
      </c>
      <c r="DK19">
        <v>1608058984.5999999</v>
      </c>
      <c r="DL19">
        <v>1608059352.0999999</v>
      </c>
      <c r="DM19">
        <v>30</v>
      </c>
      <c r="DN19">
        <v>0.371</v>
      </c>
      <c r="DO19">
        <v>1E-3</v>
      </c>
      <c r="DP19">
        <v>-0.111</v>
      </c>
      <c r="DQ19">
        <v>0.254</v>
      </c>
      <c r="DR19">
        <v>1444</v>
      </c>
      <c r="DS19">
        <v>20</v>
      </c>
      <c r="DT19">
        <v>0.12</v>
      </c>
      <c r="DU19">
        <v>0.06</v>
      </c>
      <c r="DV19">
        <v>-0.47728151881408998</v>
      </c>
      <c r="DW19">
        <v>-0.16680109443218599</v>
      </c>
      <c r="DX19">
        <v>1.6487255523843999E-2</v>
      </c>
      <c r="DY19">
        <v>1</v>
      </c>
      <c r="DZ19">
        <v>0.48940529032258101</v>
      </c>
      <c r="EA19">
        <v>0.196502758064516</v>
      </c>
      <c r="EB19">
        <v>2.0281176816071202E-2</v>
      </c>
      <c r="EC19">
        <v>1</v>
      </c>
      <c r="ED19">
        <v>1.03926032258065</v>
      </c>
      <c r="EE19">
        <v>0.19308822580644999</v>
      </c>
      <c r="EF19">
        <v>2.2107322897682399E-2</v>
      </c>
      <c r="EG19">
        <v>1</v>
      </c>
      <c r="EH19">
        <v>3</v>
      </c>
      <c r="EI19">
        <v>3</v>
      </c>
      <c r="EJ19" t="s">
        <v>303</v>
      </c>
      <c r="EK19">
        <v>100</v>
      </c>
      <c r="EL19">
        <v>100</v>
      </c>
      <c r="EM19">
        <v>1.206</v>
      </c>
      <c r="EN19">
        <v>0.30049999999999999</v>
      </c>
      <c r="EO19">
        <v>1.21453066495762</v>
      </c>
      <c r="EP19">
        <v>-1.6043650578588901E-5</v>
      </c>
      <c r="EQ19">
        <v>-1.15305589960158E-6</v>
      </c>
      <c r="ER19">
        <v>3.6581349982770798E-10</v>
      </c>
      <c r="ES19">
        <v>-7.4722367279287993E-2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9.5</v>
      </c>
      <c r="FB19">
        <v>3.4</v>
      </c>
      <c r="FC19">
        <v>2</v>
      </c>
      <c r="FD19">
        <v>510.35199999999998</v>
      </c>
      <c r="FE19">
        <v>480.95400000000001</v>
      </c>
      <c r="FF19">
        <v>23.432300000000001</v>
      </c>
      <c r="FG19">
        <v>34.153700000000001</v>
      </c>
      <c r="FH19">
        <v>30.000299999999999</v>
      </c>
      <c r="FI19">
        <v>34.1586</v>
      </c>
      <c r="FJ19">
        <v>34.1935</v>
      </c>
      <c r="FK19">
        <v>6.30213</v>
      </c>
      <c r="FL19">
        <v>30.623100000000001</v>
      </c>
      <c r="FM19">
        <v>58.0593</v>
      </c>
      <c r="FN19">
        <v>23.434999999999999</v>
      </c>
      <c r="FO19">
        <v>79.380600000000001</v>
      </c>
      <c r="FP19">
        <v>19.8232</v>
      </c>
      <c r="FQ19">
        <v>97.832300000000004</v>
      </c>
      <c r="FR19">
        <v>101.818</v>
      </c>
    </row>
    <row r="20" spans="1:174" x14ac:dyDescent="0.25">
      <c r="A20">
        <v>4</v>
      </c>
      <c r="B20">
        <v>1608059666.5999999</v>
      </c>
      <c r="C20">
        <v>335.5</v>
      </c>
      <c r="D20" t="s">
        <v>308</v>
      </c>
      <c r="E20" t="s">
        <v>309</v>
      </c>
      <c r="F20" t="s">
        <v>291</v>
      </c>
      <c r="G20" t="s">
        <v>292</v>
      </c>
      <c r="H20">
        <v>1608059658.59677</v>
      </c>
      <c r="I20">
        <f t="shared" si="0"/>
        <v>9.6223721589152895E-4</v>
      </c>
      <c r="J20">
        <f t="shared" si="1"/>
        <v>0.962237215891529</v>
      </c>
      <c r="K20">
        <f t="shared" si="2"/>
        <v>0.70145153288588069</v>
      </c>
      <c r="L20">
        <f t="shared" si="3"/>
        <v>99.150377419354797</v>
      </c>
      <c r="M20">
        <f t="shared" si="4"/>
        <v>75.53156000721043</v>
      </c>
      <c r="N20">
        <f t="shared" si="5"/>
        <v>7.758009605364375</v>
      </c>
      <c r="O20">
        <f t="shared" si="6"/>
        <v>10.183949336163939</v>
      </c>
      <c r="P20">
        <f t="shared" si="7"/>
        <v>5.3667714132627879E-2</v>
      </c>
      <c r="Q20">
        <f t="shared" si="8"/>
        <v>2.9751254130808666</v>
      </c>
      <c r="R20">
        <f t="shared" si="9"/>
        <v>5.3135635715211495E-2</v>
      </c>
      <c r="S20">
        <f t="shared" si="10"/>
        <v>3.325713771977136E-2</v>
      </c>
      <c r="T20">
        <f t="shared" si="11"/>
        <v>231.28906298196171</v>
      </c>
      <c r="U20">
        <f t="shared" si="12"/>
        <v>29.097861904540103</v>
      </c>
      <c r="V20">
        <f t="shared" si="13"/>
        <v>28.681525806451599</v>
      </c>
      <c r="W20">
        <f t="shared" si="14"/>
        <v>3.9482496824714075</v>
      </c>
      <c r="X20">
        <f t="shared" si="15"/>
        <v>56.478898434114399</v>
      </c>
      <c r="Y20">
        <f t="shared" si="16"/>
        <v>2.1433844133714319</v>
      </c>
      <c r="Z20">
        <f t="shared" si="17"/>
        <v>3.7950180913528304</v>
      </c>
      <c r="AA20">
        <f t="shared" si="18"/>
        <v>1.8048652690999756</v>
      </c>
      <c r="AB20">
        <f t="shared" si="19"/>
        <v>-42.434661220816423</v>
      </c>
      <c r="AC20">
        <f t="shared" si="20"/>
        <v>-109.18395455510344</v>
      </c>
      <c r="AD20">
        <f t="shared" si="21"/>
        <v>-8.026767766101063</v>
      </c>
      <c r="AE20">
        <f t="shared" si="22"/>
        <v>71.643679439940769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54082.694482544051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310</v>
      </c>
      <c r="AR20">
        <v>15328.2</v>
      </c>
      <c r="AS20">
        <v>843.36872000000005</v>
      </c>
      <c r="AT20">
        <v>913.2</v>
      </c>
      <c r="AU20">
        <f t="shared" si="27"/>
        <v>7.6468769163381523E-2</v>
      </c>
      <c r="AV20">
        <v>0.5</v>
      </c>
      <c r="AW20">
        <f t="shared" si="28"/>
        <v>1180.1739983286782</v>
      </c>
      <c r="AX20">
        <f t="shared" si="29"/>
        <v>0.70145153288588069</v>
      </c>
      <c r="AY20">
        <f t="shared" si="30"/>
        <v>45.123226525410352</v>
      </c>
      <c r="AZ20">
        <f t="shared" si="31"/>
        <v>1.0839071310786894E-3</v>
      </c>
      <c r="BA20">
        <f t="shared" si="32"/>
        <v>2.5721419185282524</v>
      </c>
      <c r="BB20" t="s">
        <v>311</v>
      </c>
      <c r="BC20">
        <v>843.36872000000005</v>
      </c>
      <c r="BD20">
        <v>626.07000000000005</v>
      </c>
      <c r="BE20">
        <f t="shared" si="33"/>
        <v>0.31442181340341657</v>
      </c>
      <c r="BF20">
        <f t="shared" si="34"/>
        <v>0.24320440218716258</v>
      </c>
      <c r="BG20">
        <f t="shared" si="35"/>
        <v>0.89107400958266481</v>
      </c>
      <c r="BH20">
        <f t="shared" si="36"/>
        <v>0.3531771864301273</v>
      </c>
      <c r="BI20">
        <f t="shared" si="37"/>
        <v>0.92235810962657949</v>
      </c>
      <c r="BJ20">
        <f t="shared" si="38"/>
        <v>0.18054141263066631</v>
      </c>
      <c r="BK20">
        <f t="shared" si="39"/>
        <v>0.81945858736933364</v>
      </c>
      <c r="BL20">
        <f t="shared" si="40"/>
        <v>1399.98677419355</v>
      </c>
      <c r="BM20">
        <f t="shared" si="41"/>
        <v>1180.1739983286782</v>
      </c>
      <c r="BN20">
        <f t="shared" si="42"/>
        <v>0.84298939110228877</v>
      </c>
      <c r="BO20">
        <f t="shared" si="43"/>
        <v>0.19597878220457773</v>
      </c>
      <c r="BP20">
        <v>6</v>
      </c>
      <c r="BQ20">
        <v>0.5</v>
      </c>
      <c r="BR20" t="s">
        <v>296</v>
      </c>
      <c r="BS20">
        <v>2</v>
      </c>
      <c r="BT20">
        <v>1608059658.59677</v>
      </c>
      <c r="BU20">
        <v>99.150377419354797</v>
      </c>
      <c r="BV20">
        <v>100.106580645161</v>
      </c>
      <c r="BW20">
        <v>20.867874193548399</v>
      </c>
      <c r="BX20">
        <v>19.737316129032301</v>
      </c>
      <c r="BY20">
        <v>98.724377419354795</v>
      </c>
      <c r="BZ20">
        <v>20.563819354838699</v>
      </c>
      <c r="CA20">
        <v>500.01361290322598</v>
      </c>
      <c r="CB20">
        <v>102.612161290323</v>
      </c>
      <c r="CC20">
        <v>9.99977677419355E-2</v>
      </c>
      <c r="CD20">
        <v>28.000806451612899</v>
      </c>
      <c r="CE20">
        <v>28.681525806451599</v>
      </c>
      <c r="CF20">
        <v>999.9</v>
      </c>
      <c r="CG20">
        <v>0</v>
      </c>
      <c r="CH20">
        <v>0</v>
      </c>
      <c r="CI20">
        <v>10000.904516129</v>
      </c>
      <c r="CJ20">
        <v>0</v>
      </c>
      <c r="CK20">
        <v>335.72629032258101</v>
      </c>
      <c r="CL20">
        <v>1399.98677419355</v>
      </c>
      <c r="CM20">
        <v>0.89999793548387097</v>
      </c>
      <c r="CN20">
        <v>0.100001829032258</v>
      </c>
      <c r="CO20">
        <v>0</v>
      </c>
      <c r="CP20">
        <v>843.47470967741901</v>
      </c>
      <c r="CQ20">
        <v>4.9994800000000001</v>
      </c>
      <c r="CR20">
        <v>12224.8516129032</v>
      </c>
      <c r="CS20">
        <v>11417.461290322601</v>
      </c>
      <c r="CT20">
        <v>50.120741935483899</v>
      </c>
      <c r="CU20">
        <v>51.686999999999998</v>
      </c>
      <c r="CV20">
        <v>51.146999999999998</v>
      </c>
      <c r="CW20">
        <v>51.280064516129002</v>
      </c>
      <c r="CX20">
        <v>51.764000000000003</v>
      </c>
      <c r="CY20">
        <v>1255.48322580645</v>
      </c>
      <c r="CZ20">
        <v>139.503548387097</v>
      </c>
      <c r="DA20">
        <v>0</v>
      </c>
      <c r="DB20">
        <v>112.5</v>
      </c>
      <c r="DC20">
        <v>0</v>
      </c>
      <c r="DD20">
        <v>843.36872000000005</v>
      </c>
      <c r="DE20">
        <v>-6.97461538896271</v>
      </c>
      <c r="DF20">
        <v>-96.223077108386207</v>
      </c>
      <c r="DG20">
        <v>12223.3</v>
      </c>
      <c r="DH20">
        <v>15</v>
      </c>
      <c r="DI20">
        <v>1608059682.5</v>
      </c>
      <c r="DJ20" t="s">
        <v>312</v>
      </c>
      <c r="DK20">
        <v>1608059682.5</v>
      </c>
      <c r="DL20">
        <v>1608059352.0999999</v>
      </c>
      <c r="DM20">
        <v>31</v>
      </c>
      <c r="DN20">
        <v>-0.77600000000000002</v>
      </c>
      <c r="DO20">
        <v>1E-3</v>
      </c>
      <c r="DP20">
        <v>0.42599999999999999</v>
      </c>
      <c r="DQ20">
        <v>0.254</v>
      </c>
      <c r="DR20">
        <v>100</v>
      </c>
      <c r="DS20">
        <v>20</v>
      </c>
      <c r="DT20">
        <v>0.33</v>
      </c>
      <c r="DU20">
        <v>0.06</v>
      </c>
      <c r="DV20">
        <v>5.3183641574158301E-2</v>
      </c>
      <c r="DW20">
        <v>0.14321426032232601</v>
      </c>
      <c r="DX20">
        <v>1.40886550569406E-2</v>
      </c>
      <c r="DY20">
        <v>1</v>
      </c>
      <c r="DZ20">
        <v>-0.179359935483871</v>
      </c>
      <c r="EA20">
        <v>-0.17977427419354799</v>
      </c>
      <c r="EB20">
        <v>1.8534989685484001E-2</v>
      </c>
      <c r="EC20">
        <v>1</v>
      </c>
      <c r="ED20">
        <v>1.13027129032258</v>
      </c>
      <c r="EE20">
        <v>0.17677403225806099</v>
      </c>
      <c r="EF20">
        <v>2.44832507252816E-2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0.42599999999999999</v>
      </c>
      <c r="EN20">
        <v>0.30349999999999999</v>
      </c>
      <c r="EO20">
        <v>1.21453066495762</v>
      </c>
      <c r="EP20">
        <v>-1.6043650578588901E-5</v>
      </c>
      <c r="EQ20">
        <v>-1.15305589960158E-6</v>
      </c>
      <c r="ER20">
        <v>3.6581349982770798E-10</v>
      </c>
      <c r="ES20">
        <v>-7.4722367279287993E-2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11.4</v>
      </c>
      <c r="FB20">
        <v>5.2</v>
      </c>
      <c r="FC20">
        <v>2</v>
      </c>
      <c r="FD20">
        <v>510.46100000000001</v>
      </c>
      <c r="FE20">
        <v>481.00400000000002</v>
      </c>
      <c r="FF20">
        <v>23.383900000000001</v>
      </c>
      <c r="FG20">
        <v>34.185400000000001</v>
      </c>
      <c r="FH20">
        <v>30.001300000000001</v>
      </c>
      <c r="FI20">
        <v>34.186399999999999</v>
      </c>
      <c r="FJ20">
        <v>34.221299999999999</v>
      </c>
      <c r="FK20">
        <v>7.1678899999999999</v>
      </c>
      <c r="FL20">
        <v>28.710699999999999</v>
      </c>
      <c r="FM20">
        <v>54.631399999999999</v>
      </c>
      <c r="FN20">
        <v>23.357299999999999</v>
      </c>
      <c r="FO20">
        <v>100.149</v>
      </c>
      <c r="FP20">
        <v>19.811299999999999</v>
      </c>
      <c r="FQ20">
        <v>97.826599999999999</v>
      </c>
      <c r="FR20">
        <v>101.80800000000001</v>
      </c>
    </row>
    <row r="21" spans="1:174" x14ac:dyDescent="0.25">
      <c r="A21">
        <v>5</v>
      </c>
      <c r="B21">
        <v>1608059796</v>
      </c>
      <c r="C21">
        <v>464.90000009536698</v>
      </c>
      <c r="D21" t="s">
        <v>313</v>
      </c>
      <c r="E21" t="s">
        <v>314</v>
      </c>
      <c r="F21" t="s">
        <v>291</v>
      </c>
      <c r="G21" t="s">
        <v>292</v>
      </c>
      <c r="H21">
        <v>1608059788.25</v>
      </c>
      <c r="I21">
        <f t="shared" si="0"/>
        <v>1.1185203965065923E-3</v>
      </c>
      <c r="J21">
        <f t="shared" si="1"/>
        <v>1.1185203965065924</v>
      </c>
      <c r="K21">
        <f t="shared" si="2"/>
        <v>1.8434457798858708</v>
      </c>
      <c r="L21">
        <f t="shared" si="3"/>
        <v>149.85069999999999</v>
      </c>
      <c r="M21">
        <f t="shared" si="4"/>
        <v>98.459385736051971</v>
      </c>
      <c r="N21">
        <f t="shared" si="5"/>
        <v>10.112695273641801</v>
      </c>
      <c r="O21">
        <f t="shared" si="6"/>
        <v>15.391061545969379</v>
      </c>
      <c r="P21">
        <f t="shared" si="7"/>
        <v>6.2331393433820728E-2</v>
      </c>
      <c r="Q21">
        <f t="shared" si="8"/>
        <v>2.974916490136859</v>
      </c>
      <c r="R21">
        <f t="shared" si="9"/>
        <v>6.1614847469193323E-2</v>
      </c>
      <c r="S21">
        <f t="shared" si="10"/>
        <v>3.8572972029507713E-2</v>
      </c>
      <c r="T21">
        <f t="shared" si="11"/>
        <v>231.29053790039083</v>
      </c>
      <c r="U21">
        <f t="shared" si="12"/>
        <v>29.048706989524959</v>
      </c>
      <c r="V21">
        <f t="shared" si="13"/>
        <v>28.6666833333333</v>
      </c>
      <c r="W21">
        <f t="shared" si="14"/>
        <v>3.9448519221491121</v>
      </c>
      <c r="X21">
        <f t="shared" si="15"/>
        <v>56.301766586090743</v>
      </c>
      <c r="Y21">
        <f t="shared" si="16"/>
        <v>2.1355161617598415</v>
      </c>
      <c r="Z21">
        <f t="shared" si="17"/>
        <v>3.7929825141355638</v>
      </c>
      <c r="AA21">
        <f t="shared" si="18"/>
        <v>1.8093357603892706</v>
      </c>
      <c r="AB21">
        <f t="shared" si="19"/>
        <v>-49.326749485940724</v>
      </c>
      <c r="AC21">
        <f t="shared" si="20"/>
        <v>-108.27182672179988</v>
      </c>
      <c r="AD21">
        <f t="shared" si="21"/>
        <v>-7.9593178546110508</v>
      </c>
      <c r="AE21">
        <f t="shared" si="22"/>
        <v>65.732643838039181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54078.157176943787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315</v>
      </c>
      <c r="AR21">
        <v>15327.9</v>
      </c>
      <c r="AS21">
        <v>826.50411999999994</v>
      </c>
      <c r="AT21">
        <v>906.45</v>
      </c>
      <c r="AU21">
        <f t="shared" si="27"/>
        <v>8.8196679353522045E-2</v>
      </c>
      <c r="AV21">
        <v>0.5</v>
      </c>
      <c r="AW21">
        <f t="shared" si="28"/>
        <v>1180.1835115543947</v>
      </c>
      <c r="AX21">
        <f t="shared" si="29"/>
        <v>1.8434457798858708</v>
      </c>
      <c r="AY21">
        <f t="shared" si="30"/>
        <v>52.044133373438314</v>
      </c>
      <c r="AZ21">
        <f t="shared" si="31"/>
        <v>2.0515396427740217E-3</v>
      </c>
      <c r="BA21">
        <f t="shared" si="32"/>
        <v>2.5987423465166306</v>
      </c>
      <c r="BB21" t="s">
        <v>316</v>
      </c>
      <c r="BC21">
        <v>826.50411999999994</v>
      </c>
      <c r="BD21">
        <v>593.64</v>
      </c>
      <c r="BE21">
        <f t="shared" si="33"/>
        <v>0.34509349660764521</v>
      </c>
      <c r="BF21">
        <f t="shared" si="34"/>
        <v>0.2555732872989997</v>
      </c>
      <c r="BG21">
        <f t="shared" si="35"/>
        <v>0.88277420515357286</v>
      </c>
      <c r="BH21">
        <f t="shared" si="36"/>
        <v>0.4186238253479147</v>
      </c>
      <c r="BI21">
        <f t="shared" si="37"/>
        <v>0.92500869937147046</v>
      </c>
      <c r="BJ21">
        <f t="shared" si="38"/>
        <v>0.1835665698462316</v>
      </c>
      <c r="BK21">
        <f t="shared" si="39"/>
        <v>0.81643343015376835</v>
      </c>
      <c r="BL21">
        <f t="shared" si="40"/>
        <v>1399.99833333333</v>
      </c>
      <c r="BM21">
        <f t="shared" si="41"/>
        <v>1180.1835115543947</v>
      </c>
      <c r="BN21">
        <f t="shared" si="42"/>
        <v>0.84298922609745786</v>
      </c>
      <c r="BO21">
        <f t="shared" si="43"/>
        <v>0.19597845219491583</v>
      </c>
      <c r="BP21">
        <v>6</v>
      </c>
      <c r="BQ21">
        <v>0.5</v>
      </c>
      <c r="BR21" t="s">
        <v>296</v>
      </c>
      <c r="BS21">
        <v>2</v>
      </c>
      <c r="BT21">
        <v>1608059788.25</v>
      </c>
      <c r="BU21">
        <v>149.85069999999999</v>
      </c>
      <c r="BV21">
        <v>152.26390000000001</v>
      </c>
      <c r="BW21">
        <v>20.7918466666667</v>
      </c>
      <c r="BX21">
        <v>19.4775666666667</v>
      </c>
      <c r="BY21">
        <v>149.43899999999999</v>
      </c>
      <c r="BZ21">
        <v>20.4908966666667</v>
      </c>
      <c r="CA21">
        <v>500.01413333333301</v>
      </c>
      <c r="CB21">
        <v>102.6093</v>
      </c>
      <c r="CC21">
        <v>0.10000697</v>
      </c>
      <c r="CD21">
        <v>27.991603333333298</v>
      </c>
      <c r="CE21">
        <v>28.6666833333333</v>
      </c>
      <c r="CF21">
        <v>999.9</v>
      </c>
      <c r="CG21">
        <v>0</v>
      </c>
      <c r="CH21">
        <v>0</v>
      </c>
      <c r="CI21">
        <v>10000.0016666667</v>
      </c>
      <c r="CJ21">
        <v>0</v>
      </c>
      <c r="CK21">
        <v>325.89449999999999</v>
      </c>
      <c r="CL21">
        <v>1399.99833333333</v>
      </c>
      <c r="CM21">
        <v>0.90000006666666599</v>
      </c>
      <c r="CN21">
        <v>9.9999653333333299E-2</v>
      </c>
      <c r="CO21">
        <v>0</v>
      </c>
      <c r="CP21">
        <v>826.594433333334</v>
      </c>
      <c r="CQ21">
        <v>4.9994800000000001</v>
      </c>
      <c r="CR21">
        <v>11994.41</v>
      </c>
      <c r="CS21">
        <v>11417.5666666667</v>
      </c>
      <c r="CT21">
        <v>50.1353333333333</v>
      </c>
      <c r="CU21">
        <v>51.741599999999998</v>
      </c>
      <c r="CV21">
        <v>51.186999999999998</v>
      </c>
      <c r="CW21">
        <v>51.307866666666598</v>
      </c>
      <c r="CX21">
        <v>51.778933333333299</v>
      </c>
      <c r="CY21">
        <v>1255.50133333333</v>
      </c>
      <c r="CZ21">
        <v>139.49700000000001</v>
      </c>
      <c r="DA21">
        <v>0</v>
      </c>
      <c r="DB21">
        <v>129.10000014305101</v>
      </c>
      <c r="DC21">
        <v>0</v>
      </c>
      <c r="DD21">
        <v>826.50411999999994</v>
      </c>
      <c r="DE21">
        <v>-5.0127692193864402</v>
      </c>
      <c r="DF21">
        <v>-75.707692360287695</v>
      </c>
      <c r="DG21">
        <v>11993.34</v>
      </c>
      <c r="DH21">
        <v>15</v>
      </c>
      <c r="DI21">
        <v>1608059682.5</v>
      </c>
      <c r="DJ21" t="s">
        <v>312</v>
      </c>
      <c r="DK21">
        <v>1608059682.5</v>
      </c>
      <c r="DL21">
        <v>1608059352.0999999</v>
      </c>
      <c r="DM21">
        <v>31</v>
      </c>
      <c r="DN21">
        <v>-0.77600000000000002</v>
      </c>
      <c r="DO21">
        <v>1E-3</v>
      </c>
      <c r="DP21">
        <v>0.42599999999999999</v>
      </c>
      <c r="DQ21">
        <v>0.254</v>
      </c>
      <c r="DR21">
        <v>100</v>
      </c>
      <c r="DS21">
        <v>20</v>
      </c>
      <c r="DT21">
        <v>0.33</v>
      </c>
      <c r="DU21">
        <v>0.06</v>
      </c>
      <c r="DV21">
        <v>1.8452361102280599</v>
      </c>
      <c r="DW21">
        <v>-4.6799261159295398E-2</v>
      </c>
      <c r="DX21">
        <v>1.6484441785928401E-2</v>
      </c>
      <c r="DY21">
        <v>1</v>
      </c>
      <c r="DZ21">
        <v>-2.41374333333333</v>
      </c>
      <c r="EA21">
        <v>-2.09710344827608E-2</v>
      </c>
      <c r="EB21">
        <v>2.01234588367794E-2</v>
      </c>
      <c r="EC21">
        <v>1</v>
      </c>
      <c r="ED21">
        <v>1.3168043333333299</v>
      </c>
      <c r="EE21">
        <v>-8.1474260289207304E-2</v>
      </c>
      <c r="EF21">
        <v>2.8089251050100201E-2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0.41199999999999998</v>
      </c>
      <c r="EN21">
        <v>0.30059999999999998</v>
      </c>
      <c r="EO21">
        <v>0.43869737747421</v>
      </c>
      <c r="EP21">
        <v>-1.6043650578588901E-5</v>
      </c>
      <c r="EQ21">
        <v>-1.15305589960158E-6</v>
      </c>
      <c r="ER21">
        <v>3.6581349982770798E-10</v>
      </c>
      <c r="ES21">
        <v>-7.4722367279287993E-2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1.9</v>
      </c>
      <c r="FB21">
        <v>7.4</v>
      </c>
      <c r="FC21">
        <v>2</v>
      </c>
      <c r="FD21">
        <v>510.66199999999998</v>
      </c>
      <c r="FE21">
        <v>481.07</v>
      </c>
      <c r="FF21">
        <v>23.454999999999998</v>
      </c>
      <c r="FG21">
        <v>34.232100000000003</v>
      </c>
      <c r="FH21">
        <v>30.0002</v>
      </c>
      <c r="FI21">
        <v>34.226700000000001</v>
      </c>
      <c r="FJ21">
        <v>34.260800000000003</v>
      </c>
      <c r="FK21">
        <v>9.3277099999999997</v>
      </c>
      <c r="FL21">
        <v>30.294799999999999</v>
      </c>
      <c r="FM21">
        <v>56.126800000000003</v>
      </c>
      <c r="FN21">
        <v>23.351400000000002</v>
      </c>
      <c r="FO21">
        <v>152.327</v>
      </c>
      <c r="FP21">
        <v>19.636500000000002</v>
      </c>
      <c r="FQ21">
        <v>97.817499999999995</v>
      </c>
      <c r="FR21">
        <v>101.8</v>
      </c>
    </row>
    <row r="22" spans="1:174" x14ac:dyDescent="0.25">
      <c r="A22">
        <v>6</v>
      </c>
      <c r="B22">
        <v>1608059896</v>
      </c>
      <c r="C22">
        <v>564.90000009536698</v>
      </c>
      <c r="D22" t="s">
        <v>317</v>
      </c>
      <c r="E22" t="s">
        <v>318</v>
      </c>
      <c r="F22" t="s">
        <v>291</v>
      </c>
      <c r="G22" t="s">
        <v>292</v>
      </c>
      <c r="H22">
        <v>1608059888.25</v>
      </c>
      <c r="I22">
        <f t="shared" si="0"/>
        <v>1.1307333737312799E-3</v>
      </c>
      <c r="J22">
        <f t="shared" si="1"/>
        <v>1.1307333737312799</v>
      </c>
      <c r="K22">
        <f t="shared" si="2"/>
        <v>3.2176345551068213</v>
      </c>
      <c r="L22">
        <f t="shared" si="3"/>
        <v>199.73036666666701</v>
      </c>
      <c r="M22">
        <f t="shared" si="4"/>
        <v>112.58167322757664</v>
      </c>
      <c r="N22">
        <f t="shared" si="5"/>
        <v>11.56298750261592</v>
      </c>
      <c r="O22">
        <f t="shared" si="6"/>
        <v>20.513816036390757</v>
      </c>
      <c r="P22">
        <f t="shared" si="7"/>
        <v>6.2942303560015123E-2</v>
      </c>
      <c r="Q22">
        <f t="shared" si="8"/>
        <v>2.9751055675081912</v>
      </c>
      <c r="R22">
        <f t="shared" si="9"/>
        <v>6.2211777664859906E-2</v>
      </c>
      <c r="S22">
        <f t="shared" si="10"/>
        <v>3.8947289333056315E-2</v>
      </c>
      <c r="T22">
        <f t="shared" si="11"/>
        <v>231.29044783577083</v>
      </c>
      <c r="U22">
        <f t="shared" si="12"/>
        <v>29.038110460666513</v>
      </c>
      <c r="V22">
        <f t="shared" si="13"/>
        <v>28.6356866666667</v>
      </c>
      <c r="W22">
        <f t="shared" si="14"/>
        <v>3.9377643433919696</v>
      </c>
      <c r="X22">
        <f t="shared" si="15"/>
        <v>56.077870459940385</v>
      </c>
      <c r="Y22">
        <f t="shared" si="16"/>
        <v>2.1261051100783117</v>
      </c>
      <c r="Z22">
        <f t="shared" si="17"/>
        <v>3.7913442372907324</v>
      </c>
      <c r="AA22">
        <f t="shared" si="18"/>
        <v>1.8116592333136579</v>
      </c>
      <c r="AB22">
        <f t="shared" si="19"/>
        <v>-49.865341781549446</v>
      </c>
      <c r="AC22">
        <f t="shared" si="20"/>
        <v>-104.49555092551071</v>
      </c>
      <c r="AD22">
        <f t="shared" si="21"/>
        <v>-7.6797575872050983</v>
      </c>
      <c r="AE22">
        <f t="shared" si="22"/>
        <v>69.249797541505586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54084.997616721426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319</v>
      </c>
      <c r="AR22">
        <v>15327.6</v>
      </c>
      <c r="AS22">
        <v>815.91215384615396</v>
      </c>
      <c r="AT22">
        <v>905.61</v>
      </c>
      <c r="AU22">
        <f t="shared" si="27"/>
        <v>9.9046881277642718E-2</v>
      </c>
      <c r="AV22">
        <v>0.5</v>
      </c>
      <c r="AW22">
        <f t="shared" si="28"/>
        <v>1180.1817015544559</v>
      </c>
      <c r="AX22">
        <f t="shared" si="29"/>
        <v>3.2176345551068213</v>
      </c>
      <c r="AY22">
        <f t="shared" si="30"/>
        <v>58.446658439955286</v>
      </c>
      <c r="AZ22">
        <f t="shared" si="31"/>
        <v>3.215930250336895E-3</v>
      </c>
      <c r="BA22">
        <f t="shared" si="32"/>
        <v>2.6020803657203428</v>
      </c>
      <c r="BB22" t="s">
        <v>320</v>
      </c>
      <c r="BC22">
        <v>815.91215384615396</v>
      </c>
      <c r="BD22">
        <v>587.39</v>
      </c>
      <c r="BE22">
        <f t="shared" si="33"/>
        <v>0.35138746259427345</v>
      </c>
      <c r="BF22">
        <f t="shared" si="34"/>
        <v>0.28187369164051929</v>
      </c>
      <c r="BG22">
        <f t="shared" si="35"/>
        <v>0.88102546463328446</v>
      </c>
      <c r="BH22">
        <f t="shared" si="36"/>
        <v>0.47176350167696224</v>
      </c>
      <c r="BI22">
        <f t="shared" si="37"/>
        <v>0.92533855053972336</v>
      </c>
      <c r="BJ22">
        <f t="shared" si="38"/>
        <v>0.20292599755039803</v>
      </c>
      <c r="BK22">
        <f t="shared" si="39"/>
        <v>0.79707400244960191</v>
      </c>
      <c r="BL22">
        <f t="shared" si="40"/>
        <v>1399.9960000000001</v>
      </c>
      <c r="BM22">
        <f t="shared" si="41"/>
        <v>1180.1817015544559</v>
      </c>
      <c r="BN22">
        <f t="shared" si="42"/>
        <v>0.84298933822272049</v>
      </c>
      <c r="BO22">
        <f t="shared" si="43"/>
        <v>0.19597867644544109</v>
      </c>
      <c r="BP22">
        <v>6</v>
      </c>
      <c r="BQ22">
        <v>0.5</v>
      </c>
      <c r="BR22" t="s">
        <v>296</v>
      </c>
      <c r="BS22">
        <v>2</v>
      </c>
      <c r="BT22">
        <v>1608059888.25</v>
      </c>
      <c r="BU22">
        <v>199.73036666666701</v>
      </c>
      <c r="BV22">
        <v>203.86236666666699</v>
      </c>
      <c r="BW22">
        <v>20.700573333333299</v>
      </c>
      <c r="BX22">
        <v>19.371836666666699</v>
      </c>
      <c r="BY22">
        <v>199.337866666667</v>
      </c>
      <c r="BZ22">
        <v>20.4033433333333</v>
      </c>
      <c r="CA22">
        <v>500.02076666666699</v>
      </c>
      <c r="CB22">
        <v>102.607533333333</v>
      </c>
      <c r="CC22">
        <v>0.10001374</v>
      </c>
      <c r="CD22">
        <v>27.984193333333302</v>
      </c>
      <c r="CE22">
        <v>28.6356866666667</v>
      </c>
      <c r="CF22">
        <v>999.9</v>
      </c>
      <c r="CG22">
        <v>0</v>
      </c>
      <c r="CH22">
        <v>0</v>
      </c>
      <c r="CI22">
        <v>10001.243333333299</v>
      </c>
      <c r="CJ22">
        <v>0</v>
      </c>
      <c r="CK22">
        <v>339.19266666666698</v>
      </c>
      <c r="CL22">
        <v>1399.9960000000001</v>
      </c>
      <c r="CM22">
        <v>0.89999779999999996</v>
      </c>
      <c r="CN22">
        <v>0.10000193</v>
      </c>
      <c r="CO22">
        <v>0</v>
      </c>
      <c r="CP22">
        <v>815.91233333333298</v>
      </c>
      <c r="CQ22">
        <v>4.9994800000000001</v>
      </c>
      <c r="CR22">
        <v>11855.9</v>
      </c>
      <c r="CS22">
        <v>11417.5433333333</v>
      </c>
      <c r="CT22">
        <v>50.199599999999997</v>
      </c>
      <c r="CU22">
        <v>51.778933333333299</v>
      </c>
      <c r="CV22">
        <v>51.241599999999998</v>
      </c>
      <c r="CW22">
        <v>51.332999999999998</v>
      </c>
      <c r="CX22">
        <v>51.862400000000001</v>
      </c>
      <c r="CY22">
        <v>1255.4939999999999</v>
      </c>
      <c r="CZ22">
        <v>139.50200000000001</v>
      </c>
      <c r="DA22">
        <v>0</v>
      </c>
      <c r="DB22">
        <v>99.100000143051105</v>
      </c>
      <c r="DC22">
        <v>0</v>
      </c>
      <c r="DD22">
        <v>815.91215384615396</v>
      </c>
      <c r="DE22">
        <v>-3.43220514182961</v>
      </c>
      <c r="DF22">
        <v>-33.234188017869897</v>
      </c>
      <c r="DG22">
        <v>11855.8884615385</v>
      </c>
      <c r="DH22">
        <v>15</v>
      </c>
      <c r="DI22">
        <v>1608059682.5</v>
      </c>
      <c r="DJ22" t="s">
        <v>312</v>
      </c>
      <c r="DK22">
        <v>1608059682.5</v>
      </c>
      <c r="DL22">
        <v>1608059352.0999999</v>
      </c>
      <c r="DM22">
        <v>31</v>
      </c>
      <c r="DN22">
        <v>-0.77600000000000002</v>
      </c>
      <c r="DO22">
        <v>1E-3</v>
      </c>
      <c r="DP22">
        <v>0.42599999999999999</v>
      </c>
      <c r="DQ22">
        <v>0.254</v>
      </c>
      <c r="DR22">
        <v>100</v>
      </c>
      <c r="DS22">
        <v>20</v>
      </c>
      <c r="DT22">
        <v>0.33</v>
      </c>
      <c r="DU22">
        <v>0.06</v>
      </c>
      <c r="DV22">
        <v>3.2187910341696502</v>
      </c>
      <c r="DW22">
        <v>-0.181985165119908</v>
      </c>
      <c r="DX22">
        <v>2.73463692385882E-2</v>
      </c>
      <c r="DY22">
        <v>1</v>
      </c>
      <c r="DZ22">
        <v>-4.1323926666666697</v>
      </c>
      <c r="EA22">
        <v>0.15223848720801</v>
      </c>
      <c r="EB22">
        <v>2.8369524720884699E-2</v>
      </c>
      <c r="EC22">
        <v>1</v>
      </c>
      <c r="ED22">
        <v>1.3292836666666701</v>
      </c>
      <c r="EE22">
        <v>-3.3559154616238103E-2</v>
      </c>
      <c r="EF22">
        <v>2.1745619862910799E-2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0.39200000000000002</v>
      </c>
      <c r="EN22">
        <v>0.29749999999999999</v>
      </c>
      <c r="EO22">
        <v>0.43869737747421</v>
      </c>
      <c r="EP22">
        <v>-1.6043650578588901E-5</v>
      </c>
      <c r="EQ22">
        <v>-1.15305589960158E-6</v>
      </c>
      <c r="ER22">
        <v>3.6581349982770798E-10</v>
      </c>
      <c r="ES22">
        <v>-7.4722367279287993E-2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3.6</v>
      </c>
      <c r="FB22">
        <v>9.1</v>
      </c>
      <c r="FC22">
        <v>2</v>
      </c>
      <c r="FD22">
        <v>510.60500000000002</v>
      </c>
      <c r="FE22">
        <v>481.12099999999998</v>
      </c>
      <c r="FF22">
        <v>23.445900000000002</v>
      </c>
      <c r="FG22">
        <v>34.259700000000002</v>
      </c>
      <c r="FH22">
        <v>30.0001</v>
      </c>
      <c r="FI22">
        <v>34.252499999999998</v>
      </c>
      <c r="FJ22">
        <v>34.286200000000001</v>
      </c>
      <c r="FK22">
        <v>11.4339</v>
      </c>
      <c r="FL22">
        <v>29.007300000000001</v>
      </c>
      <c r="FM22">
        <v>53.102899999999998</v>
      </c>
      <c r="FN22">
        <v>23.456600000000002</v>
      </c>
      <c r="FO22">
        <v>204.148</v>
      </c>
      <c r="FP22">
        <v>19.4466</v>
      </c>
      <c r="FQ22">
        <v>97.813299999999998</v>
      </c>
      <c r="FR22">
        <v>101.797</v>
      </c>
    </row>
    <row r="23" spans="1:174" x14ac:dyDescent="0.25">
      <c r="A23">
        <v>7</v>
      </c>
      <c r="B23">
        <v>1608059984</v>
      </c>
      <c r="C23">
        <v>652.90000009536698</v>
      </c>
      <c r="D23" t="s">
        <v>321</v>
      </c>
      <c r="E23" t="s">
        <v>322</v>
      </c>
      <c r="F23" t="s">
        <v>291</v>
      </c>
      <c r="G23" t="s">
        <v>292</v>
      </c>
      <c r="H23">
        <v>1608059976.25</v>
      </c>
      <c r="I23">
        <f t="shared" si="0"/>
        <v>1.127329733251995E-3</v>
      </c>
      <c r="J23">
        <f t="shared" si="1"/>
        <v>1.1273297332519949</v>
      </c>
      <c r="K23">
        <f t="shared" si="2"/>
        <v>4.6364199576089797</v>
      </c>
      <c r="L23">
        <f t="shared" si="3"/>
        <v>249.49906666666701</v>
      </c>
      <c r="M23">
        <f t="shared" si="4"/>
        <v>124.7011909814928</v>
      </c>
      <c r="N23">
        <f t="shared" si="5"/>
        <v>12.807366242309081</v>
      </c>
      <c r="O23">
        <f t="shared" si="6"/>
        <v>25.624662433164207</v>
      </c>
      <c r="P23">
        <f t="shared" si="7"/>
        <v>6.2769828155284896E-2</v>
      </c>
      <c r="Q23">
        <f t="shared" si="8"/>
        <v>2.974567817253583</v>
      </c>
      <c r="R23">
        <f t="shared" si="9"/>
        <v>6.2043145737222694E-2</v>
      </c>
      <c r="S23">
        <f t="shared" si="10"/>
        <v>3.8841554548219775E-2</v>
      </c>
      <c r="T23">
        <f t="shared" si="11"/>
        <v>231.29141185792619</v>
      </c>
      <c r="U23">
        <f t="shared" si="12"/>
        <v>29.047319823450724</v>
      </c>
      <c r="V23">
        <f t="shared" si="13"/>
        <v>28.6414333333333</v>
      </c>
      <c r="W23">
        <f t="shared" si="14"/>
        <v>3.93907751485684</v>
      </c>
      <c r="X23">
        <f t="shared" si="15"/>
        <v>56.102428863309939</v>
      </c>
      <c r="Y23">
        <f t="shared" si="16"/>
        <v>2.1280483637399863</v>
      </c>
      <c r="Z23">
        <f t="shared" si="17"/>
        <v>3.7931483660446199</v>
      </c>
      <c r="AA23">
        <f t="shared" si="18"/>
        <v>1.8110291511168537</v>
      </c>
      <c r="AB23">
        <f t="shared" si="19"/>
        <v>-49.715241236412979</v>
      </c>
      <c r="AC23">
        <f t="shared" si="20"/>
        <v>-104.08964939830344</v>
      </c>
      <c r="AD23">
        <f t="shared" si="21"/>
        <v>-7.6518390373973473</v>
      </c>
      <c r="AE23">
        <f t="shared" si="22"/>
        <v>69.834682185812426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54067.689978031049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323</v>
      </c>
      <c r="AR23">
        <v>15327.3</v>
      </c>
      <c r="AS23">
        <v>810.67257692307703</v>
      </c>
      <c r="AT23">
        <v>911.44</v>
      </c>
      <c r="AU23">
        <f t="shared" si="27"/>
        <v>0.11055848226643883</v>
      </c>
      <c r="AV23">
        <v>0.5</v>
      </c>
      <c r="AW23">
        <f t="shared" si="28"/>
        <v>1180.1862415544695</v>
      </c>
      <c r="AX23">
        <f t="shared" si="29"/>
        <v>4.6364199576089797</v>
      </c>
      <c r="AY23">
        <f t="shared" si="30"/>
        <v>65.239799828997448</v>
      </c>
      <c r="AZ23">
        <f t="shared" si="31"/>
        <v>4.418088648921562E-3</v>
      </c>
      <c r="BA23">
        <f t="shared" si="32"/>
        <v>2.579039761256912</v>
      </c>
      <c r="BB23" t="s">
        <v>324</v>
      </c>
      <c r="BC23">
        <v>810.67257692307703</v>
      </c>
      <c r="BD23">
        <v>590.01</v>
      </c>
      <c r="BE23">
        <f t="shared" si="33"/>
        <v>0.35266172211006763</v>
      </c>
      <c r="BF23">
        <f t="shared" si="34"/>
        <v>0.31349725625151043</v>
      </c>
      <c r="BG23">
        <f t="shared" si="35"/>
        <v>0.87970749269293103</v>
      </c>
      <c r="BH23">
        <f t="shared" si="36"/>
        <v>0.51421637514131313</v>
      </c>
      <c r="BI23">
        <f t="shared" si="37"/>
        <v>0.92304922636006204</v>
      </c>
      <c r="BJ23">
        <f t="shared" si="38"/>
        <v>0.22816426930709502</v>
      </c>
      <c r="BK23">
        <f t="shared" si="39"/>
        <v>0.77183573069290501</v>
      </c>
      <c r="BL23">
        <f t="shared" si="40"/>
        <v>1400.00133333333</v>
      </c>
      <c r="BM23">
        <f t="shared" si="41"/>
        <v>1180.1862415544695</v>
      </c>
      <c r="BN23">
        <f t="shared" si="42"/>
        <v>0.84298936969188998</v>
      </c>
      <c r="BO23">
        <f t="shared" si="43"/>
        <v>0.19597873938377999</v>
      </c>
      <c r="BP23">
        <v>6</v>
      </c>
      <c r="BQ23">
        <v>0.5</v>
      </c>
      <c r="BR23" t="s">
        <v>296</v>
      </c>
      <c r="BS23">
        <v>2</v>
      </c>
      <c r="BT23">
        <v>1608059976.25</v>
      </c>
      <c r="BU23">
        <v>249.49906666666701</v>
      </c>
      <c r="BV23">
        <v>255.400133333333</v>
      </c>
      <c r="BW23">
        <v>20.720120000000001</v>
      </c>
      <c r="BX23">
        <v>19.395389999999999</v>
      </c>
      <c r="BY23">
        <v>249.130333333333</v>
      </c>
      <c r="BZ23">
        <v>20.476120000000002</v>
      </c>
      <c r="CA23">
        <v>500.01343333333301</v>
      </c>
      <c r="CB23">
        <v>102.60446666666699</v>
      </c>
      <c r="CC23">
        <v>9.9975380000000003E-2</v>
      </c>
      <c r="CD23">
        <v>27.992353333333298</v>
      </c>
      <c r="CE23">
        <v>28.6414333333333</v>
      </c>
      <c r="CF23">
        <v>999.9</v>
      </c>
      <c r="CG23">
        <v>0</v>
      </c>
      <c r="CH23">
        <v>0</v>
      </c>
      <c r="CI23">
        <v>9998.5006666666595</v>
      </c>
      <c r="CJ23">
        <v>0</v>
      </c>
      <c r="CK23">
        <v>340.10493333333301</v>
      </c>
      <c r="CL23">
        <v>1400.00133333333</v>
      </c>
      <c r="CM23">
        <v>0.89999929999999995</v>
      </c>
      <c r="CN23">
        <v>0.10000043</v>
      </c>
      <c r="CO23">
        <v>0</v>
      </c>
      <c r="CP23">
        <v>810.66449999999998</v>
      </c>
      <c r="CQ23">
        <v>4.9994800000000001</v>
      </c>
      <c r="CR23">
        <v>11792.1933333333</v>
      </c>
      <c r="CS23">
        <v>11417.59</v>
      </c>
      <c r="CT23">
        <v>50.287199999999999</v>
      </c>
      <c r="CU23">
        <v>51.8414</v>
      </c>
      <c r="CV23">
        <v>51.311999999999998</v>
      </c>
      <c r="CW23">
        <v>51.372866666666702</v>
      </c>
      <c r="CX23">
        <v>51.926666666666598</v>
      </c>
      <c r="CY23">
        <v>1255.4973333333301</v>
      </c>
      <c r="CZ23">
        <v>139.50399999999999</v>
      </c>
      <c r="DA23">
        <v>0</v>
      </c>
      <c r="DB23">
        <v>87.300000190734906</v>
      </c>
      <c r="DC23">
        <v>0</v>
      </c>
      <c r="DD23">
        <v>810.67257692307703</v>
      </c>
      <c r="DE23">
        <v>-1.54123076398667</v>
      </c>
      <c r="DF23">
        <v>-10.8683761410391</v>
      </c>
      <c r="DG23">
        <v>11792.234615384599</v>
      </c>
      <c r="DH23">
        <v>15</v>
      </c>
      <c r="DI23">
        <v>1608060003.5</v>
      </c>
      <c r="DJ23" t="s">
        <v>325</v>
      </c>
      <c r="DK23">
        <v>1608059682.5</v>
      </c>
      <c r="DL23">
        <v>1608060003.5</v>
      </c>
      <c r="DM23">
        <v>32</v>
      </c>
      <c r="DN23">
        <v>-0.77600000000000002</v>
      </c>
      <c r="DO23">
        <v>0</v>
      </c>
      <c r="DP23">
        <v>0.42599999999999999</v>
      </c>
      <c r="DQ23">
        <v>0.24399999999999999</v>
      </c>
      <c r="DR23">
        <v>100</v>
      </c>
      <c r="DS23">
        <v>19</v>
      </c>
      <c r="DT23">
        <v>0.33</v>
      </c>
      <c r="DU23">
        <v>0.05</v>
      </c>
      <c r="DV23">
        <v>4.6290837607381201</v>
      </c>
      <c r="DW23">
        <v>-0.20807348034735901</v>
      </c>
      <c r="DX23">
        <v>3.4153352717483099E-2</v>
      </c>
      <c r="DY23">
        <v>1</v>
      </c>
      <c r="DZ23">
        <v>-5.903842</v>
      </c>
      <c r="EA23">
        <v>0.14498723025583299</v>
      </c>
      <c r="EB23">
        <v>3.6274746624430997E-2</v>
      </c>
      <c r="EC23">
        <v>1</v>
      </c>
      <c r="ED23">
        <v>1.3798889999999999</v>
      </c>
      <c r="EE23">
        <v>0.17533321468298399</v>
      </c>
      <c r="EF23">
        <v>1.52499849945281E-2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0.36899999999999999</v>
      </c>
      <c r="EN23">
        <v>0.24399999999999999</v>
      </c>
      <c r="EO23">
        <v>0.43869737747421</v>
      </c>
      <c r="EP23">
        <v>-1.6043650578588901E-5</v>
      </c>
      <c r="EQ23">
        <v>-1.15305589960158E-6</v>
      </c>
      <c r="ER23">
        <v>3.6581349982770798E-10</v>
      </c>
      <c r="ES23">
        <v>-7.4722367279287993E-2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5</v>
      </c>
      <c r="FB23">
        <v>10.5</v>
      </c>
      <c r="FC23">
        <v>2</v>
      </c>
      <c r="FD23">
        <v>510.75</v>
      </c>
      <c r="FE23">
        <v>480.87400000000002</v>
      </c>
      <c r="FF23">
        <v>23.4163</v>
      </c>
      <c r="FG23">
        <v>34.278599999999997</v>
      </c>
      <c r="FH23">
        <v>30.000299999999999</v>
      </c>
      <c r="FI23">
        <v>34.276299999999999</v>
      </c>
      <c r="FJ23">
        <v>34.309600000000003</v>
      </c>
      <c r="FK23">
        <v>13.496499999999999</v>
      </c>
      <c r="FL23">
        <v>27.850100000000001</v>
      </c>
      <c r="FM23">
        <v>51.2273</v>
      </c>
      <c r="FN23">
        <v>23.4207</v>
      </c>
      <c r="FO23">
        <v>255.57300000000001</v>
      </c>
      <c r="FP23">
        <v>19.450600000000001</v>
      </c>
      <c r="FQ23">
        <v>97.811700000000002</v>
      </c>
      <c r="FR23">
        <v>101.791</v>
      </c>
    </row>
    <row r="24" spans="1:174" x14ac:dyDescent="0.25">
      <c r="A24">
        <v>8</v>
      </c>
      <c r="B24">
        <v>1608060116</v>
      </c>
      <c r="C24">
        <v>784.90000009536698</v>
      </c>
      <c r="D24" t="s">
        <v>326</v>
      </c>
      <c r="E24" t="s">
        <v>327</v>
      </c>
      <c r="F24" t="s">
        <v>291</v>
      </c>
      <c r="G24" t="s">
        <v>292</v>
      </c>
      <c r="H24">
        <v>1608060108.25</v>
      </c>
      <c r="I24">
        <f t="shared" si="0"/>
        <v>1.219816336596046E-3</v>
      </c>
      <c r="J24">
        <f t="shared" si="1"/>
        <v>1.2198163365960459</v>
      </c>
      <c r="K24">
        <f t="shared" si="2"/>
        <v>8.4734478309749033</v>
      </c>
      <c r="L24">
        <f t="shared" si="3"/>
        <v>399.52193333333298</v>
      </c>
      <c r="M24">
        <f t="shared" si="4"/>
        <v>190.41757892492686</v>
      </c>
      <c r="N24">
        <f t="shared" si="5"/>
        <v>19.555754834495179</v>
      </c>
      <c r="O24">
        <f t="shared" si="6"/>
        <v>41.030628702355699</v>
      </c>
      <c r="P24">
        <f t="shared" si="7"/>
        <v>6.832690763757443E-2</v>
      </c>
      <c r="Q24">
        <f t="shared" si="8"/>
        <v>2.9756275198587758</v>
      </c>
      <c r="R24">
        <f t="shared" si="9"/>
        <v>6.7467114703402206E-2</v>
      </c>
      <c r="S24">
        <f t="shared" si="10"/>
        <v>4.224329418339394E-2</v>
      </c>
      <c r="T24">
        <f t="shared" si="11"/>
        <v>231.29315746721579</v>
      </c>
      <c r="U24">
        <f t="shared" si="12"/>
        <v>29.018500581717156</v>
      </c>
      <c r="V24">
        <f t="shared" si="13"/>
        <v>28.6288366666667</v>
      </c>
      <c r="W24">
        <f t="shared" si="14"/>
        <v>3.9361995479084637</v>
      </c>
      <c r="X24">
        <f t="shared" si="15"/>
        <v>56.281828908798005</v>
      </c>
      <c r="Y24">
        <f t="shared" si="16"/>
        <v>2.1342567599836455</v>
      </c>
      <c r="Z24">
        <f t="shared" si="17"/>
        <v>3.7920884970566715</v>
      </c>
      <c r="AA24">
        <f t="shared" si="18"/>
        <v>1.8019427879248182</v>
      </c>
      <c r="AB24">
        <f t="shared" si="19"/>
        <v>-53.793900443885633</v>
      </c>
      <c r="AC24">
        <f t="shared" si="20"/>
        <v>-102.87490520379245</v>
      </c>
      <c r="AD24">
        <f t="shared" si="21"/>
        <v>-7.5591928792603653</v>
      </c>
      <c r="AE24">
        <f t="shared" si="22"/>
        <v>67.065158940277342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54099.529574175889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328</v>
      </c>
      <c r="AR24">
        <v>15330.7</v>
      </c>
      <c r="AS24">
        <v>812.57496153846205</v>
      </c>
      <c r="AT24">
        <v>943.64</v>
      </c>
      <c r="AU24">
        <f t="shared" si="27"/>
        <v>0.13889305080490222</v>
      </c>
      <c r="AV24">
        <v>0.5</v>
      </c>
      <c r="AW24">
        <f t="shared" si="28"/>
        <v>1180.1962315544226</v>
      </c>
      <c r="AX24">
        <f t="shared" si="29"/>
        <v>8.4734478309749033</v>
      </c>
      <c r="AY24">
        <f t="shared" si="30"/>
        <v>81.960527574521279</v>
      </c>
      <c r="AZ24">
        <f t="shared" si="31"/>
        <v>7.669229123761819E-3</v>
      </c>
      <c r="BA24">
        <f t="shared" si="32"/>
        <v>2.4569115340595991</v>
      </c>
      <c r="BB24" t="s">
        <v>329</v>
      </c>
      <c r="BC24">
        <v>812.57496153846205</v>
      </c>
      <c r="BD24">
        <v>582.19000000000005</v>
      </c>
      <c r="BE24">
        <f t="shared" si="33"/>
        <v>0.38303802297486322</v>
      </c>
      <c r="BF24">
        <f t="shared" si="34"/>
        <v>0.36260904263809091</v>
      </c>
      <c r="BG24">
        <f t="shared" si="35"/>
        <v>0.86512506110325427</v>
      </c>
      <c r="BH24">
        <f t="shared" si="36"/>
        <v>0.57443579491052033</v>
      </c>
      <c r="BI24">
        <f t="shared" si="37"/>
        <v>0.91040493157702684</v>
      </c>
      <c r="BJ24">
        <f t="shared" si="38"/>
        <v>0.25980047198818063</v>
      </c>
      <c r="BK24">
        <f t="shared" si="39"/>
        <v>0.74019952801181943</v>
      </c>
      <c r="BL24">
        <f t="shared" si="40"/>
        <v>1400.0133333333299</v>
      </c>
      <c r="BM24">
        <f t="shared" si="41"/>
        <v>1180.1962315544226</v>
      </c>
      <c r="BN24">
        <f t="shared" si="42"/>
        <v>0.84298927978382976</v>
      </c>
      <c r="BO24">
        <f t="shared" si="43"/>
        <v>0.19597855956765958</v>
      </c>
      <c r="BP24">
        <v>6</v>
      </c>
      <c r="BQ24">
        <v>0.5</v>
      </c>
      <c r="BR24" t="s">
        <v>296</v>
      </c>
      <c r="BS24">
        <v>2</v>
      </c>
      <c r="BT24">
        <v>1608060108.25</v>
      </c>
      <c r="BU24">
        <v>399.52193333333298</v>
      </c>
      <c r="BV24">
        <v>410.27443333333298</v>
      </c>
      <c r="BW24">
        <v>20.781606666666701</v>
      </c>
      <c r="BX24">
        <v>19.348306666666701</v>
      </c>
      <c r="BY24">
        <v>399.250133333333</v>
      </c>
      <c r="BZ24">
        <v>20.4807733333333</v>
      </c>
      <c r="CA24">
        <v>500.02089999999998</v>
      </c>
      <c r="CB24">
        <v>102.59933333333301</v>
      </c>
      <c r="CC24">
        <v>9.9981219999999996E-2</v>
      </c>
      <c r="CD24">
        <v>27.987559999999998</v>
      </c>
      <c r="CE24">
        <v>28.6288366666667</v>
      </c>
      <c r="CF24">
        <v>999.9</v>
      </c>
      <c r="CG24">
        <v>0</v>
      </c>
      <c r="CH24">
        <v>0</v>
      </c>
      <c r="CI24">
        <v>10004.9956666667</v>
      </c>
      <c r="CJ24">
        <v>0</v>
      </c>
      <c r="CK24">
        <v>349.07636666666701</v>
      </c>
      <c r="CL24">
        <v>1400.0133333333299</v>
      </c>
      <c r="CM24">
        <v>0.89999879999999999</v>
      </c>
      <c r="CN24">
        <v>0.10000129000000001</v>
      </c>
      <c r="CO24">
        <v>0</v>
      </c>
      <c r="CP24">
        <v>812.54906666666704</v>
      </c>
      <c r="CQ24">
        <v>4.9994800000000001</v>
      </c>
      <c r="CR24">
        <v>11808.79</v>
      </c>
      <c r="CS24">
        <v>11417.676666666701</v>
      </c>
      <c r="CT24">
        <v>49.791533333333298</v>
      </c>
      <c r="CU24">
        <v>51.333133333333301</v>
      </c>
      <c r="CV24">
        <v>50.783133333333303</v>
      </c>
      <c r="CW24">
        <v>50.578866666666698</v>
      </c>
      <c r="CX24">
        <v>51.508133333333298</v>
      </c>
      <c r="CY24">
        <v>1255.5123333333299</v>
      </c>
      <c r="CZ24">
        <v>139.501</v>
      </c>
      <c r="DA24">
        <v>0</v>
      </c>
      <c r="DB24">
        <v>131.60000014305101</v>
      </c>
      <c r="DC24">
        <v>0</v>
      </c>
      <c r="DD24">
        <v>812.57496153846205</v>
      </c>
      <c r="DE24">
        <v>3.6500170932473601</v>
      </c>
      <c r="DF24">
        <v>45.336752122427399</v>
      </c>
      <c r="DG24">
        <v>11809.1653846154</v>
      </c>
      <c r="DH24">
        <v>15</v>
      </c>
      <c r="DI24">
        <v>1608060003.5</v>
      </c>
      <c r="DJ24" t="s">
        <v>325</v>
      </c>
      <c r="DK24">
        <v>1608059682.5</v>
      </c>
      <c r="DL24">
        <v>1608060003.5</v>
      </c>
      <c r="DM24">
        <v>32</v>
      </c>
      <c r="DN24">
        <v>-0.77600000000000002</v>
      </c>
      <c r="DO24">
        <v>0</v>
      </c>
      <c r="DP24">
        <v>0.42599999999999999</v>
      </c>
      <c r="DQ24">
        <v>0.24399999999999999</v>
      </c>
      <c r="DR24">
        <v>100</v>
      </c>
      <c r="DS24">
        <v>19</v>
      </c>
      <c r="DT24">
        <v>0.33</v>
      </c>
      <c r="DU24">
        <v>0.05</v>
      </c>
      <c r="DV24">
        <v>8.4699000066621704</v>
      </c>
      <c r="DW24">
        <v>9.4120143887541405E-2</v>
      </c>
      <c r="DX24">
        <v>2.24850082420129E-2</v>
      </c>
      <c r="DY24">
        <v>1</v>
      </c>
      <c r="DZ24">
        <v>-10.75005</v>
      </c>
      <c r="EA24">
        <v>-7.7240489432682802E-2</v>
      </c>
      <c r="EB24">
        <v>2.94331191007682E-2</v>
      </c>
      <c r="EC24">
        <v>1</v>
      </c>
      <c r="ED24">
        <v>1.4331623333333301</v>
      </c>
      <c r="EE24">
        <v>-0.15662709677419401</v>
      </c>
      <c r="EF24">
        <v>1.72365048048869E-2</v>
      </c>
      <c r="EG24">
        <v>1</v>
      </c>
      <c r="EH24">
        <v>3</v>
      </c>
      <c r="EI24">
        <v>3</v>
      </c>
      <c r="EJ24" t="s">
        <v>303</v>
      </c>
      <c r="EK24">
        <v>100</v>
      </c>
      <c r="EL24">
        <v>100</v>
      </c>
      <c r="EM24">
        <v>0.27100000000000002</v>
      </c>
      <c r="EN24">
        <v>0.30120000000000002</v>
      </c>
      <c r="EO24">
        <v>0.43869737747421</v>
      </c>
      <c r="EP24">
        <v>-1.6043650578588901E-5</v>
      </c>
      <c r="EQ24">
        <v>-1.15305589960158E-6</v>
      </c>
      <c r="ER24">
        <v>3.6581349982770798E-10</v>
      </c>
      <c r="ES24">
        <v>-7.4424862243619605E-2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7.2</v>
      </c>
      <c r="FB24">
        <v>1.9</v>
      </c>
      <c r="FC24">
        <v>2</v>
      </c>
      <c r="FD24">
        <v>510.899</v>
      </c>
      <c r="FE24">
        <v>481.07100000000003</v>
      </c>
      <c r="FF24">
        <v>23.370699999999999</v>
      </c>
      <c r="FG24">
        <v>34.309399999999997</v>
      </c>
      <c r="FH24">
        <v>30.0001</v>
      </c>
      <c r="FI24">
        <v>34.307299999999998</v>
      </c>
      <c r="FJ24">
        <v>34.341999999999999</v>
      </c>
      <c r="FK24">
        <v>19.485299999999999</v>
      </c>
      <c r="FL24">
        <v>25.947600000000001</v>
      </c>
      <c r="FM24">
        <v>48.59</v>
      </c>
      <c r="FN24">
        <v>23.382899999999999</v>
      </c>
      <c r="FO24">
        <v>410.45800000000003</v>
      </c>
      <c r="FP24">
        <v>19.410399999999999</v>
      </c>
      <c r="FQ24">
        <v>97.808199999999999</v>
      </c>
      <c r="FR24">
        <v>101.78400000000001</v>
      </c>
    </row>
    <row r="25" spans="1:174" x14ac:dyDescent="0.25">
      <c r="A25">
        <v>9</v>
      </c>
      <c r="B25">
        <v>1608060212</v>
      </c>
      <c r="C25">
        <v>880.90000009536698</v>
      </c>
      <c r="D25" t="s">
        <v>330</v>
      </c>
      <c r="E25" t="s">
        <v>331</v>
      </c>
      <c r="F25" t="s">
        <v>291</v>
      </c>
      <c r="G25" t="s">
        <v>292</v>
      </c>
      <c r="H25">
        <v>1608060204.25</v>
      </c>
      <c r="I25">
        <f t="shared" si="0"/>
        <v>1.261783152949416E-3</v>
      </c>
      <c r="J25">
        <f t="shared" si="1"/>
        <v>1.2617831529494159</v>
      </c>
      <c r="K25">
        <f t="shared" si="2"/>
        <v>10.887144817109808</v>
      </c>
      <c r="L25">
        <f t="shared" si="3"/>
        <v>499.32003333333301</v>
      </c>
      <c r="M25">
        <f t="shared" si="4"/>
        <v>238.24229512319306</v>
      </c>
      <c r="N25">
        <f t="shared" si="5"/>
        <v>24.465776608604514</v>
      </c>
      <c r="O25">
        <f t="shared" si="6"/>
        <v>51.276589597230689</v>
      </c>
      <c r="P25">
        <f t="shared" si="7"/>
        <v>7.0355054796687411E-2</v>
      </c>
      <c r="Q25">
        <f t="shared" si="8"/>
        <v>2.9744556487145166</v>
      </c>
      <c r="R25">
        <f t="shared" si="9"/>
        <v>6.9443474959224025E-2</v>
      </c>
      <c r="S25">
        <f t="shared" si="10"/>
        <v>4.3483089577406132E-2</v>
      </c>
      <c r="T25">
        <f t="shared" si="11"/>
        <v>231.29657897805185</v>
      </c>
      <c r="U25">
        <f t="shared" si="12"/>
        <v>29.007426116603064</v>
      </c>
      <c r="V25">
        <f t="shared" si="13"/>
        <v>28.6398433333333</v>
      </c>
      <c r="W25">
        <f t="shared" si="14"/>
        <v>3.9387141455610015</v>
      </c>
      <c r="X25">
        <f t="shared" si="15"/>
        <v>56.116749278955247</v>
      </c>
      <c r="Y25">
        <f t="shared" si="16"/>
        <v>2.1279074681707777</v>
      </c>
      <c r="Z25">
        <f t="shared" si="17"/>
        <v>3.7919293179171727</v>
      </c>
      <c r="AA25">
        <f t="shared" si="18"/>
        <v>1.8108066773902238</v>
      </c>
      <c r="AB25">
        <f t="shared" si="19"/>
        <v>-55.644637045069246</v>
      </c>
      <c r="AC25">
        <f t="shared" si="20"/>
        <v>-104.7148654950778</v>
      </c>
      <c r="AD25">
        <f t="shared" si="21"/>
        <v>-7.697818112358509</v>
      </c>
      <c r="AE25">
        <f t="shared" si="22"/>
        <v>63.239258325546288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54065.139690042277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332</v>
      </c>
      <c r="AR25">
        <v>15333.8</v>
      </c>
      <c r="AS25">
        <v>822.07357692307698</v>
      </c>
      <c r="AT25">
        <v>972.3</v>
      </c>
      <c r="AU25">
        <f t="shared" si="27"/>
        <v>0.15450624609371899</v>
      </c>
      <c r="AV25">
        <v>0.5</v>
      </c>
      <c r="AW25">
        <f t="shared" si="28"/>
        <v>1180.2113915545247</v>
      </c>
      <c r="AX25">
        <f t="shared" si="29"/>
        <v>10.887144817109808</v>
      </c>
      <c r="AY25">
        <f t="shared" si="30"/>
        <v>91.175015853066967</v>
      </c>
      <c r="AZ25">
        <f t="shared" si="31"/>
        <v>9.7142701544550916E-3</v>
      </c>
      <c r="BA25">
        <f t="shared" si="32"/>
        <v>2.3550138846035171</v>
      </c>
      <c r="BB25" t="s">
        <v>333</v>
      </c>
      <c r="BC25">
        <v>822.07357692307698</v>
      </c>
      <c r="BD25">
        <v>583.04999999999995</v>
      </c>
      <c r="BE25">
        <f t="shared" si="33"/>
        <v>0.40033940141931501</v>
      </c>
      <c r="BF25">
        <f t="shared" si="34"/>
        <v>0.3859381453485497</v>
      </c>
      <c r="BG25">
        <f t="shared" si="35"/>
        <v>0.85470487452548127</v>
      </c>
      <c r="BH25">
        <f t="shared" si="36"/>
        <v>0.58494129451582888</v>
      </c>
      <c r="BI25">
        <f t="shared" si="37"/>
        <v>0.89915072386020101</v>
      </c>
      <c r="BJ25">
        <f t="shared" si="38"/>
        <v>0.2737239609229376</v>
      </c>
      <c r="BK25">
        <f t="shared" si="39"/>
        <v>0.7262760390770624</v>
      </c>
      <c r="BL25">
        <f t="shared" si="40"/>
        <v>1400.0309999999999</v>
      </c>
      <c r="BM25">
        <f t="shared" si="41"/>
        <v>1180.2113915545247</v>
      </c>
      <c r="BN25">
        <f t="shared" si="42"/>
        <v>0.84298947062923946</v>
      </c>
      <c r="BO25">
        <f t="shared" si="43"/>
        <v>0.19597894125847892</v>
      </c>
      <c r="BP25">
        <v>6</v>
      </c>
      <c r="BQ25">
        <v>0.5</v>
      </c>
      <c r="BR25" t="s">
        <v>296</v>
      </c>
      <c r="BS25">
        <v>2</v>
      </c>
      <c r="BT25">
        <v>1608060204.25</v>
      </c>
      <c r="BU25">
        <v>499.32003333333301</v>
      </c>
      <c r="BV25">
        <v>513.14013333333298</v>
      </c>
      <c r="BW25">
        <v>20.72109</v>
      </c>
      <c r="BX25">
        <v>19.238379999999999</v>
      </c>
      <c r="BY25">
        <v>499.13113333333303</v>
      </c>
      <c r="BZ25">
        <v>20.422730000000001</v>
      </c>
      <c r="CA25">
        <v>500.01859999999999</v>
      </c>
      <c r="CB25">
        <v>102.592833333333</v>
      </c>
      <c r="CC25">
        <v>0.10000127</v>
      </c>
      <c r="CD25">
        <v>27.986840000000001</v>
      </c>
      <c r="CE25">
        <v>28.6398433333333</v>
      </c>
      <c r="CF25">
        <v>999.9</v>
      </c>
      <c r="CG25">
        <v>0</v>
      </c>
      <c r="CH25">
        <v>0</v>
      </c>
      <c r="CI25">
        <v>9999</v>
      </c>
      <c r="CJ25">
        <v>0</v>
      </c>
      <c r="CK25">
        <v>376.783866666667</v>
      </c>
      <c r="CL25">
        <v>1400.0309999999999</v>
      </c>
      <c r="CM25">
        <v>0.89999366666666702</v>
      </c>
      <c r="CN25">
        <v>0.1000062</v>
      </c>
      <c r="CO25">
        <v>0</v>
      </c>
      <c r="CP25">
        <v>822.05830000000003</v>
      </c>
      <c r="CQ25">
        <v>4.9994800000000001</v>
      </c>
      <c r="CR25">
        <v>11930.483333333301</v>
      </c>
      <c r="CS25">
        <v>11417.803333333301</v>
      </c>
      <c r="CT25">
        <v>49.241533333333301</v>
      </c>
      <c r="CU25">
        <v>50.783066666666699</v>
      </c>
      <c r="CV25">
        <v>50.162266666666703</v>
      </c>
      <c r="CW25">
        <v>49.995466666666701</v>
      </c>
      <c r="CX25">
        <v>50.999733333333303</v>
      </c>
      <c r="CY25">
        <v>1255.51933333333</v>
      </c>
      <c r="CZ25">
        <v>139.511666666667</v>
      </c>
      <c r="DA25">
        <v>0</v>
      </c>
      <c r="DB25">
        <v>95.600000143051105</v>
      </c>
      <c r="DC25">
        <v>0</v>
      </c>
      <c r="DD25">
        <v>822.07357692307698</v>
      </c>
      <c r="DE25">
        <v>4.5086837591499496</v>
      </c>
      <c r="DF25">
        <v>57.576068448617796</v>
      </c>
      <c r="DG25">
        <v>11930.942307692299</v>
      </c>
      <c r="DH25">
        <v>15</v>
      </c>
      <c r="DI25">
        <v>1608060003.5</v>
      </c>
      <c r="DJ25" t="s">
        <v>325</v>
      </c>
      <c r="DK25">
        <v>1608059682.5</v>
      </c>
      <c r="DL25">
        <v>1608060003.5</v>
      </c>
      <c r="DM25">
        <v>32</v>
      </c>
      <c r="DN25">
        <v>-0.77600000000000002</v>
      </c>
      <c r="DO25">
        <v>0</v>
      </c>
      <c r="DP25">
        <v>0.42599999999999999</v>
      </c>
      <c r="DQ25">
        <v>0.24399999999999999</v>
      </c>
      <c r="DR25">
        <v>100</v>
      </c>
      <c r="DS25">
        <v>19</v>
      </c>
      <c r="DT25">
        <v>0.33</v>
      </c>
      <c r="DU25">
        <v>0.05</v>
      </c>
      <c r="DV25">
        <v>10.8917073711924</v>
      </c>
      <c r="DW25">
        <v>-0.26676017484227399</v>
      </c>
      <c r="DX25">
        <v>3.99604357650672E-2</v>
      </c>
      <c r="DY25">
        <v>1</v>
      </c>
      <c r="DZ25">
        <v>-13.8219666666667</v>
      </c>
      <c r="EA25">
        <v>0.15770589543937599</v>
      </c>
      <c r="EB25">
        <v>4.7490211856994403E-2</v>
      </c>
      <c r="EC25">
        <v>1</v>
      </c>
      <c r="ED25">
        <v>1.48219233333333</v>
      </c>
      <c r="EE25">
        <v>8.0140511679648294E-2</v>
      </c>
      <c r="EF25">
        <v>1.6785653930928301E-2</v>
      </c>
      <c r="EG25">
        <v>1</v>
      </c>
      <c r="EH25">
        <v>3</v>
      </c>
      <c r="EI25">
        <v>3</v>
      </c>
      <c r="EJ25" t="s">
        <v>303</v>
      </c>
      <c r="EK25">
        <v>100</v>
      </c>
      <c r="EL25">
        <v>100</v>
      </c>
      <c r="EM25">
        <v>0.189</v>
      </c>
      <c r="EN25">
        <v>0.29820000000000002</v>
      </c>
      <c r="EO25">
        <v>0.43869737747421</v>
      </c>
      <c r="EP25">
        <v>-1.6043650578588901E-5</v>
      </c>
      <c r="EQ25">
        <v>-1.15305589960158E-6</v>
      </c>
      <c r="ER25">
        <v>3.6581349982770798E-10</v>
      </c>
      <c r="ES25">
        <v>-7.4424862243619605E-2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8.8000000000000007</v>
      </c>
      <c r="FB25">
        <v>3.5</v>
      </c>
      <c r="FC25">
        <v>2</v>
      </c>
      <c r="FD25">
        <v>510.93599999999998</v>
      </c>
      <c r="FE25">
        <v>481.16699999999997</v>
      </c>
      <c r="FF25">
        <v>23.4709</v>
      </c>
      <c r="FG25">
        <v>34.331099999999999</v>
      </c>
      <c r="FH25">
        <v>30.000299999999999</v>
      </c>
      <c r="FI25">
        <v>34.330100000000002</v>
      </c>
      <c r="FJ25">
        <v>34.363799999999998</v>
      </c>
      <c r="FK25">
        <v>23.2956</v>
      </c>
      <c r="FL25">
        <v>24.912800000000001</v>
      </c>
      <c r="FM25">
        <v>46.714399999999998</v>
      </c>
      <c r="FN25">
        <v>23.480599999999999</v>
      </c>
      <c r="FO25">
        <v>513.38900000000001</v>
      </c>
      <c r="FP25">
        <v>19.314</v>
      </c>
      <c r="FQ25">
        <v>97.802999999999997</v>
      </c>
      <c r="FR25">
        <v>101.77500000000001</v>
      </c>
    </row>
    <row r="26" spans="1:174" x14ac:dyDescent="0.25">
      <c r="A26">
        <v>10</v>
      </c>
      <c r="B26">
        <v>1608060296</v>
      </c>
      <c r="C26">
        <v>964.90000009536698</v>
      </c>
      <c r="D26" t="s">
        <v>334</v>
      </c>
      <c r="E26" t="s">
        <v>335</v>
      </c>
      <c r="F26" t="s">
        <v>291</v>
      </c>
      <c r="G26" t="s">
        <v>292</v>
      </c>
      <c r="H26">
        <v>1608060288.25</v>
      </c>
      <c r="I26">
        <f t="shared" si="0"/>
        <v>1.2936981896045977E-3</v>
      </c>
      <c r="J26">
        <f t="shared" si="1"/>
        <v>1.2936981896045976</v>
      </c>
      <c r="K26">
        <f t="shared" si="2"/>
        <v>12.815178605403389</v>
      </c>
      <c r="L26">
        <f t="shared" si="3"/>
        <v>599.20060000000001</v>
      </c>
      <c r="M26">
        <f t="shared" si="4"/>
        <v>297.66348981079949</v>
      </c>
      <c r="N26">
        <f t="shared" si="5"/>
        <v>30.566392948276992</v>
      </c>
      <c r="O26">
        <f t="shared" si="6"/>
        <v>61.530559243543628</v>
      </c>
      <c r="P26">
        <f t="shared" si="7"/>
        <v>7.1894091896788651E-2</v>
      </c>
      <c r="Q26">
        <f t="shared" si="8"/>
        <v>2.9740651160349096</v>
      </c>
      <c r="R26">
        <f t="shared" si="9"/>
        <v>7.094236141434751E-2</v>
      </c>
      <c r="S26">
        <f t="shared" si="10"/>
        <v>4.4423435382972436E-2</v>
      </c>
      <c r="T26">
        <f t="shared" si="11"/>
        <v>231.29379253103238</v>
      </c>
      <c r="U26">
        <f t="shared" si="12"/>
        <v>28.991817964111188</v>
      </c>
      <c r="V26">
        <f t="shared" si="13"/>
        <v>28.646750000000001</v>
      </c>
      <c r="W26">
        <f t="shared" si="14"/>
        <v>3.9402927670856687</v>
      </c>
      <c r="X26">
        <f t="shared" si="15"/>
        <v>56.011255426057957</v>
      </c>
      <c r="Y26">
        <f t="shared" si="16"/>
        <v>2.1229733145098755</v>
      </c>
      <c r="Z26">
        <f t="shared" si="17"/>
        <v>3.7902619721003621</v>
      </c>
      <c r="AA26">
        <f t="shared" si="18"/>
        <v>1.8173194525757932</v>
      </c>
      <c r="AB26">
        <f t="shared" si="19"/>
        <v>-57.052090161562759</v>
      </c>
      <c r="AC26">
        <f t="shared" si="20"/>
        <v>-107.01799809195913</v>
      </c>
      <c r="AD26">
        <f t="shared" si="21"/>
        <v>-7.8681349416281341</v>
      </c>
      <c r="AE26">
        <f t="shared" si="22"/>
        <v>59.355569335882336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54054.929980201116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336</v>
      </c>
      <c r="AR26">
        <v>15336.3</v>
      </c>
      <c r="AS26">
        <v>831.73616000000004</v>
      </c>
      <c r="AT26">
        <v>996.8</v>
      </c>
      <c r="AU26">
        <f t="shared" si="27"/>
        <v>0.16559373996789717</v>
      </c>
      <c r="AV26">
        <v>0.5</v>
      </c>
      <c r="AW26">
        <f t="shared" si="28"/>
        <v>1180.1998415544124</v>
      </c>
      <c r="AX26">
        <f t="shared" si="29"/>
        <v>12.815178605403389</v>
      </c>
      <c r="AY26">
        <f t="shared" si="30"/>
        <v>97.716852836257402</v>
      </c>
      <c r="AZ26">
        <f t="shared" si="31"/>
        <v>1.1348015491664629E-2</v>
      </c>
      <c r="BA26">
        <f t="shared" si="32"/>
        <v>2.2725521669341893</v>
      </c>
      <c r="BB26" t="s">
        <v>337</v>
      </c>
      <c r="BC26">
        <v>831.73616000000004</v>
      </c>
      <c r="BD26">
        <v>582.32000000000005</v>
      </c>
      <c r="BE26">
        <f t="shared" si="33"/>
        <v>0.41581059390048147</v>
      </c>
      <c r="BF26">
        <f t="shared" si="34"/>
        <v>0.39824319629415161</v>
      </c>
      <c r="BG26">
        <f t="shared" si="35"/>
        <v>0.84532943248649128</v>
      </c>
      <c r="BH26">
        <f t="shared" si="36"/>
        <v>0.58674120091873516</v>
      </c>
      <c r="BI26">
        <f t="shared" si="37"/>
        <v>0.88953006478615237</v>
      </c>
      <c r="BJ26">
        <f t="shared" si="38"/>
        <v>0.27882036301753477</v>
      </c>
      <c r="BK26">
        <f t="shared" si="39"/>
        <v>0.72117963698246523</v>
      </c>
      <c r="BL26">
        <f t="shared" si="40"/>
        <v>1400.01766666667</v>
      </c>
      <c r="BM26">
        <f t="shared" si="41"/>
        <v>1180.1998415544124</v>
      </c>
      <c r="BN26">
        <f t="shared" si="42"/>
        <v>0.84298924910310147</v>
      </c>
      <c r="BO26">
        <f t="shared" si="43"/>
        <v>0.19597849820620292</v>
      </c>
      <c r="BP26">
        <v>6</v>
      </c>
      <c r="BQ26">
        <v>0.5</v>
      </c>
      <c r="BR26" t="s">
        <v>296</v>
      </c>
      <c r="BS26">
        <v>2</v>
      </c>
      <c r="BT26">
        <v>1608060288.25</v>
      </c>
      <c r="BU26">
        <v>599.20060000000001</v>
      </c>
      <c r="BV26">
        <v>615.50840000000005</v>
      </c>
      <c r="BW26">
        <v>20.6740666666667</v>
      </c>
      <c r="BX26">
        <v>19.153783333333301</v>
      </c>
      <c r="BY26">
        <v>598.67160000000001</v>
      </c>
      <c r="BZ26">
        <v>20.3776233333333</v>
      </c>
      <c r="CA26">
        <v>500.01949999999999</v>
      </c>
      <c r="CB26">
        <v>102.58773333333301</v>
      </c>
      <c r="CC26">
        <v>0.10001304666666699</v>
      </c>
      <c r="CD26">
        <v>27.979296666666698</v>
      </c>
      <c r="CE26">
        <v>28.646750000000001</v>
      </c>
      <c r="CF26">
        <v>999.9</v>
      </c>
      <c r="CG26">
        <v>0</v>
      </c>
      <c r="CH26">
        <v>0</v>
      </c>
      <c r="CI26">
        <v>9997.2883333333302</v>
      </c>
      <c r="CJ26">
        <v>0</v>
      </c>
      <c r="CK26">
        <v>385.011866666667</v>
      </c>
      <c r="CL26">
        <v>1400.01766666667</v>
      </c>
      <c r="CM26">
        <v>0.90000100000000005</v>
      </c>
      <c r="CN26">
        <v>9.9998600000000007E-2</v>
      </c>
      <c r="CO26">
        <v>0</v>
      </c>
      <c r="CP26">
        <v>831.72396666666702</v>
      </c>
      <c r="CQ26">
        <v>4.9994800000000001</v>
      </c>
      <c r="CR26">
        <v>12055.1</v>
      </c>
      <c r="CS26">
        <v>11417.7266666667</v>
      </c>
      <c r="CT26">
        <v>48.793533333333301</v>
      </c>
      <c r="CU26">
        <v>50.3853333333333</v>
      </c>
      <c r="CV26">
        <v>49.691499999999998</v>
      </c>
      <c r="CW26">
        <v>49.620633333333302</v>
      </c>
      <c r="CX26">
        <v>50.5726333333333</v>
      </c>
      <c r="CY26">
        <v>1255.51766666667</v>
      </c>
      <c r="CZ26">
        <v>139.5</v>
      </c>
      <c r="DA26">
        <v>0</v>
      </c>
      <c r="DB26">
        <v>83.100000143051105</v>
      </c>
      <c r="DC26">
        <v>0</v>
      </c>
      <c r="DD26">
        <v>831.73616000000004</v>
      </c>
      <c r="DE26">
        <v>3.08030769904367</v>
      </c>
      <c r="DF26">
        <v>-7.3923077063700999</v>
      </c>
      <c r="DG26">
        <v>12055.02</v>
      </c>
      <c r="DH26">
        <v>15</v>
      </c>
      <c r="DI26">
        <v>1608060327</v>
      </c>
      <c r="DJ26" t="s">
        <v>338</v>
      </c>
      <c r="DK26">
        <v>1608060327</v>
      </c>
      <c r="DL26">
        <v>1608060003.5</v>
      </c>
      <c r="DM26">
        <v>33</v>
      </c>
      <c r="DN26">
        <v>0.46100000000000002</v>
      </c>
      <c r="DO26">
        <v>0</v>
      </c>
      <c r="DP26">
        <v>0.52900000000000003</v>
      </c>
      <c r="DQ26">
        <v>0.24399999999999999</v>
      </c>
      <c r="DR26">
        <v>625</v>
      </c>
      <c r="DS26">
        <v>19</v>
      </c>
      <c r="DT26">
        <v>0.28000000000000003</v>
      </c>
      <c r="DU26">
        <v>0.05</v>
      </c>
      <c r="DV26">
        <v>13.185530666078</v>
      </c>
      <c r="DW26">
        <v>-0.105097232394002</v>
      </c>
      <c r="DX26">
        <v>5.6886925046376602E-2</v>
      </c>
      <c r="DY26">
        <v>1</v>
      </c>
      <c r="DZ26">
        <v>-16.74607</v>
      </c>
      <c r="EA26">
        <v>-9.7406896551700498E-2</v>
      </c>
      <c r="EB26">
        <v>5.3999945370342702E-2</v>
      </c>
      <c r="EC26">
        <v>1</v>
      </c>
      <c r="ED26">
        <v>1.5194016666666701</v>
      </c>
      <c r="EE26">
        <v>0.15680969966629699</v>
      </c>
      <c r="EF26">
        <v>2.4214370675741701E-2</v>
      </c>
      <c r="EG26">
        <v>1</v>
      </c>
      <c r="EH26">
        <v>3</v>
      </c>
      <c r="EI26">
        <v>3</v>
      </c>
      <c r="EJ26" t="s">
        <v>303</v>
      </c>
      <c r="EK26">
        <v>100</v>
      </c>
      <c r="EL26">
        <v>100</v>
      </c>
      <c r="EM26">
        <v>0.52900000000000003</v>
      </c>
      <c r="EN26">
        <v>0.29599999999999999</v>
      </c>
      <c r="EO26">
        <v>0.43869737747421</v>
      </c>
      <c r="EP26">
        <v>-1.6043650578588901E-5</v>
      </c>
      <c r="EQ26">
        <v>-1.15305589960158E-6</v>
      </c>
      <c r="ER26">
        <v>3.6581349982770798E-10</v>
      </c>
      <c r="ES26">
        <v>-7.4424862243619605E-2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10.199999999999999</v>
      </c>
      <c r="FB26">
        <v>4.9000000000000004</v>
      </c>
      <c r="FC26">
        <v>2</v>
      </c>
      <c r="FD26">
        <v>510.88</v>
      </c>
      <c r="FE26">
        <v>481.26299999999998</v>
      </c>
      <c r="FF26">
        <v>23.543600000000001</v>
      </c>
      <c r="FG26">
        <v>34.346600000000002</v>
      </c>
      <c r="FH26">
        <v>30.0001</v>
      </c>
      <c r="FI26">
        <v>34.347200000000001</v>
      </c>
      <c r="FJ26">
        <v>34.381</v>
      </c>
      <c r="FK26">
        <v>26.974699999999999</v>
      </c>
      <c r="FL26">
        <v>24.887599999999999</v>
      </c>
      <c r="FM26">
        <v>45.214700000000001</v>
      </c>
      <c r="FN26">
        <v>23.5579</v>
      </c>
      <c r="FO26">
        <v>615.85400000000004</v>
      </c>
      <c r="FP26">
        <v>19.257400000000001</v>
      </c>
      <c r="FQ26">
        <v>97.801900000000003</v>
      </c>
      <c r="FR26">
        <v>101.774</v>
      </c>
    </row>
    <row r="27" spans="1:174" x14ac:dyDescent="0.25">
      <c r="A27">
        <v>11</v>
      </c>
      <c r="B27">
        <v>1608060448</v>
      </c>
      <c r="C27">
        <v>1116.9000000953699</v>
      </c>
      <c r="D27" t="s">
        <v>339</v>
      </c>
      <c r="E27" t="s">
        <v>340</v>
      </c>
      <c r="F27" t="s">
        <v>291</v>
      </c>
      <c r="G27" t="s">
        <v>292</v>
      </c>
      <c r="H27">
        <v>1608060440</v>
      </c>
      <c r="I27">
        <f t="shared" si="0"/>
        <v>1.2992418479955451E-3</v>
      </c>
      <c r="J27">
        <f t="shared" si="1"/>
        <v>1.2992418479955452</v>
      </c>
      <c r="K27">
        <f t="shared" si="2"/>
        <v>14.48836503408919</v>
      </c>
      <c r="L27">
        <f t="shared" si="3"/>
        <v>699.91261290322598</v>
      </c>
      <c r="M27">
        <f t="shared" si="4"/>
        <v>357.99655628854777</v>
      </c>
      <c r="N27">
        <f t="shared" si="5"/>
        <v>36.761173124680241</v>
      </c>
      <c r="O27">
        <f t="shared" si="6"/>
        <v>71.871106811274871</v>
      </c>
      <c r="P27">
        <f t="shared" si="7"/>
        <v>7.1829305517077266E-2</v>
      </c>
      <c r="Q27">
        <f t="shared" si="8"/>
        <v>2.9749532909990415</v>
      </c>
      <c r="R27">
        <f t="shared" si="9"/>
        <v>7.0879556904405991E-2</v>
      </c>
      <c r="S27">
        <f t="shared" si="10"/>
        <v>4.4384007923872933E-2</v>
      </c>
      <c r="T27">
        <f t="shared" si="11"/>
        <v>231.29773113420032</v>
      </c>
      <c r="U27">
        <f t="shared" si="12"/>
        <v>28.993726894835056</v>
      </c>
      <c r="V27">
        <f t="shared" si="13"/>
        <v>28.667212903225799</v>
      </c>
      <c r="W27">
        <f t="shared" si="14"/>
        <v>3.9449731081667232</v>
      </c>
      <c r="X27">
        <f t="shared" si="15"/>
        <v>55.87583983162957</v>
      </c>
      <c r="Y27">
        <f t="shared" si="16"/>
        <v>2.1182841021673409</v>
      </c>
      <c r="Z27">
        <f t="shared" si="17"/>
        <v>3.7910555054749198</v>
      </c>
      <c r="AA27">
        <f t="shared" si="18"/>
        <v>1.8266890059993823</v>
      </c>
      <c r="AB27">
        <f t="shared" si="19"/>
        <v>-57.296565496603542</v>
      </c>
      <c r="AC27">
        <f t="shared" si="20"/>
        <v>-109.75606105773143</v>
      </c>
      <c r="AD27">
        <f t="shared" si="21"/>
        <v>-8.0679990971051083</v>
      </c>
      <c r="AE27">
        <f t="shared" si="22"/>
        <v>56.17710548276024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54080.296328591801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341</v>
      </c>
      <c r="AR27">
        <v>15339.9</v>
      </c>
      <c r="AS27">
        <v>840.38304000000005</v>
      </c>
      <c r="AT27">
        <v>1020.47</v>
      </c>
      <c r="AU27">
        <f t="shared" si="27"/>
        <v>0.17647452644369743</v>
      </c>
      <c r="AV27">
        <v>0.5</v>
      </c>
      <c r="AW27">
        <f t="shared" si="28"/>
        <v>1180.2175825324643</v>
      </c>
      <c r="AX27">
        <f t="shared" si="29"/>
        <v>14.48836503408919</v>
      </c>
      <c r="AY27">
        <f t="shared" si="30"/>
        <v>104.13916948897102</v>
      </c>
      <c r="AZ27">
        <f t="shared" si="31"/>
        <v>1.2765538098133687E-2</v>
      </c>
      <c r="BA27">
        <f t="shared" si="32"/>
        <v>2.1966446833321895</v>
      </c>
      <c r="BB27" t="s">
        <v>342</v>
      </c>
      <c r="BC27">
        <v>840.38304000000005</v>
      </c>
      <c r="BD27">
        <v>583.13</v>
      </c>
      <c r="BE27">
        <f t="shared" si="33"/>
        <v>0.42856722882593312</v>
      </c>
      <c r="BF27">
        <f t="shared" si="34"/>
        <v>0.41177793021447834</v>
      </c>
      <c r="BG27">
        <f t="shared" si="35"/>
        <v>0.83674947274118583</v>
      </c>
      <c r="BH27">
        <f t="shared" si="36"/>
        <v>0.59046245185893209</v>
      </c>
      <c r="BI27">
        <f t="shared" si="37"/>
        <v>0.88023533008073485</v>
      </c>
      <c r="BJ27">
        <f t="shared" si="38"/>
        <v>0.28572692809932093</v>
      </c>
      <c r="BK27">
        <f t="shared" si="39"/>
        <v>0.71427307190067912</v>
      </c>
      <c r="BL27">
        <f t="shared" si="40"/>
        <v>1400.0383870967701</v>
      </c>
      <c r="BM27">
        <f t="shared" si="41"/>
        <v>1180.2175825324643</v>
      </c>
      <c r="BN27">
        <f t="shared" si="42"/>
        <v>0.84298944472505255</v>
      </c>
      <c r="BO27">
        <f t="shared" si="43"/>
        <v>0.19597888945010528</v>
      </c>
      <c r="BP27">
        <v>6</v>
      </c>
      <c r="BQ27">
        <v>0.5</v>
      </c>
      <c r="BR27" t="s">
        <v>296</v>
      </c>
      <c r="BS27">
        <v>2</v>
      </c>
      <c r="BT27">
        <v>1608060440</v>
      </c>
      <c r="BU27">
        <v>699.91261290322598</v>
      </c>
      <c r="BV27">
        <v>718.38922580645203</v>
      </c>
      <c r="BW27">
        <v>20.6287870967742</v>
      </c>
      <c r="BX27">
        <v>19.101912903225799</v>
      </c>
      <c r="BY27">
        <v>699.463387096774</v>
      </c>
      <c r="BZ27">
        <v>20.3341741935484</v>
      </c>
      <c r="CA27">
        <v>500.01764516128998</v>
      </c>
      <c r="CB27">
        <v>102.585806451613</v>
      </c>
      <c r="CC27">
        <v>0.10002244516129</v>
      </c>
      <c r="CD27">
        <v>27.982887096774199</v>
      </c>
      <c r="CE27">
        <v>28.667212903225799</v>
      </c>
      <c r="CF27">
        <v>999.9</v>
      </c>
      <c r="CG27">
        <v>0</v>
      </c>
      <c r="CH27">
        <v>0</v>
      </c>
      <c r="CI27">
        <v>10002.5</v>
      </c>
      <c r="CJ27">
        <v>0</v>
      </c>
      <c r="CK27">
        <v>354.53845161290297</v>
      </c>
      <c r="CL27">
        <v>1400.0383870967701</v>
      </c>
      <c r="CM27">
        <v>0.89999532258064496</v>
      </c>
      <c r="CN27">
        <v>0.100004587096774</v>
      </c>
      <c r="CO27">
        <v>0</v>
      </c>
      <c r="CP27">
        <v>840.38987096774201</v>
      </c>
      <c r="CQ27">
        <v>4.9994800000000001</v>
      </c>
      <c r="CR27">
        <v>12134.080645161301</v>
      </c>
      <c r="CS27">
        <v>11417.8806451613</v>
      </c>
      <c r="CT27">
        <v>48.076354838709698</v>
      </c>
      <c r="CU27">
        <v>49.830290322580602</v>
      </c>
      <c r="CV27">
        <v>49.020032258064496</v>
      </c>
      <c r="CW27">
        <v>49.092483870967698</v>
      </c>
      <c r="CX27">
        <v>49.915096774193501</v>
      </c>
      <c r="CY27">
        <v>1255.5280645161299</v>
      </c>
      <c r="CZ27">
        <v>139.511290322581</v>
      </c>
      <c r="DA27">
        <v>0</v>
      </c>
      <c r="DB27">
        <v>151.60000014305101</v>
      </c>
      <c r="DC27">
        <v>0</v>
      </c>
      <c r="DD27">
        <v>840.38304000000005</v>
      </c>
      <c r="DE27">
        <v>1.7248461490740501</v>
      </c>
      <c r="DF27">
        <v>-6.1846153583183598</v>
      </c>
      <c r="DG27">
        <v>12133.915999999999</v>
      </c>
      <c r="DH27">
        <v>15</v>
      </c>
      <c r="DI27">
        <v>1608060327</v>
      </c>
      <c r="DJ27" t="s">
        <v>338</v>
      </c>
      <c r="DK27">
        <v>1608060327</v>
      </c>
      <c r="DL27">
        <v>1608060003.5</v>
      </c>
      <c r="DM27">
        <v>33</v>
      </c>
      <c r="DN27">
        <v>0.46100000000000002</v>
      </c>
      <c r="DO27">
        <v>0</v>
      </c>
      <c r="DP27">
        <v>0.52900000000000003</v>
      </c>
      <c r="DQ27">
        <v>0.24399999999999999</v>
      </c>
      <c r="DR27">
        <v>625</v>
      </c>
      <c r="DS27">
        <v>19</v>
      </c>
      <c r="DT27">
        <v>0.28000000000000003</v>
      </c>
      <c r="DU27">
        <v>0.05</v>
      </c>
      <c r="DV27">
        <v>14.487662149111401</v>
      </c>
      <c r="DW27">
        <v>-1.1104510493679001</v>
      </c>
      <c r="DX27">
        <v>0.121063563906012</v>
      </c>
      <c r="DY27">
        <v>0</v>
      </c>
      <c r="DZ27">
        <v>-18.474679999999999</v>
      </c>
      <c r="EA27">
        <v>1.7368311457174901</v>
      </c>
      <c r="EB27">
        <v>0.18248866156558899</v>
      </c>
      <c r="EC27">
        <v>0</v>
      </c>
      <c r="ED27">
        <v>1.5260066666666701</v>
      </c>
      <c r="EE27">
        <v>-0.66907621802002204</v>
      </c>
      <c r="EF27">
        <v>6.68675613599167E-2</v>
      </c>
      <c r="EG27">
        <v>0</v>
      </c>
      <c r="EH27">
        <v>0</v>
      </c>
      <c r="EI27">
        <v>3</v>
      </c>
      <c r="EJ27" t="s">
        <v>298</v>
      </c>
      <c r="EK27">
        <v>100</v>
      </c>
      <c r="EL27">
        <v>100</v>
      </c>
      <c r="EM27">
        <v>0.44900000000000001</v>
      </c>
      <c r="EN27">
        <v>0.29730000000000001</v>
      </c>
      <c r="EO27">
        <v>0.89936378937464401</v>
      </c>
      <c r="EP27">
        <v>-1.6043650578588901E-5</v>
      </c>
      <c r="EQ27">
        <v>-1.15305589960158E-6</v>
      </c>
      <c r="ER27">
        <v>3.6581349982770798E-10</v>
      </c>
      <c r="ES27">
        <v>-7.4424862243619605E-2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2</v>
      </c>
      <c r="FB27">
        <v>7.4</v>
      </c>
      <c r="FC27">
        <v>2</v>
      </c>
      <c r="FD27">
        <v>511.06400000000002</v>
      </c>
      <c r="FE27">
        <v>481.55700000000002</v>
      </c>
      <c r="FF27">
        <v>23.696000000000002</v>
      </c>
      <c r="FG27">
        <v>34.362200000000001</v>
      </c>
      <c r="FH27">
        <v>30.0002</v>
      </c>
      <c r="FI27">
        <v>34.369500000000002</v>
      </c>
      <c r="FJ27">
        <v>34.404200000000003</v>
      </c>
      <c r="FK27">
        <v>30.547000000000001</v>
      </c>
      <c r="FL27">
        <v>34.617600000000003</v>
      </c>
      <c r="FM27">
        <v>59.433999999999997</v>
      </c>
      <c r="FN27">
        <v>23.7026</v>
      </c>
      <c r="FO27">
        <v>718.29399999999998</v>
      </c>
      <c r="FP27">
        <v>19.332699999999999</v>
      </c>
      <c r="FQ27">
        <v>97.799199999999999</v>
      </c>
      <c r="FR27">
        <v>101.77</v>
      </c>
    </row>
    <row r="28" spans="1:174" x14ac:dyDescent="0.25">
      <c r="A28">
        <v>12</v>
      </c>
      <c r="B28">
        <v>1608060562</v>
      </c>
      <c r="C28">
        <v>1230.9000000953699</v>
      </c>
      <c r="D28" t="s">
        <v>343</v>
      </c>
      <c r="E28" t="s">
        <v>344</v>
      </c>
      <c r="F28" t="s">
        <v>291</v>
      </c>
      <c r="G28" t="s">
        <v>292</v>
      </c>
      <c r="H28">
        <v>1608060554</v>
      </c>
      <c r="I28">
        <f t="shared" si="0"/>
        <v>1.2849782532646365E-3</v>
      </c>
      <c r="J28">
        <f t="shared" si="1"/>
        <v>1.2849782532646365</v>
      </c>
      <c r="K28">
        <f t="shared" si="2"/>
        <v>16.043625654674717</v>
      </c>
      <c r="L28">
        <f t="shared" si="3"/>
        <v>799.71164516128999</v>
      </c>
      <c r="M28">
        <f t="shared" si="4"/>
        <v>419.14766835146668</v>
      </c>
      <c r="N28">
        <f t="shared" si="5"/>
        <v>43.039295626722406</v>
      </c>
      <c r="O28">
        <f t="shared" si="6"/>
        <v>82.116706142256305</v>
      </c>
      <c r="P28">
        <f t="shared" si="7"/>
        <v>7.1553336912058341E-2</v>
      </c>
      <c r="Q28">
        <f t="shared" si="8"/>
        <v>2.9739722528702663</v>
      </c>
      <c r="R28">
        <f t="shared" si="9"/>
        <v>7.0610514027795529E-2</v>
      </c>
      <c r="S28">
        <f t="shared" si="10"/>
        <v>4.4215245099012354E-2</v>
      </c>
      <c r="T28">
        <f t="shared" si="11"/>
        <v>231.293958976906</v>
      </c>
      <c r="U28">
        <f t="shared" si="12"/>
        <v>29.007264395857725</v>
      </c>
      <c r="V28">
        <f t="shared" si="13"/>
        <v>28.7041741935484</v>
      </c>
      <c r="W28">
        <f t="shared" si="14"/>
        <v>3.9534393026109509</v>
      </c>
      <c r="X28">
        <f t="shared" si="15"/>
        <v>56.423691649913302</v>
      </c>
      <c r="Y28">
        <f t="shared" si="16"/>
        <v>2.1402510283252036</v>
      </c>
      <c r="Z28">
        <f t="shared" si="17"/>
        <v>3.793177946605506</v>
      </c>
      <c r="AA28">
        <f t="shared" si="18"/>
        <v>1.8131882742857472</v>
      </c>
      <c r="AB28">
        <f t="shared" si="19"/>
        <v>-56.667540968970471</v>
      </c>
      <c r="AC28">
        <f t="shared" si="20"/>
        <v>-114.10677932503138</v>
      </c>
      <c r="AD28">
        <f t="shared" si="21"/>
        <v>-8.3925264496224319</v>
      </c>
      <c r="AE28">
        <f t="shared" si="22"/>
        <v>52.127112233281693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54049.733750389176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345</v>
      </c>
      <c r="AR28">
        <v>15342</v>
      </c>
      <c r="AS28">
        <v>844.69607692307704</v>
      </c>
      <c r="AT28">
        <v>1031.96</v>
      </c>
      <c r="AU28">
        <f t="shared" si="27"/>
        <v>0.18146432330412321</v>
      </c>
      <c r="AV28">
        <v>0.5</v>
      </c>
      <c r="AW28">
        <f t="shared" si="28"/>
        <v>1180.2007176834411</v>
      </c>
      <c r="AX28">
        <f t="shared" si="29"/>
        <v>16.043625654674717</v>
      </c>
      <c r="AY28">
        <f t="shared" si="30"/>
        <v>107.0821622987331</v>
      </c>
      <c r="AZ28">
        <f t="shared" si="31"/>
        <v>1.4083513834084283E-2</v>
      </c>
      <c r="BA28">
        <f t="shared" si="32"/>
        <v>2.1610527539827125</v>
      </c>
      <c r="BB28" t="s">
        <v>346</v>
      </c>
      <c r="BC28">
        <v>844.69607692307704</v>
      </c>
      <c r="BD28">
        <v>583.55999999999995</v>
      </c>
      <c r="BE28">
        <f t="shared" si="33"/>
        <v>0.43451296561882247</v>
      </c>
      <c r="BF28">
        <f t="shared" si="34"/>
        <v>0.4176269470939406</v>
      </c>
      <c r="BG28">
        <f t="shared" si="35"/>
        <v>0.83259411914042081</v>
      </c>
      <c r="BH28">
        <f t="shared" si="36"/>
        <v>0.59170280097611194</v>
      </c>
      <c r="BI28">
        <f t="shared" si="37"/>
        <v>0.87572343731498725</v>
      </c>
      <c r="BJ28">
        <f t="shared" si="38"/>
        <v>0.28851842444194709</v>
      </c>
      <c r="BK28">
        <f t="shared" si="39"/>
        <v>0.71148157555805291</v>
      </c>
      <c r="BL28">
        <f t="shared" si="40"/>
        <v>1400.01870967742</v>
      </c>
      <c r="BM28">
        <f t="shared" si="41"/>
        <v>1180.2007176834411</v>
      </c>
      <c r="BN28">
        <f t="shared" si="42"/>
        <v>0.84298924687611676</v>
      </c>
      <c r="BO28">
        <f t="shared" si="43"/>
        <v>0.1959784937522337</v>
      </c>
      <c r="BP28">
        <v>6</v>
      </c>
      <c r="BQ28">
        <v>0.5</v>
      </c>
      <c r="BR28" t="s">
        <v>296</v>
      </c>
      <c r="BS28">
        <v>2</v>
      </c>
      <c r="BT28">
        <v>1608060554</v>
      </c>
      <c r="BU28">
        <v>799.71164516128999</v>
      </c>
      <c r="BV28">
        <v>820.19658064516102</v>
      </c>
      <c r="BW28">
        <v>20.8433064516129</v>
      </c>
      <c r="BX28">
        <v>19.333512903225799</v>
      </c>
      <c r="BY28">
        <v>799.37506451612899</v>
      </c>
      <c r="BZ28">
        <v>20.539970967741901</v>
      </c>
      <c r="CA28">
        <v>500.01341935483902</v>
      </c>
      <c r="CB28">
        <v>102.58290322580601</v>
      </c>
      <c r="CC28">
        <v>9.9990838709677399E-2</v>
      </c>
      <c r="CD28">
        <v>27.992487096774202</v>
      </c>
      <c r="CE28">
        <v>28.7041741935484</v>
      </c>
      <c r="CF28">
        <v>999.9</v>
      </c>
      <c r="CG28">
        <v>0</v>
      </c>
      <c r="CH28">
        <v>0</v>
      </c>
      <c r="CI28">
        <v>9997.2338709677406</v>
      </c>
      <c r="CJ28">
        <v>0</v>
      </c>
      <c r="CK28">
        <v>376.77699999999999</v>
      </c>
      <c r="CL28">
        <v>1400.01870967742</v>
      </c>
      <c r="CM28">
        <v>0.90000199999999997</v>
      </c>
      <c r="CN28">
        <v>9.9997999999999906E-2</v>
      </c>
      <c r="CO28">
        <v>0</v>
      </c>
      <c r="CP28">
        <v>844.71532258064497</v>
      </c>
      <c r="CQ28">
        <v>4.9994800000000001</v>
      </c>
      <c r="CR28">
        <v>12189.9032258065</v>
      </c>
      <c r="CS28">
        <v>11417.7419354839</v>
      </c>
      <c r="CT28">
        <v>47.707322580645098</v>
      </c>
      <c r="CU28">
        <v>49.477645161290297</v>
      </c>
      <c r="CV28">
        <v>48.606645161290302</v>
      </c>
      <c r="CW28">
        <v>48.795999999999999</v>
      </c>
      <c r="CX28">
        <v>49.5723225806451</v>
      </c>
      <c r="CY28">
        <v>1255.51870967742</v>
      </c>
      <c r="CZ28">
        <v>139.5</v>
      </c>
      <c r="DA28">
        <v>0</v>
      </c>
      <c r="DB28">
        <v>113.10000014305101</v>
      </c>
      <c r="DC28">
        <v>0</v>
      </c>
      <c r="DD28">
        <v>844.69607692307704</v>
      </c>
      <c r="DE28">
        <v>-1.59022222502967</v>
      </c>
      <c r="DF28">
        <v>-22.256410261785899</v>
      </c>
      <c r="DG28">
        <v>12189.8230769231</v>
      </c>
      <c r="DH28">
        <v>15</v>
      </c>
      <c r="DI28">
        <v>1608060327</v>
      </c>
      <c r="DJ28" t="s">
        <v>338</v>
      </c>
      <c r="DK28">
        <v>1608060327</v>
      </c>
      <c r="DL28">
        <v>1608060003.5</v>
      </c>
      <c r="DM28">
        <v>33</v>
      </c>
      <c r="DN28">
        <v>0.46100000000000002</v>
      </c>
      <c r="DO28">
        <v>0</v>
      </c>
      <c r="DP28">
        <v>0.52900000000000003</v>
      </c>
      <c r="DQ28">
        <v>0.24399999999999999</v>
      </c>
      <c r="DR28">
        <v>625</v>
      </c>
      <c r="DS28">
        <v>19</v>
      </c>
      <c r="DT28">
        <v>0.28000000000000003</v>
      </c>
      <c r="DU28">
        <v>0.05</v>
      </c>
      <c r="DV28">
        <v>16.043683238059302</v>
      </c>
      <c r="DW28">
        <v>0.109714728774798</v>
      </c>
      <c r="DX28">
        <v>3.0384691640272E-2</v>
      </c>
      <c r="DY28">
        <v>1</v>
      </c>
      <c r="DZ28">
        <v>-20.4861066666667</v>
      </c>
      <c r="EA28">
        <v>-0.15089299221359501</v>
      </c>
      <c r="EB28">
        <v>4.1765822816694803E-2</v>
      </c>
      <c r="EC28">
        <v>1</v>
      </c>
      <c r="ED28">
        <v>1.5101723333333299</v>
      </c>
      <c r="EE28">
        <v>6.4428120133482994E-2</v>
      </c>
      <c r="EF28">
        <v>1.5429839636957401E-2</v>
      </c>
      <c r="EG28">
        <v>1</v>
      </c>
      <c r="EH28">
        <v>3</v>
      </c>
      <c r="EI28">
        <v>3</v>
      </c>
      <c r="EJ28" t="s">
        <v>303</v>
      </c>
      <c r="EK28">
        <v>100</v>
      </c>
      <c r="EL28">
        <v>100</v>
      </c>
      <c r="EM28">
        <v>0.33700000000000002</v>
      </c>
      <c r="EN28">
        <v>0.30280000000000001</v>
      </c>
      <c r="EO28">
        <v>0.89936378937464401</v>
      </c>
      <c r="EP28">
        <v>-1.6043650578588901E-5</v>
      </c>
      <c r="EQ28">
        <v>-1.15305589960158E-6</v>
      </c>
      <c r="ER28">
        <v>3.6581349982770798E-10</v>
      </c>
      <c r="ES28">
        <v>-7.4424862243619605E-2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3.9</v>
      </c>
      <c r="FB28">
        <v>9.3000000000000007</v>
      </c>
      <c r="FC28">
        <v>2</v>
      </c>
      <c r="FD28">
        <v>510.90199999999999</v>
      </c>
      <c r="FE28">
        <v>482.084</v>
      </c>
      <c r="FF28">
        <v>23.7349</v>
      </c>
      <c r="FG28">
        <v>34.371600000000001</v>
      </c>
      <c r="FH28">
        <v>30</v>
      </c>
      <c r="FI28">
        <v>34.379199999999997</v>
      </c>
      <c r="FJ28">
        <v>34.416600000000003</v>
      </c>
      <c r="FK28">
        <v>34.043300000000002</v>
      </c>
      <c r="FL28">
        <v>30.9954</v>
      </c>
      <c r="FM28">
        <v>55.640999999999998</v>
      </c>
      <c r="FN28">
        <v>23.735800000000001</v>
      </c>
      <c r="FO28">
        <v>820.11699999999996</v>
      </c>
      <c r="FP28">
        <v>19.426300000000001</v>
      </c>
      <c r="FQ28">
        <v>97.798400000000001</v>
      </c>
      <c r="FR28">
        <v>101.767</v>
      </c>
    </row>
    <row r="29" spans="1:174" x14ac:dyDescent="0.25">
      <c r="A29">
        <v>13</v>
      </c>
      <c r="B29">
        <v>1608060668</v>
      </c>
      <c r="C29">
        <v>1336.9000000953699</v>
      </c>
      <c r="D29" t="s">
        <v>347</v>
      </c>
      <c r="E29" t="s">
        <v>348</v>
      </c>
      <c r="F29" t="s">
        <v>291</v>
      </c>
      <c r="G29" t="s">
        <v>292</v>
      </c>
      <c r="H29">
        <v>1608060660.25</v>
      </c>
      <c r="I29">
        <f t="shared" si="0"/>
        <v>1.1834698552067795E-3</v>
      </c>
      <c r="J29">
        <f t="shared" si="1"/>
        <v>1.1834698552067795</v>
      </c>
      <c r="K29">
        <f t="shared" si="2"/>
        <v>17.109752596697959</v>
      </c>
      <c r="L29">
        <f t="shared" si="3"/>
        <v>899.63013333333299</v>
      </c>
      <c r="M29">
        <f t="shared" si="4"/>
        <v>458.99055129125213</v>
      </c>
      <c r="N29">
        <f t="shared" si="5"/>
        <v>47.131057787468521</v>
      </c>
      <c r="O29">
        <f t="shared" si="6"/>
        <v>92.377761769165716</v>
      </c>
      <c r="P29">
        <f t="shared" si="7"/>
        <v>6.5729296623120007E-2</v>
      </c>
      <c r="Q29">
        <f t="shared" si="8"/>
        <v>2.974677438323011</v>
      </c>
      <c r="R29">
        <f t="shared" si="9"/>
        <v>6.4932973490713405E-2</v>
      </c>
      <c r="S29">
        <f t="shared" si="10"/>
        <v>4.0653850991180365E-2</v>
      </c>
      <c r="T29">
        <f t="shared" si="11"/>
        <v>231.28346525080067</v>
      </c>
      <c r="U29">
        <f t="shared" si="12"/>
        <v>29.029589171928674</v>
      </c>
      <c r="V29">
        <f t="shared" si="13"/>
        <v>28.730093333333301</v>
      </c>
      <c r="W29">
        <f t="shared" si="14"/>
        <v>3.959385677273481</v>
      </c>
      <c r="X29">
        <f t="shared" si="15"/>
        <v>56.519951424228452</v>
      </c>
      <c r="Y29">
        <f t="shared" si="16"/>
        <v>2.1434773528235129</v>
      </c>
      <c r="Z29">
        <f t="shared" si="17"/>
        <v>3.7924260350738144</v>
      </c>
      <c r="AA29">
        <f t="shared" si="18"/>
        <v>1.8159083244499681</v>
      </c>
      <c r="AB29">
        <f t="shared" si="19"/>
        <v>-52.191020614618971</v>
      </c>
      <c r="AC29">
        <f t="shared" si="20"/>
        <v>-118.83583938938177</v>
      </c>
      <c r="AD29">
        <f t="shared" si="21"/>
        <v>-8.7392562113976968</v>
      </c>
      <c r="AE29">
        <f t="shared" si="22"/>
        <v>51.517349035402233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54071.055135968207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349</v>
      </c>
      <c r="AR29">
        <v>15343.6</v>
      </c>
      <c r="AS29">
        <v>846.07608000000005</v>
      </c>
      <c r="AT29">
        <v>1036.72</v>
      </c>
      <c r="AU29">
        <f t="shared" si="27"/>
        <v>0.18389142680762405</v>
      </c>
      <c r="AV29">
        <v>0.5</v>
      </c>
      <c r="AW29">
        <f t="shared" si="28"/>
        <v>1180.1445105580367</v>
      </c>
      <c r="AX29">
        <f t="shared" si="29"/>
        <v>17.109752596697959</v>
      </c>
      <c r="AY29">
        <f t="shared" si="30"/>
        <v>108.50922894285125</v>
      </c>
      <c r="AZ29">
        <f t="shared" si="31"/>
        <v>1.4987571367976425E-2</v>
      </c>
      <c r="BA29">
        <f t="shared" si="32"/>
        <v>2.146539084805926</v>
      </c>
      <c r="BB29" t="s">
        <v>350</v>
      </c>
      <c r="BC29">
        <v>846.07608000000005</v>
      </c>
      <c r="BD29">
        <v>583.66</v>
      </c>
      <c r="BE29">
        <f t="shared" si="33"/>
        <v>0.43701288679682082</v>
      </c>
      <c r="BF29">
        <f t="shared" si="34"/>
        <v>0.42079177150929226</v>
      </c>
      <c r="BG29">
        <f t="shared" si="35"/>
        <v>0.83084803727570722</v>
      </c>
      <c r="BH29">
        <f t="shared" si="36"/>
        <v>0.59345689820313363</v>
      </c>
      <c r="BI29">
        <f t="shared" si="37"/>
        <v>0.87385428069488635</v>
      </c>
      <c r="BJ29">
        <f t="shared" si="38"/>
        <v>0.29028042650622327</v>
      </c>
      <c r="BK29">
        <f t="shared" si="39"/>
        <v>0.70971957349377668</v>
      </c>
      <c r="BL29">
        <f t="shared" si="40"/>
        <v>1399.95166666667</v>
      </c>
      <c r="BM29">
        <f t="shared" si="41"/>
        <v>1180.1445105580367</v>
      </c>
      <c r="BN29">
        <f t="shared" si="42"/>
        <v>0.84298946789213003</v>
      </c>
      <c r="BO29">
        <f t="shared" si="43"/>
        <v>0.19597893578426021</v>
      </c>
      <c r="BP29">
        <v>6</v>
      </c>
      <c r="BQ29">
        <v>0.5</v>
      </c>
      <c r="BR29" t="s">
        <v>296</v>
      </c>
      <c r="BS29">
        <v>2</v>
      </c>
      <c r="BT29">
        <v>1608060660.25</v>
      </c>
      <c r="BU29">
        <v>899.63013333333299</v>
      </c>
      <c r="BV29">
        <v>921.43880000000001</v>
      </c>
      <c r="BW29">
        <v>20.874469999999999</v>
      </c>
      <c r="BX29">
        <v>19.483993333333299</v>
      </c>
      <c r="BY29">
        <v>899.41179999999997</v>
      </c>
      <c r="BZ29">
        <v>20.627469999999999</v>
      </c>
      <c r="CA29">
        <v>500.01510000000002</v>
      </c>
      <c r="CB29">
        <v>102.584166666667</v>
      </c>
      <c r="CC29">
        <v>9.9990239999999994E-2</v>
      </c>
      <c r="CD29">
        <v>27.989086666666701</v>
      </c>
      <c r="CE29">
        <v>28.730093333333301</v>
      </c>
      <c r="CF29">
        <v>999.9</v>
      </c>
      <c r="CG29">
        <v>0</v>
      </c>
      <c r="CH29">
        <v>0</v>
      </c>
      <c r="CI29">
        <v>10001.099333333301</v>
      </c>
      <c r="CJ29">
        <v>0</v>
      </c>
      <c r="CK29">
        <v>385.59653333333301</v>
      </c>
      <c r="CL29">
        <v>1399.95166666667</v>
      </c>
      <c r="CM29">
        <v>0.89999466666666705</v>
      </c>
      <c r="CN29">
        <v>0.100005293333333</v>
      </c>
      <c r="CO29">
        <v>0</v>
      </c>
      <c r="CP29">
        <v>846.09043333333295</v>
      </c>
      <c r="CQ29">
        <v>4.9994800000000001</v>
      </c>
      <c r="CR29">
        <v>12217.75</v>
      </c>
      <c r="CS29">
        <v>11417.18</v>
      </c>
      <c r="CT29">
        <v>47.447600000000001</v>
      </c>
      <c r="CU29">
        <v>49.210099999999997</v>
      </c>
      <c r="CV29">
        <v>48.3414</v>
      </c>
      <c r="CW29">
        <v>48.541333333333299</v>
      </c>
      <c r="CX29">
        <v>49.331033333333302</v>
      </c>
      <c r="CY29">
        <v>1255.4483333333301</v>
      </c>
      <c r="CZ29">
        <v>139.50366666666699</v>
      </c>
      <c r="DA29">
        <v>0</v>
      </c>
      <c r="DB29">
        <v>105</v>
      </c>
      <c r="DC29">
        <v>0</v>
      </c>
      <c r="DD29">
        <v>846.07608000000005</v>
      </c>
      <c r="DE29">
        <v>-4.6870769096641602</v>
      </c>
      <c r="DF29">
        <v>-22.361538673038499</v>
      </c>
      <c r="DG29">
        <v>12217.332</v>
      </c>
      <c r="DH29">
        <v>15</v>
      </c>
      <c r="DI29">
        <v>1608060689</v>
      </c>
      <c r="DJ29" t="s">
        <v>351</v>
      </c>
      <c r="DK29">
        <v>1608060327</v>
      </c>
      <c r="DL29">
        <v>1608060689</v>
      </c>
      <c r="DM29">
        <v>34</v>
      </c>
      <c r="DN29">
        <v>0.46100000000000002</v>
      </c>
      <c r="DO29">
        <v>0</v>
      </c>
      <c r="DP29">
        <v>0.52900000000000003</v>
      </c>
      <c r="DQ29">
        <v>0.247</v>
      </c>
      <c r="DR29">
        <v>625</v>
      </c>
      <c r="DS29">
        <v>19</v>
      </c>
      <c r="DT29">
        <v>0.28000000000000003</v>
      </c>
      <c r="DU29">
        <v>0.06</v>
      </c>
      <c r="DV29">
        <v>17.074896579538301</v>
      </c>
      <c r="DW29">
        <v>0.13391904214745601</v>
      </c>
      <c r="DX29">
        <v>0.140673635532994</v>
      </c>
      <c r="DY29">
        <v>1</v>
      </c>
      <c r="DZ29">
        <v>-21.813206666666701</v>
      </c>
      <c r="EA29">
        <v>-0.10468164627366899</v>
      </c>
      <c r="EB29">
        <v>0.18209796618548199</v>
      </c>
      <c r="EC29">
        <v>1</v>
      </c>
      <c r="ED29">
        <v>1.4495353333333301</v>
      </c>
      <c r="EE29">
        <v>0.116968364849832</v>
      </c>
      <c r="EF29">
        <v>1.53934147680826E-2</v>
      </c>
      <c r="EG29">
        <v>1</v>
      </c>
      <c r="EH29">
        <v>3</v>
      </c>
      <c r="EI29">
        <v>3</v>
      </c>
      <c r="EJ29" t="s">
        <v>303</v>
      </c>
      <c r="EK29">
        <v>100</v>
      </c>
      <c r="EL29">
        <v>100</v>
      </c>
      <c r="EM29">
        <v>0.218</v>
      </c>
      <c r="EN29">
        <v>0.247</v>
      </c>
      <c r="EO29">
        <v>0.89936378937464401</v>
      </c>
      <c r="EP29">
        <v>-1.6043650578588901E-5</v>
      </c>
      <c r="EQ29">
        <v>-1.15305589960158E-6</v>
      </c>
      <c r="ER29">
        <v>3.6581349982770798E-10</v>
      </c>
      <c r="ES29">
        <v>-7.4424862243619605E-2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5.7</v>
      </c>
      <c r="FB29">
        <v>11.1</v>
      </c>
      <c r="FC29">
        <v>2</v>
      </c>
      <c r="FD29">
        <v>510.77100000000002</v>
      </c>
      <c r="FE29">
        <v>482.41899999999998</v>
      </c>
      <c r="FF29">
        <v>23.6676</v>
      </c>
      <c r="FG29">
        <v>34.380899999999997</v>
      </c>
      <c r="FH29">
        <v>30</v>
      </c>
      <c r="FI29">
        <v>34.388500000000001</v>
      </c>
      <c r="FJ29">
        <v>34.426000000000002</v>
      </c>
      <c r="FK29">
        <v>37.438800000000001</v>
      </c>
      <c r="FL29">
        <v>29.761299999999999</v>
      </c>
      <c r="FM29">
        <v>52.621400000000001</v>
      </c>
      <c r="FN29">
        <v>23.673999999999999</v>
      </c>
      <c r="FO29">
        <v>921.48</v>
      </c>
      <c r="FP29">
        <v>19.516200000000001</v>
      </c>
      <c r="FQ29">
        <v>97.798100000000005</v>
      </c>
      <c r="FR29">
        <v>101.76600000000001</v>
      </c>
    </row>
    <row r="30" spans="1:174" x14ac:dyDescent="0.25">
      <c r="A30">
        <v>14</v>
      </c>
      <c r="B30">
        <v>1608060810</v>
      </c>
      <c r="C30">
        <v>1478.9000000953699</v>
      </c>
      <c r="D30" t="s">
        <v>352</v>
      </c>
      <c r="E30" t="s">
        <v>353</v>
      </c>
      <c r="F30" t="s">
        <v>291</v>
      </c>
      <c r="G30" t="s">
        <v>292</v>
      </c>
      <c r="H30">
        <v>1608060802</v>
      </c>
      <c r="I30">
        <f t="shared" si="0"/>
        <v>1.1387912034996632E-3</v>
      </c>
      <c r="J30">
        <f t="shared" si="1"/>
        <v>1.1387912034996632</v>
      </c>
      <c r="K30">
        <f t="shared" si="2"/>
        <v>19.127438614980843</v>
      </c>
      <c r="L30">
        <f t="shared" si="3"/>
        <v>1199.4119354838699</v>
      </c>
      <c r="M30">
        <f t="shared" si="4"/>
        <v>682.90658883638196</v>
      </c>
      <c r="N30">
        <f t="shared" si="5"/>
        <v>70.124881704322249</v>
      </c>
      <c r="O30">
        <f t="shared" si="6"/>
        <v>123.16270111535007</v>
      </c>
      <c r="P30">
        <f t="shared" si="7"/>
        <v>6.3203895860819287E-2</v>
      </c>
      <c r="Q30">
        <f t="shared" si="8"/>
        <v>2.9746490188010046</v>
      </c>
      <c r="R30">
        <f t="shared" si="9"/>
        <v>6.2467211817949168E-2</v>
      </c>
      <c r="S30">
        <f t="shared" si="10"/>
        <v>3.910747998046743E-2</v>
      </c>
      <c r="T30">
        <f t="shared" si="11"/>
        <v>231.29750056010815</v>
      </c>
      <c r="U30">
        <f t="shared" si="12"/>
        <v>29.053090246051205</v>
      </c>
      <c r="V30">
        <f t="shared" si="13"/>
        <v>28.7732064516129</v>
      </c>
      <c r="W30">
        <f t="shared" si="14"/>
        <v>3.9692939768688396</v>
      </c>
      <c r="X30">
        <f t="shared" si="15"/>
        <v>56.734429280752266</v>
      </c>
      <c r="Y30">
        <f t="shared" si="16"/>
        <v>2.1531134370097247</v>
      </c>
      <c r="Z30">
        <f t="shared" si="17"/>
        <v>3.7950737573387214</v>
      </c>
      <c r="AA30">
        <f t="shared" si="18"/>
        <v>1.8161805398591149</v>
      </c>
      <c r="AB30">
        <f t="shared" si="19"/>
        <v>-50.220692074335147</v>
      </c>
      <c r="AC30">
        <f t="shared" si="20"/>
        <v>-123.82887927159855</v>
      </c>
      <c r="AD30">
        <f t="shared" si="21"/>
        <v>-9.1090324847576394</v>
      </c>
      <c r="AE30">
        <f t="shared" si="22"/>
        <v>48.1388967294168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54068.109149609423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354</v>
      </c>
      <c r="AR30">
        <v>15345.2</v>
      </c>
      <c r="AS30">
        <v>841.60469230769195</v>
      </c>
      <c r="AT30">
        <v>1024.3499999999999</v>
      </c>
      <c r="AU30">
        <f t="shared" si="27"/>
        <v>0.17840123755777615</v>
      </c>
      <c r="AV30">
        <v>0.5</v>
      </c>
      <c r="AW30">
        <f t="shared" si="28"/>
        <v>1180.2159983287197</v>
      </c>
      <c r="AX30">
        <f t="shared" si="29"/>
        <v>19.127438614980843</v>
      </c>
      <c r="AY30">
        <f t="shared" si="30"/>
        <v>105.27599734366493</v>
      </c>
      <c r="AZ30">
        <f t="shared" si="31"/>
        <v>1.6696254010029679E-2</v>
      </c>
      <c r="BA30">
        <f t="shared" si="32"/>
        <v>2.1845365353638897</v>
      </c>
      <c r="BB30" t="s">
        <v>355</v>
      </c>
      <c r="BC30">
        <v>841.60469230769195</v>
      </c>
      <c r="BD30">
        <v>579.47</v>
      </c>
      <c r="BE30">
        <f t="shared" si="33"/>
        <v>0.43430468101723041</v>
      </c>
      <c r="BF30">
        <f t="shared" si="34"/>
        <v>0.41077438341194933</v>
      </c>
      <c r="BG30">
        <f t="shared" si="35"/>
        <v>0.83416150689067747</v>
      </c>
      <c r="BH30">
        <f t="shared" si="36"/>
        <v>0.591651786270189</v>
      </c>
      <c r="BI30">
        <f t="shared" si="37"/>
        <v>0.8787117318273755</v>
      </c>
      <c r="BJ30">
        <f t="shared" si="38"/>
        <v>0.28283044775218252</v>
      </c>
      <c r="BK30">
        <f t="shared" si="39"/>
        <v>0.71716955224781742</v>
      </c>
      <c r="BL30">
        <f t="shared" si="40"/>
        <v>1400.0364516129</v>
      </c>
      <c r="BM30">
        <f t="shared" si="41"/>
        <v>1180.2159983287197</v>
      </c>
      <c r="BN30">
        <f t="shared" si="42"/>
        <v>0.84298947857326278</v>
      </c>
      <c r="BO30">
        <f t="shared" si="43"/>
        <v>0.19597895714652566</v>
      </c>
      <c r="BP30">
        <v>6</v>
      </c>
      <c r="BQ30">
        <v>0.5</v>
      </c>
      <c r="BR30" t="s">
        <v>296</v>
      </c>
      <c r="BS30">
        <v>2</v>
      </c>
      <c r="BT30">
        <v>1608060802</v>
      </c>
      <c r="BU30">
        <v>1199.4119354838699</v>
      </c>
      <c r="BV30">
        <v>1224.00322580645</v>
      </c>
      <c r="BW30">
        <v>20.967954838709701</v>
      </c>
      <c r="BX30">
        <v>19.6300967741936</v>
      </c>
      <c r="BY30">
        <v>1199.56</v>
      </c>
      <c r="BZ30">
        <v>20.6593290322581</v>
      </c>
      <c r="CA30">
        <v>500.014064516129</v>
      </c>
      <c r="CB30">
        <v>102.585935483871</v>
      </c>
      <c r="CC30">
        <v>9.9970393548387104E-2</v>
      </c>
      <c r="CD30">
        <v>28.001058064516101</v>
      </c>
      <c r="CE30">
        <v>28.7732064516129</v>
      </c>
      <c r="CF30">
        <v>999.9</v>
      </c>
      <c r="CG30">
        <v>0</v>
      </c>
      <c r="CH30">
        <v>0</v>
      </c>
      <c r="CI30">
        <v>10000.766129032299</v>
      </c>
      <c r="CJ30">
        <v>0</v>
      </c>
      <c r="CK30">
        <v>415.480677419355</v>
      </c>
      <c r="CL30">
        <v>1400.0364516129</v>
      </c>
      <c r="CM30">
        <v>0.899993483870968</v>
      </c>
      <c r="CN30">
        <v>0.100006338709677</v>
      </c>
      <c r="CO30">
        <v>0</v>
      </c>
      <c r="CP30">
        <v>841.65212903225802</v>
      </c>
      <c r="CQ30">
        <v>4.9994800000000001</v>
      </c>
      <c r="CR30">
        <v>12167.664516129</v>
      </c>
      <c r="CS30">
        <v>11417.8516129032</v>
      </c>
      <c r="CT30">
        <v>47.155064516129002</v>
      </c>
      <c r="CU30">
        <v>48.953258064516099</v>
      </c>
      <c r="CV30">
        <v>48.029935483871</v>
      </c>
      <c r="CW30">
        <v>48.3343548387097</v>
      </c>
      <c r="CX30">
        <v>49.094516129032201</v>
      </c>
      <c r="CY30">
        <v>1255.5238709677401</v>
      </c>
      <c r="CZ30">
        <v>139.51258064516099</v>
      </c>
      <c r="DA30">
        <v>0</v>
      </c>
      <c r="DB30">
        <v>141.200000047684</v>
      </c>
      <c r="DC30">
        <v>0</v>
      </c>
      <c r="DD30">
        <v>841.60469230769195</v>
      </c>
      <c r="DE30">
        <v>-8.4307008604185505</v>
      </c>
      <c r="DF30">
        <v>-25.647863221225499</v>
      </c>
      <c r="DG30">
        <v>12167.3153846154</v>
      </c>
      <c r="DH30">
        <v>15</v>
      </c>
      <c r="DI30">
        <v>1608060689</v>
      </c>
      <c r="DJ30" t="s">
        <v>351</v>
      </c>
      <c r="DK30">
        <v>1608060327</v>
      </c>
      <c r="DL30">
        <v>1608060689</v>
      </c>
      <c r="DM30">
        <v>34</v>
      </c>
      <c r="DN30">
        <v>0.46100000000000002</v>
      </c>
      <c r="DO30">
        <v>0</v>
      </c>
      <c r="DP30">
        <v>0.52900000000000003</v>
      </c>
      <c r="DQ30">
        <v>0.247</v>
      </c>
      <c r="DR30">
        <v>625</v>
      </c>
      <c r="DS30">
        <v>19</v>
      </c>
      <c r="DT30">
        <v>0.28000000000000003</v>
      </c>
      <c r="DU30">
        <v>0.06</v>
      </c>
      <c r="DV30">
        <v>19.1375316378669</v>
      </c>
      <c r="DW30">
        <v>-0.123755078765037</v>
      </c>
      <c r="DX30">
        <v>0.14240713658727699</v>
      </c>
      <c r="DY30">
        <v>1</v>
      </c>
      <c r="DZ30">
        <v>-24.587863333333299</v>
      </c>
      <c r="EA30">
        <v>-0.472388876529452</v>
      </c>
      <c r="EB30">
        <v>0.18258441788815299</v>
      </c>
      <c r="EC30">
        <v>0</v>
      </c>
      <c r="ED30">
        <v>1.3371423333333301</v>
      </c>
      <c r="EE30">
        <v>7.6395016685206596E-2</v>
      </c>
      <c r="EF30">
        <v>2.18084895829328E-2</v>
      </c>
      <c r="EG30">
        <v>1</v>
      </c>
      <c r="EH30">
        <v>2</v>
      </c>
      <c r="EI30">
        <v>3</v>
      </c>
      <c r="EJ30" t="s">
        <v>356</v>
      </c>
      <c r="EK30">
        <v>100</v>
      </c>
      <c r="EL30">
        <v>100</v>
      </c>
      <c r="EM30">
        <v>-0.15</v>
      </c>
      <c r="EN30">
        <v>0.30890000000000001</v>
      </c>
      <c r="EO30">
        <v>0.89936378937464401</v>
      </c>
      <c r="EP30">
        <v>-1.6043650578588901E-5</v>
      </c>
      <c r="EQ30">
        <v>-1.15305589960158E-6</v>
      </c>
      <c r="ER30">
        <v>3.6581349982770798E-10</v>
      </c>
      <c r="ES30">
        <v>-7.4232733730611997E-2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8.1</v>
      </c>
      <c r="FB30">
        <v>2</v>
      </c>
      <c r="FC30">
        <v>2</v>
      </c>
      <c r="FD30">
        <v>510.88900000000001</v>
      </c>
      <c r="FE30">
        <v>483.13200000000001</v>
      </c>
      <c r="FF30">
        <v>23.689699999999998</v>
      </c>
      <c r="FG30">
        <v>34.408999999999999</v>
      </c>
      <c r="FH30">
        <v>30.001000000000001</v>
      </c>
      <c r="FI30">
        <v>34.413200000000003</v>
      </c>
      <c r="FJ30">
        <v>34.447800000000001</v>
      </c>
      <c r="FK30">
        <v>47.191099999999999</v>
      </c>
      <c r="FL30">
        <v>27.227699999999999</v>
      </c>
      <c r="FM30">
        <v>49.9754</v>
      </c>
      <c r="FN30">
        <v>23.635000000000002</v>
      </c>
      <c r="FO30">
        <v>1223.8499999999999</v>
      </c>
      <c r="FP30">
        <v>19.684000000000001</v>
      </c>
      <c r="FQ30">
        <v>97.793300000000002</v>
      </c>
      <c r="FR30">
        <v>101.76</v>
      </c>
    </row>
    <row r="31" spans="1:174" x14ac:dyDescent="0.25">
      <c r="A31">
        <v>15</v>
      </c>
      <c r="B31">
        <v>1608060925</v>
      </c>
      <c r="C31">
        <v>1593.9000000953699</v>
      </c>
      <c r="D31" t="s">
        <v>357</v>
      </c>
      <c r="E31" t="s">
        <v>358</v>
      </c>
      <c r="F31" t="s">
        <v>291</v>
      </c>
      <c r="G31" t="s">
        <v>292</v>
      </c>
      <c r="H31">
        <v>1608060917.25</v>
      </c>
      <c r="I31">
        <f t="shared" si="0"/>
        <v>1.1197951612370648E-3</v>
      </c>
      <c r="J31">
        <f t="shared" si="1"/>
        <v>1.1197951612370647</v>
      </c>
      <c r="K31">
        <f t="shared" si="2"/>
        <v>18.957015609436944</v>
      </c>
      <c r="L31">
        <f t="shared" si="3"/>
        <v>1399.24866666667</v>
      </c>
      <c r="M31">
        <f t="shared" si="4"/>
        <v>862.4083483278896</v>
      </c>
      <c r="N31">
        <f t="shared" si="5"/>
        <v>88.471005368144716</v>
      </c>
      <c r="O31">
        <f t="shared" si="6"/>
        <v>143.54329540067246</v>
      </c>
      <c r="P31">
        <f t="shared" si="7"/>
        <v>6.0860127140556615E-2</v>
      </c>
      <c r="Q31">
        <f t="shared" si="8"/>
        <v>2.9727930924463095</v>
      </c>
      <c r="R31">
        <f t="shared" si="9"/>
        <v>6.0176326398357134E-2</v>
      </c>
      <c r="S31">
        <f t="shared" si="10"/>
        <v>3.7671000499554734E-2</v>
      </c>
      <c r="T31">
        <f t="shared" si="11"/>
        <v>231.32980123923844</v>
      </c>
      <c r="U31">
        <f t="shared" si="12"/>
        <v>29.483895041424887</v>
      </c>
      <c r="V31">
        <f t="shared" si="13"/>
        <v>28.941970000000001</v>
      </c>
      <c r="W31">
        <f t="shared" si="14"/>
        <v>4.0082876770748692</v>
      </c>
      <c r="X31">
        <f t="shared" si="15"/>
        <v>55.438225608865658</v>
      </c>
      <c r="Y31">
        <f t="shared" si="16"/>
        <v>2.1566701818355143</v>
      </c>
      <c r="Z31">
        <f t="shared" si="17"/>
        <v>3.8902222395274868</v>
      </c>
      <c r="AA31">
        <f t="shared" si="18"/>
        <v>1.8516174952393549</v>
      </c>
      <c r="AB31">
        <f t="shared" si="19"/>
        <v>-49.382966610554554</v>
      </c>
      <c r="AC31">
        <f t="shared" si="20"/>
        <v>-82.613975451946274</v>
      </c>
      <c r="AD31">
        <f t="shared" si="21"/>
        <v>-6.0989940668896061</v>
      </c>
      <c r="AE31">
        <f t="shared" si="22"/>
        <v>93.233865109847997</v>
      </c>
      <c r="AF31">
        <v>498</v>
      </c>
      <c r="AG31">
        <v>100</v>
      </c>
      <c r="AH31">
        <f t="shared" si="23"/>
        <v>1</v>
      </c>
      <c r="AI31">
        <f t="shared" si="24"/>
        <v>0</v>
      </c>
      <c r="AJ31">
        <f t="shared" si="25"/>
        <v>53937.309194728776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359</v>
      </c>
      <c r="AR31">
        <v>15248.3</v>
      </c>
      <c r="AS31">
        <v>3.43944230769231</v>
      </c>
      <c r="AT31">
        <v>4.71</v>
      </c>
      <c r="AU31">
        <f t="shared" si="27"/>
        <v>0.26975747182753507</v>
      </c>
      <c r="AV31">
        <v>0.5</v>
      </c>
      <c r="AW31">
        <f t="shared" si="28"/>
        <v>1180.3818475686242</v>
      </c>
      <c r="AX31">
        <f t="shared" si="29"/>
        <v>18.957015609436944</v>
      </c>
      <c r="AY31">
        <f t="shared" si="30"/>
        <v>159.20841149561346</v>
      </c>
      <c r="AZ31">
        <f t="shared" si="31"/>
        <v>1.6549528552553813E-2</v>
      </c>
      <c r="BA31">
        <f t="shared" si="32"/>
        <v>691.58598726114644</v>
      </c>
      <c r="BB31" t="s">
        <v>360</v>
      </c>
      <c r="BC31">
        <v>3.43944230769231</v>
      </c>
      <c r="BD31">
        <v>-355.47</v>
      </c>
      <c r="BE31">
        <f t="shared" si="33"/>
        <v>76.471337579617838</v>
      </c>
      <c r="BF31">
        <f t="shared" si="34"/>
        <v>3.5275631415061636E-3</v>
      </c>
      <c r="BG31">
        <f t="shared" si="35"/>
        <v>0.90043537753451919</v>
      </c>
      <c r="BH31">
        <f t="shared" si="36"/>
        <v>-1.7875869726849734E-3</v>
      </c>
      <c r="BI31">
        <f t="shared" si="37"/>
        <v>1.2791039284911665</v>
      </c>
      <c r="BJ31">
        <f t="shared" si="38"/>
        <v>-0.36457738136986739</v>
      </c>
      <c r="BK31">
        <f t="shared" si="39"/>
        <v>1.3645773813698674</v>
      </c>
      <c r="BL31">
        <f t="shared" si="40"/>
        <v>1400.2333333333299</v>
      </c>
      <c r="BM31">
        <f t="shared" si="41"/>
        <v>1180.3818475686242</v>
      </c>
      <c r="BN31">
        <f t="shared" si="42"/>
        <v>0.84298939288829988</v>
      </c>
      <c r="BO31">
        <f t="shared" si="43"/>
        <v>0.19597878577659977</v>
      </c>
      <c r="BP31">
        <v>6</v>
      </c>
      <c r="BQ31">
        <v>0.5</v>
      </c>
      <c r="BR31" t="s">
        <v>296</v>
      </c>
      <c r="BS31">
        <v>2</v>
      </c>
      <c r="BT31">
        <v>1608060917.25</v>
      </c>
      <c r="BU31">
        <v>1399.24866666667</v>
      </c>
      <c r="BV31">
        <v>1423.877</v>
      </c>
      <c r="BW31">
        <v>21.023050000000001</v>
      </c>
      <c r="BX31">
        <v>19.707563333333301</v>
      </c>
      <c r="BY31">
        <v>1399.6279999999999</v>
      </c>
      <c r="BZ31">
        <v>20.7121733333333</v>
      </c>
      <c r="CA31">
        <v>500.00673333333299</v>
      </c>
      <c r="CB31">
        <v>102.5795</v>
      </c>
      <c r="CC31">
        <v>6.479762E-3</v>
      </c>
      <c r="CD31">
        <v>28.426500000000001</v>
      </c>
      <c r="CE31">
        <v>28.941970000000001</v>
      </c>
      <c r="CF31">
        <v>999.9</v>
      </c>
      <c r="CG31">
        <v>0</v>
      </c>
      <c r="CH31">
        <v>0</v>
      </c>
      <c r="CI31">
        <v>9990.8983333333399</v>
      </c>
      <c r="CJ31">
        <v>0</v>
      </c>
      <c r="CK31">
        <v>445.61410000000001</v>
      </c>
      <c r="CL31">
        <v>1400.2333333333299</v>
      </c>
      <c r="CM31">
        <v>0.89999756666666697</v>
      </c>
      <c r="CN31">
        <v>0.10000239</v>
      </c>
      <c r="CO31">
        <v>0</v>
      </c>
      <c r="CP31">
        <v>3.4409633333333298</v>
      </c>
      <c r="CQ31">
        <v>4.9994800000000001</v>
      </c>
      <c r="CR31">
        <v>114687.566666667</v>
      </c>
      <c r="CS31">
        <v>11419.473333333301</v>
      </c>
      <c r="CT31">
        <v>47.026866666666699</v>
      </c>
      <c r="CU31">
        <v>48.807866666666598</v>
      </c>
      <c r="CV31">
        <v>47.875</v>
      </c>
      <c r="CW31">
        <v>48.235300000000002</v>
      </c>
      <c r="CX31">
        <v>48.995800000000003</v>
      </c>
      <c r="CY31">
        <v>1255.7063333333299</v>
      </c>
      <c r="CZ31">
        <v>139.52833333333299</v>
      </c>
      <c r="DA31">
        <v>0</v>
      </c>
      <c r="DB31">
        <v>114.30000019073501</v>
      </c>
      <c r="DC31">
        <v>0</v>
      </c>
      <c r="DD31">
        <v>3.43944230769231</v>
      </c>
      <c r="DE31">
        <v>-1.59012309184108</v>
      </c>
      <c r="DF31">
        <v>159631.21388141299</v>
      </c>
      <c r="DG31">
        <v>115949.57692307699</v>
      </c>
      <c r="DH31">
        <v>15</v>
      </c>
      <c r="DI31">
        <v>1608060689</v>
      </c>
      <c r="DJ31" t="s">
        <v>351</v>
      </c>
      <c r="DK31">
        <v>1608060327</v>
      </c>
      <c r="DL31">
        <v>1608060689</v>
      </c>
      <c r="DM31">
        <v>34</v>
      </c>
      <c r="DN31">
        <v>0.46100000000000002</v>
      </c>
      <c r="DO31">
        <v>0</v>
      </c>
      <c r="DP31">
        <v>0.52900000000000003</v>
      </c>
      <c r="DQ31">
        <v>0.247</v>
      </c>
      <c r="DR31">
        <v>625</v>
      </c>
      <c r="DS31">
        <v>19</v>
      </c>
      <c r="DT31">
        <v>0.28000000000000003</v>
      </c>
      <c r="DU31">
        <v>0.06</v>
      </c>
      <c r="DV31">
        <v>18.962033903448201</v>
      </c>
      <c r="DW31">
        <v>-0.253786460694091</v>
      </c>
      <c r="DX31">
        <v>3.9260179363573303E-2</v>
      </c>
      <c r="DY31">
        <v>1</v>
      </c>
      <c r="DZ31">
        <v>-24.629006666666701</v>
      </c>
      <c r="EA31">
        <v>0.13421846496106199</v>
      </c>
      <c r="EB31">
        <v>4.1569106584364197E-2</v>
      </c>
      <c r="EC31">
        <v>1</v>
      </c>
      <c r="ED31">
        <v>1.3144483333333301</v>
      </c>
      <c r="EE31">
        <v>0.124658242491655</v>
      </c>
      <c r="EF31">
        <v>1.2699850677162399E-2</v>
      </c>
      <c r="EG31">
        <v>1</v>
      </c>
      <c r="EH31">
        <v>3</v>
      </c>
      <c r="EI31">
        <v>3</v>
      </c>
      <c r="EJ31" t="s">
        <v>303</v>
      </c>
      <c r="EK31">
        <v>100</v>
      </c>
      <c r="EL31">
        <v>100</v>
      </c>
      <c r="EM31">
        <v>-0.38</v>
      </c>
      <c r="EN31">
        <v>0.311</v>
      </c>
      <c r="EO31">
        <v>0.89936378937464401</v>
      </c>
      <c r="EP31">
        <v>-1.6043650578588901E-5</v>
      </c>
      <c r="EQ31">
        <v>-1.15305589960158E-6</v>
      </c>
      <c r="ER31">
        <v>3.6581349982770798E-10</v>
      </c>
      <c r="ES31">
        <v>-7.4232733730611997E-2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10</v>
      </c>
      <c r="FB31">
        <v>3.9</v>
      </c>
      <c r="FC31">
        <v>2</v>
      </c>
      <c r="FD31">
        <v>3.8745099999999999</v>
      </c>
      <c r="FE31">
        <v>483.61500000000001</v>
      </c>
      <c r="FF31">
        <v>22.5197</v>
      </c>
      <c r="FG31">
        <v>34.440199999999997</v>
      </c>
      <c r="FH31">
        <v>30.006799999999998</v>
      </c>
      <c r="FI31">
        <v>34.515000000000001</v>
      </c>
      <c r="FJ31">
        <v>34.475900000000003</v>
      </c>
      <c r="FK31">
        <v>53.369</v>
      </c>
      <c r="FL31">
        <v>25.136500000000002</v>
      </c>
      <c r="FM31">
        <v>47.726700000000001</v>
      </c>
      <c r="FN31">
        <v>22.272300000000001</v>
      </c>
      <c r="FO31">
        <v>1423.84</v>
      </c>
      <c r="FP31">
        <v>19.766400000000001</v>
      </c>
      <c r="FQ31">
        <v>97.789299999999997</v>
      </c>
      <c r="FR31">
        <v>101.758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2020-12-15T13:36:03Z</dcterms:created>
  <dcterms:modified xsi:type="dcterms:W3CDTF">2021-05-04T23:23:33Z</dcterms:modified>
</cp:coreProperties>
</file>