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5EF1B3B2-3264-49DB-A082-85320410FFD6}" xr6:coauthVersionLast="46" xr6:coauthVersionMax="46" xr10:uidLastSave="{00000000-0000-0000-0000-000000000000}"/>
  <bookViews>
    <workbookView xWindow="3495" yWindow="349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J31" i="1"/>
  <c r="BK31" i="1" s="1"/>
  <c r="BI31" i="1"/>
  <c r="BH31" i="1"/>
  <c r="BG31" i="1"/>
  <c r="BF31" i="1"/>
  <c r="BE31" i="1"/>
  <c r="BA31" i="1"/>
  <c r="AU31" i="1"/>
  <c r="AO31" i="1"/>
  <c r="AJ31" i="1"/>
  <c r="AH31" i="1" s="1"/>
  <c r="Z31" i="1"/>
  <c r="X31" i="1" s="1"/>
  <c r="Y31" i="1"/>
  <c r="Q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Z30" i="1"/>
  <c r="Y30" i="1"/>
  <c r="X30" i="1" s="1"/>
  <c r="Q30" i="1"/>
  <c r="BO29" i="1"/>
  <c r="BN29" i="1"/>
  <c r="BL29" i="1"/>
  <c r="BM29" i="1" s="1"/>
  <c r="BJ29" i="1"/>
  <c r="BK29" i="1" s="1"/>
  <c r="BI29" i="1"/>
  <c r="BH29" i="1"/>
  <c r="BG29" i="1"/>
  <c r="BF29" i="1"/>
  <c r="BE29" i="1"/>
  <c r="BA29" i="1"/>
  <c r="AU29" i="1"/>
  <c r="AO29" i="1"/>
  <c r="AJ29" i="1"/>
  <c r="AI29" i="1"/>
  <c r="AH29" i="1"/>
  <c r="L29" i="1" s="1"/>
  <c r="Z29" i="1"/>
  <c r="Y29" i="1"/>
  <c r="X29" i="1" s="1"/>
  <c r="Q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Z28" i="1"/>
  <c r="Y28" i="1"/>
  <c r="X28" i="1" s="1"/>
  <c r="Q28" i="1"/>
  <c r="BO27" i="1"/>
  <c r="BN27" i="1"/>
  <c r="BL27" i="1"/>
  <c r="BM27" i="1" s="1"/>
  <c r="BK27" i="1"/>
  <c r="BJ27" i="1"/>
  <c r="BI27" i="1"/>
  <c r="BH27" i="1"/>
  <c r="BG27" i="1"/>
  <c r="BF27" i="1"/>
  <c r="BE27" i="1"/>
  <c r="BA27" i="1"/>
  <c r="AU27" i="1"/>
  <c r="AO27" i="1"/>
  <c r="AJ27" i="1"/>
  <c r="AI27" i="1"/>
  <c r="AH27" i="1"/>
  <c r="L27" i="1" s="1"/>
  <c r="Z27" i="1"/>
  <c r="Y27" i="1"/>
  <c r="X27" i="1" s="1"/>
  <c r="Q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 s="1"/>
  <c r="Z26" i="1"/>
  <c r="Y26" i="1"/>
  <c r="X26" i="1" s="1"/>
  <c r="Q26" i="1"/>
  <c r="BO25" i="1"/>
  <c r="BN25" i="1"/>
  <c r="BL25" i="1"/>
  <c r="BM25" i="1" s="1"/>
  <c r="BK25" i="1"/>
  <c r="BJ25" i="1"/>
  <c r="BI25" i="1"/>
  <c r="BH25" i="1"/>
  <c r="BG25" i="1"/>
  <c r="BF25" i="1"/>
  <c r="BE25" i="1"/>
  <c r="BA25" i="1"/>
  <c r="AU25" i="1"/>
  <c r="AO25" i="1"/>
  <c r="AJ25" i="1"/>
  <c r="AI25" i="1"/>
  <c r="AH25" i="1"/>
  <c r="L25" i="1" s="1"/>
  <c r="Z25" i="1"/>
  <c r="Y25" i="1"/>
  <c r="X25" i="1" s="1"/>
  <c r="Q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BA24" i="1"/>
  <c r="AU24" i="1"/>
  <c r="AO24" i="1"/>
  <c r="AJ24" i="1"/>
  <c r="AH24" i="1" s="1"/>
  <c r="Z24" i="1"/>
  <c r="Y24" i="1"/>
  <c r="X24" i="1" s="1"/>
  <c r="Q24" i="1"/>
  <c r="BO23" i="1"/>
  <c r="BN23" i="1"/>
  <c r="BL23" i="1"/>
  <c r="BM23" i="1" s="1"/>
  <c r="BK23" i="1"/>
  <c r="BJ23" i="1"/>
  <c r="BI23" i="1"/>
  <c r="BH23" i="1"/>
  <c r="BG23" i="1"/>
  <c r="BF23" i="1"/>
  <c r="BE23" i="1"/>
  <c r="BA23" i="1"/>
  <c r="AU23" i="1"/>
  <c r="AO23" i="1"/>
  <c r="AJ23" i="1"/>
  <c r="AI23" i="1"/>
  <c r="AH23" i="1"/>
  <c r="L23" i="1" s="1"/>
  <c r="Z23" i="1"/>
  <c r="Y23" i="1"/>
  <c r="X23" i="1" s="1"/>
  <c r="Q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H22" i="1" s="1"/>
  <c r="Z22" i="1"/>
  <c r="Y22" i="1"/>
  <c r="X22" i="1" s="1"/>
  <c r="Q22" i="1"/>
  <c r="BO21" i="1"/>
  <c r="BN21" i="1"/>
  <c r="BL21" i="1"/>
  <c r="BM21" i="1" s="1"/>
  <c r="BK21" i="1"/>
  <c r="BJ21" i="1"/>
  <c r="BI21" i="1"/>
  <c r="BH21" i="1"/>
  <c r="BG21" i="1"/>
  <c r="BF21" i="1"/>
  <c r="BE21" i="1"/>
  <c r="BA21" i="1"/>
  <c r="AU21" i="1"/>
  <c r="AO21" i="1"/>
  <c r="AJ21" i="1"/>
  <c r="AI21" i="1"/>
  <c r="AH21" i="1"/>
  <c r="L21" i="1" s="1"/>
  <c r="Z21" i="1"/>
  <c r="Y21" i="1"/>
  <c r="X21" i="1" s="1"/>
  <c r="Q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A20" i="1"/>
  <c r="AU20" i="1"/>
  <c r="AO20" i="1"/>
  <c r="AJ20" i="1"/>
  <c r="AI20" i="1"/>
  <c r="AH20" i="1"/>
  <c r="O20" i="1" s="1"/>
  <c r="Z20" i="1"/>
  <c r="Y20" i="1"/>
  <c r="X20" i="1" s="1"/>
  <c r="Q20" i="1"/>
  <c r="L20" i="1"/>
  <c r="K20" i="1"/>
  <c r="AX20" i="1" s="1"/>
  <c r="J20" i="1"/>
  <c r="I20" i="1"/>
  <c r="AB20" i="1" s="1"/>
  <c r="BO19" i="1"/>
  <c r="BN19" i="1"/>
  <c r="BL19" i="1"/>
  <c r="BM19" i="1" s="1"/>
  <c r="BK19" i="1"/>
  <c r="BJ19" i="1"/>
  <c r="BI19" i="1"/>
  <c r="BH19" i="1"/>
  <c r="BG19" i="1"/>
  <c r="BF19" i="1"/>
  <c r="BE19" i="1"/>
  <c r="BA19" i="1"/>
  <c r="AU19" i="1"/>
  <c r="AO19" i="1"/>
  <c r="AJ19" i="1"/>
  <c r="AI19" i="1"/>
  <c r="AH19" i="1"/>
  <c r="L19" i="1" s="1"/>
  <c r="Z19" i="1"/>
  <c r="Y19" i="1"/>
  <c r="X19" i="1" s="1"/>
  <c r="Q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BA18" i="1"/>
  <c r="AU18" i="1"/>
  <c r="AO18" i="1"/>
  <c r="AJ18" i="1"/>
  <c r="AH18" i="1" s="1"/>
  <c r="Z18" i="1"/>
  <c r="Y18" i="1"/>
  <c r="X18" i="1" s="1"/>
  <c r="Q18" i="1"/>
  <c r="BO17" i="1"/>
  <c r="BN17" i="1"/>
  <c r="BL17" i="1"/>
  <c r="BM17" i="1" s="1"/>
  <c r="BK17" i="1"/>
  <c r="BJ17" i="1"/>
  <c r="BI17" i="1"/>
  <c r="BH17" i="1"/>
  <c r="BG17" i="1"/>
  <c r="BF17" i="1"/>
  <c r="BE17" i="1"/>
  <c r="BA17" i="1"/>
  <c r="AU17" i="1"/>
  <c r="AO17" i="1"/>
  <c r="AJ17" i="1"/>
  <c r="AI17" i="1"/>
  <c r="AH17" i="1"/>
  <c r="L17" i="1" s="1"/>
  <c r="Z17" i="1"/>
  <c r="Y17" i="1"/>
  <c r="X17" i="1" s="1"/>
  <c r="Q17" i="1"/>
  <c r="AW24" i="1" l="1"/>
  <c r="T24" i="1"/>
  <c r="T23" i="1"/>
  <c r="AW23" i="1"/>
  <c r="AY23" i="1" s="1"/>
  <c r="AY24" i="1"/>
  <c r="O26" i="1"/>
  <c r="L26" i="1"/>
  <c r="K26" i="1"/>
  <c r="AX26" i="1" s="1"/>
  <c r="AI26" i="1"/>
  <c r="J26" i="1"/>
  <c r="I26" i="1" s="1"/>
  <c r="AW26" i="1"/>
  <c r="AY26" i="1" s="1"/>
  <c r="T26" i="1"/>
  <c r="T25" i="1"/>
  <c r="AW25" i="1"/>
  <c r="AY25" i="1" s="1"/>
  <c r="AW18" i="1"/>
  <c r="T18" i="1"/>
  <c r="AW20" i="1"/>
  <c r="AY20" i="1" s="1"/>
  <c r="T20" i="1"/>
  <c r="AW28" i="1"/>
  <c r="AY28" i="1" s="1"/>
  <c r="T28" i="1"/>
  <c r="O30" i="1"/>
  <c r="L30" i="1"/>
  <c r="K30" i="1"/>
  <c r="AX30" i="1" s="1"/>
  <c r="AZ30" i="1" s="1"/>
  <c r="J30" i="1"/>
  <c r="I30" i="1" s="1"/>
  <c r="AI30" i="1"/>
  <c r="AI18" i="1"/>
  <c r="O18" i="1"/>
  <c r="L18" i="1"/>
  <c r="K18" i="1"/>
  <c r="AX18" i="1" s="1"/>
  <c r="AZ18" i="1" s="1"/>
  <c r="J18" i="1"/>
  <c r="I18" i="1" s="1"/>
  <c r="T17" i="1"/>
  <c r="AW17" i="1"/>
  <c r="AY17" i="1" s="1"/>
  <c r="AY18" i="1"/>
  <c r="O22" i="1"/>
  <c r="L22" i="1"/>
  <c r="K22" i="1"/>
  <c r="AX22" i="1" s="1"/>
  <c r="AI22" i="1"/>
  <c r="J22" i="1"/>
  <c r="I22" i="1" s="1"/>
  <c r="T27" i="1"/>
  <c r="AW27" i="1"/>
  <c r="AY27" i="1" s="1"/>
  <c r="AW30" i="1"/>
  <c r="AY30" i="1" s="1"/>
  <c r="T30" i="1"/>
  <c r="T31" i="1"/>
  <c r="AW31" i="1"/>
  <c r="AY31" i="1" s="1"/>
  <c r="L31" i="1"/>
  <c r="K31" i="1"/>
  <c r="AX31" i="1" s="1"/>
  <c r="AZ31" i="1" s="1"/>
  <c r="J31" i="1"/>
  <c r="I31" i="1" s="1"/>
  <c r="AI31" i="1"/>
  <c r="O31" i="1"/>
  <c r="AW22" i="1"/>
  <c r="AY22" i="1" s="1"/>
  <c r="T22" i="1"/>
  <c r="T29" i="1"/>
  <c r="AW29" i="1"/>
  <c r="AY29" i="1" s="1"/>
  <c r="O28" i="1"/>
  <c r="L28" i="1"/>
  <c r="K28" i="1"/>
  <c r="AX28" i="1" s="1"/>
  <c r="AZ28" i="1" s="1"/>
  <c r="J28" i="1"/>
  <c r="I28" i="1" s="1"/>
  <c r="AI28" i="1"/>
  <c r="T19" i="1"/>
  <c r="AW19" i="1"/>
  <c r="AY19" i="1" s="1"/>
  <c r="T21" i="1"/>
  <c r="AW21" i="1"/>
  <c r="AY21" i="1" s="1"/>
  <c r="O24" i="1"/>
  <c r="AI24" i="1"/>
  <c r="L24" i="1"/>
  <c r="K24" i="1"/>
  <c r="AX24" i="1" s="1"/>
  <c r="AZ24" i="1" s="1"/>
  <c r="J24" i="1"/>
  <c r="I24" i="1" s="1"/>
  <c r="O17" i="1"/>
  <c r="O19" i="1"/>
  <c r="O21" i="1"/>
  <c r="O23" i="1"/>
  <c r="O25" i="1"/>
  <c r="O27" i="1"/>
  <c r="O29" i="1"/>
  <c r="J17" i="1"/>
  <c r="I17" i="1" s="1"/>
  <c r="J19" i="1"/>
  <c r="I19" i="1" s="1"/>
  <c r="J21" i="1"/>
  <c r="I21" i="1" s="1"/>
  <c r="J23" i="1"/>
  <c r="I23" i="1" s="1"/>
  <c r="J25" i="1"/>
  <c r="I25" i="1" s="1"/>
  <c r="J27" i="1"/>
  <c r="I27" i="1" s="1"/>
  <c r="J29" i="1"/>
  <c r="I29" i="1" s="1"/>
  <c r="K17" i="1"/>
  <c r="AX17" i="1" s="1"/>
  <c r="AZ17" i="1" s="1"/>
  <c r="K19" i="1"/>
  <c r="AX19" i="1" s="1"/>
  <c r="K21" i="1"/>
  <c r="AX21" i="1" s="1"/>
  <c r="AZ21" i="1" s="1"/>
  <c r="K23" i="1"/>
  <c r="AX23" i="1" s="1"/>
  <c r="AZ23" i="1" s="1"/>
  <c r="K25" i="1"/>
  <c r="AX25" i="1" s="1"/>
  <c r="AZ25" i="1" s="1"/>
  <c r="K27" i="1"/>
  <c r="AX27" i="1" s="1"/>
  <c r="K29" i="1"/>
  <c r="AX29" i="1" s="1"/>
  <c r="AB31" i="1" l="1"/>
  <c r="AB29" i="1"/>
  <c r="U19" i="1"/>
  <c r="V19" i="1" s="1"/>
  <c r="U29" i="1"/>
  <c r="V29" i="1" s="1"/>
  <c r="R29" i="1" s="1"/>
  <c r="P29" i="1" s="1"/>
  <c r="S29" i="1" s="1"/>
  <c r="M29" i="1" s="1"/>
  <c r="N29" i="1" s="1"/>
  <c r="U27" i="1"/>
  <c r="V27" i="1" s="1"/>
  <c r="AB30" i="1"/>
  <c r="AZ29" i="1"/>
  <c r="AB27" i="1"/>
  <c r="R27" i="1"/>
  <c r="P27" i="1" s="1"/>
  <c r="S27" i="1" s="1"/>
  <c r="M27" i="1" s="1"/>
  <c r="N27" i="1" s="1"/>
  <c r="AB22" i="1"/>
  <c r="U17" i="1"/>
  <c r="V17" i="1" s="1"/>
  <c r="R17" i="1" s="1"/>
  <c r="P17" i="1" s="1"/>
  <c r="S17" i="1" s="1"/>
  <c r="M17" i="1" s="1"/>
  <c r="N17" i="1" s="1"/>
  <c r="AZ20" i="1"/>
  <c r="AB23" i="1"/>
  <c r="U31" i="1"/>
  <c r="V31" i="1" s="1"/>
  <c r="AZ22" i="1"/>
  <c r="AB26" i="1"/>
  <c r="U22" i="1"/>
  <c r="V22" i="1" s="1"/>
  <c r="U18" i="1"/>
  <c r="V18" i="1" s="1"/>
  <c r="R18" i="1" s="1"/>
  <c r="P18" i="1" s="1"/>
  <c r="S18" i="1" s="1"/>
  <c r="M18" i="1" s="1"/>
  <c r="N18" i="1" s="1"/>
  <c r="AB21" i="1"/>
  <c r="U30" i="1"/>
  <c r="V30" i="1" s="1"/>
  <c r="R30" i="1" s="1"/>
  <c r="P30" i="1" s="1"/>
  <c r="S30" i="1" s="1"/>
  <c r="M30" i="1" s="1"/>
  <c r="N30" i="1" s="1"/>
  <c r="U28" i="1"/>
  <c r="V28" i="1" s="1"/>
  <c r="U24" i="1"/>
  <c r="V24" i="1" s="1"/>
  <c r="AB24" i="1"/>
  <c r="U26" i="1"/>
  <c r="V26" i="1" s="1"/>
  <c r="AB25" i="1"/>
  <c r="AB18" i="1"/>
  <c r="AB19" i="1"/>
  <c r="AZ26" i="1"/>
  <c r="U20" i="1"/>
  <c r="V20" i="1" s="1"/>
  <c r="AZ27" i="1"/>
  <c r="AB28" i="1"/>
  <c r="R28" i="1"/>
  <c r="P28" i="1" s="1"/>
  <c r="S28" i="1" s="1"/>
  <c r="M28" i="1" s="1"/>
  <c r="N28" i="1" s="1"/>
  <c r="U23" i="1"/>
  <c r="V23" i="1" s="1"/>
  <c r="R23" i="1" s="1"/>
  <c r="P23" i="1" s="1"/>
  <c r="S23" i="1" s="1"/>
  <c r="M23" i="1" s="1"/>
  <c r="N23" i="1" s="1"/>
  <c r="AZ19" i="1"/>
  <c r="AB17" i="1"/>
  <c r="U21" i="1"/>
  <c r="V21" i="1" s="1"/>
  <c r="U25" i="1"/>
  <c r="V25" i="1" s="1"/>
  <c r="AC21" i="1" l="1"/>
  <c r="W21" i="1"/>
  <c r="AA21" i="1" s="1"/>
  <c r="AD21" i="1"/>
  <c r="AE21" i="1" s="1"/>
  <c r="AC19" i="1"/>
  <c r="W19" i="1"/>
  <c r="AA19" i="1" s="1"/>
  <c r="AD19" i="1"/>
  <c r="AE19" i="1" s="1"/>
  <c r="W24" i="1"/>
  <c r="AA24" i="1" s="1"/>
  <c r="AD24" i="1"/>
  <c r="AE24" i="1" s="1"/>
  <c r="AC24" i="1"/>
  <c r="W22" i="1"/>
  <c r="AA22" i="1" s="1"/>
  <c r="AD22" i="1"/>
  <c r="AE22" i="1" s="1"/>
  <c r="AC22" i="1"/>
  <c r="W20" i="1"/>
  <c r="AA20" i="1" s="1"/>
  <c r="AD20" i="1"/>
  <c r="R20" i="1"/>
  <c r="P20" i="1" s="1"/>
  <c r="S20" i="1" s="1"/>
  <c r="M20" i="1" s="1"/>
  <c r="N20" i="1" s="1"/>
  <c r="AC20" i="1"/>
  <c r="AC23" i="1"/>
  <c r="W23" i="1"/>
  <c r="AA23" i="1" s="1"/>
  <c r="AD23" i="1"/>
  <c r="AE23" i="1" s="1"/>
  <c r="W25" i="1"/>
  <c r="AA25" i="1" s="1"/>
  <c r="AC25" i="1"/>
  <c r="AD25" i="1"/>
  <c r="W28" i="1"/>
  <c r="AA28" i="1" s="1"/>
  <c r="AD28" i="1"/>
  <c r="AE28" i="1" s="1"/>
  <c r="AC28" i="1"/>
  <c r="W26" i="1"/>
  <c r="AA26" i="1" s="1"/>
  <c r="AD26" i="1"/>
  <c r="AE26" i="1" s="1"/>
  <c r="AC26" i="1"/>
  <c r="W30" i="1"/>
  <c r="AA30" i="1" s="1"/>
  <c r="AD30" i="1"/>
  <c r="AC30" i="1"/>
  <c r="R26" i="1"/>
  <c r="P26" i="1" s="1"/>
  <c r="S26" i="1" s="1"/>
  <c r="M26" i="1" s="1"/>
  <c r="N26" i="1" s="1"/>
  <c r="AC31" i="1"/>
  <c r="W31" i="1"/>
  <c r="AA31" i="1" s="1"/>
  <c r="AD31" i="1"/>
  <c r="AE31" i="1" s="1"/>
  <c r="R25" i="1"/>
  <c r="P25" i="1" s="1"/>
  <c r="S25" i="1" s="1"/>
  <c r="M25" i="1" s="1"/>
  <c r="N25" i="1" s="1"/>
  <c r="AC17" i="1"/>
  <c r="W17" i="1"/>
  <c r="AA17" i="1" s="1"/>
  <c r="AD17" i="1"/>
  <c r="AE17" i="1" s="1"/>
  <c r="R31" i="1"/>
  <c r="P31" i="1" s="1"/>
  <c r="S31" i="1" s="1"/>
  <c r="M31" i="1" s="1"/>
  <c r="N31" i="1" s="1"/>
  <c r="W29" i="1"/>
  <c r="AA29" i="1" s="1"/>
  <c r="AD29" i="1"/>
  <c r="AC29" i="1"/>
  <c r="W18" i="1"/>
  <c r="AA18" i="1" s="1"/>
  <c r="AD18" i="1"/>
  <c r="AE18" i="1" s="1"/>
  <c r="AC18" i="1"/>
  <c r="W27" i="1"/>
  <c r="AA27" i="1" s="1"/>
  <c r="AC27" i="1"/>
  <c r="AD27" i="1"/>
  <c r="R19" i="1"/>
  <c r="P19" i="1" s="1"/>
  <c r="S19" i="1" s="1"/>
  <c r="M19" i="1" s="1"/>
  <c r="N19" i="1" s="1"/>
  <c r="R24" i="1"/>
  <c r="P24" i="1" s="1"/>
  <c r="S24" i="1" s="1"/>
  <c r="M24" i="1" s="1"/>
  <c r="N24" i="1" s="1"/>
  <c r="R21" i="1"/>
  <c r="P21" i="1" s="1"/>
  <c r="S21" i="1" s="1"/>
  <c r="M21" i="1" s="1"/>
  <c r="N21" i="1" s="1"/>
  <c r="R22" i="1"/>
  <c r="P22" i="1" s="1"/>
  <c r="S22" i="1" s="1"/>
  <c r="M22" i="1" s="1"/>
  <c r="N22" i="1" s="1"/>
  <c r="AE30" i="1" l="1"/>
  <c r="AE25" i="1"/>
  <c r="AE20" i="1"/>
  <c r="AE29" i="1"/>
  <c r="AE27" i="1"/>
</calcChain>
</file>

<file path=xl/sharedStrings.xml><?xml version="1.0" encoding="utf-8"?>
<sst xmlns="http://schemas.openxmlformats.org/spreadsheetml/2006/main" count="702" uniqueCount="360">
  <si>
    <t>File opened</t>
  </si>
  <si>
    <t>2020-12-15 15:13:52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</si>
  <si>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</si>
  <si>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</si>
  <si>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</si>
  <si>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</si>
  <si>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</si>
  <si>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</si>
  <si>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</si>
  <si>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</si>
  <si>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</si>
  <si>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</si>
  <si>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</si>
  <si>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"h2oaspan2b": "0.0671222", "co2bspan1": "0.999577", "h2obspan2a": "0.0678114", "co2bspan2a": "0.0873229", "h2oaspan2a": "0.0668561", "h2oaspan2": "0", "co2aspanconc1": "400", "co2aspan2a": "0.0865215", "ssb_ref": "34919.1", "h2oaspan1": "1.00398", "co2azero": "0.892502", "ssa_ref": "37127.4", "oxygen": "21", "co2bspan2": "0", "chamberpressurezero": "2.57375", "h2obspan2b": "0.0677395", "co2aspanconc2": "0", "tbzero": "0.0513058", "co2bzero": "0.898612", "h2oazero": "1.16161", "flowazero": "0.317", "h2oaspanconc1": "12.17", "co2aspan2b": "0.086568", "h2obspan2": "0", "tazero": "0.00104713", "co2bspanconc1": "400", "h2obzero": "1.16501", "co2bspan2b": "0.087286", "flowbzero": "0.26", "h2obspanconc1": "12.17", "h2oaspanconc2": "0", "h2obspan1": "0.998939", "flowmeterzero": "0.990581", "h2obspanconc2": "0", "co2aspan2": "0", "co2aspan1": "1.00054"}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</si>
  <si>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</si>
  <si>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</si>
  <si>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</si>
  <si>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</si>
  <si>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</si>
  <si>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</si>
  <si>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</si>
  <si>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</si>
  <si>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</si>
  <si>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</si>
  <si>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15:13:52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</si>
  <si>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</si>
  <si>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</si>
  <si>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</si>
  <si>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</si>
  <si>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</si>
  <si>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</si>
  <si>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</si>
  <si>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</si>
  <si>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</si>
  <si>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</si>
  <si>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</si>
  <si>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</si>
  <si>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</si>
  <si>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</si>
  <si>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</si>
  <si>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</si>
  <si>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</si>
  <si>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</si>
  <si>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</si>
  <si>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</si>
  <si>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</si>
  <si>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</si>
  <si>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</si>
  <si>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</si>
  <si>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</si>
  <si>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</si>
  <si>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</si>
  <si>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</si>
  <si>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</si>
  <si>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</si>
  <si>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</si>
  <si>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</si>
  <si>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</si>
  <si>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</si>
  <si>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</si>
  <si>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</si>
  <si>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</si>
  <si>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</si>
  <si>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</si>
  <si>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</si>
  <si>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</si>
  <si>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</si>
  <si>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</si>
  <si>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</si>
  <si>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</si>
  <si>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</si>
  <si>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</si>
  <si>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</si>
  <si>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</si>
  <si>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</si>
  <si>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</si>
  <si>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</si>
  <si>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</si>
  <si>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2.82878 89.3447 377.288 602.376 836.375 1035.86 1222.57 1374.09</t>
  </si>
  <si>
    <t>Fs_true</t>
  </si>
  <si>
    <t>1.16794 104.209 403.995 601.324 802.49 1000.62 1203.02 1401.65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</si>
  <si>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</si>
  <si>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</si>
  <si>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</si>
  <si>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</si>
  <si>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</si>
  <si>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</si>
  <si>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</si>
  <si>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</si>
  <si>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</si>
  <si>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</si>
  <si>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</si>
  <si>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</si>
  <si>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</si>
  <si>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</si>
  <si>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</si>
  <si>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</si>
  <si>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</si>
  <si>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</si>
  <si>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</si>
  <si>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</si>
  <si>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</si>
  <si>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</si>
  <si>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</si>
  <si>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</si>
  <si>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</si>
  <si>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</si>
  <si>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</si>
  <si>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</si>
  <si>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</si>
  <si>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</si>
  <si>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</si>
  <si>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</si>
  <si>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</si>
  <si>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</si>
  <si>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</si>
  <si>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</si>
  <si>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</si>
  <si>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</si>
  <si>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</si>
  <si>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</si>
  <si>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</si>
  <si>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</si>
  <si>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</si>
  <si>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</si>
  <si>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</si>
  <si>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</si>
  <si>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</si>
  <si>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</si>
  <si>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</si>
  <si>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</si>
  <si>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</si>
  <si>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</si>
  <si>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</si>
  <si>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</si>
  <si>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</si>
  <si>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</si>
  <si>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</si>
  <si>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</si>
  <si>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</si>
  <si>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</si>
  <si>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</si>
  <si>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</si>
  <si>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</si>
  <si>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</si>
  <si>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</si>
  <si>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</si>
  <si>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</si>
  <si>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</si>
  <si>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</si>
  <si>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</si>
  <si>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</si>
  <si>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</si>
  <si>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</si>
  <si>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</si>
  <si>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</si>
  <si>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</si>
  <si>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</si>
  <si>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</si>
  <si>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</si>
  <si>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</si>
  <si>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</si>
  <si>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</si>
  <si>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</si>
  <si>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</si>
  <si>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</si>
  <si>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</si>
  <si>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</si>
  <si>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</si>
  <si>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</si>
  <si>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</si>
  <si>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</si>
  <si>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</si>
  <si>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</si>
  <si>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</si>
  <si>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</si>
  <si>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</si>
  <si>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</si>
  <si>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</si>
  <si>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</si>
  <si>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</si>
  <si>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</si>
  <si>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</si>
  <si>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</si>
  <si>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</si>
  <si>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</si>
  <si>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</si>
  <si>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</si>
  <si>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</si>
  <si>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</si>
  <si>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</si>
  <si>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</si>
  <si>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</si>
  <si>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</si>
  <si>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</si>
  <si>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</si>
  <si>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</si>
  <si>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</si>
  <si>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</si>
  <si>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</si>
  <si>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</si>
  <si>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</si>
  <si>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</si>
  <si>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</si>
  <si>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</si>
  <si>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</si>
  <si>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</si>
  <si>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</si>
  <si>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</si>
  <si>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</si>
  <si>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</si>
  <si>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</si>
  <si>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</si>
  <si>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</si>
  <si>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</si>
  <si>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</si>
  <si>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</si>
  <si>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</si>
  <si>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</si>
  <si>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</si>
  <si>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</si>
  <si>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</si>
  <si>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</si>
  <si>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</si>
  <si>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</si>
  <si>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</si>
  <si>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</si>
  <si>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</si>
  <si>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</si>
  <si>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</si>
  <si>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</si>
  <si>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</si>
  <si>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</si>
  <si>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</si>
  <si>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</si>
  <si>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</si>
  <si>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</si>
  <si>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</si>
  <si>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</si>
  <si>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</si>
  <si>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</si>
  <si>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</si>
  <si>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</si>
  <si>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</si>
  <si>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</si>
  <si>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</si>
  <si>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</si>
  <si>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</si>
  <si>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</si>
  <si>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</si>
  <si>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</si>
  <si>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</si>
  <si>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</si>
  <si>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</si>
  <si>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</si>
  <si>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</si>
  <si>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</si>
  <si>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</si>
  <si>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</si>
  <si>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</si>
  <si>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</si>
  <si>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</si>
  <si>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</si>
  <si>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</si>
  <si>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</si>
  <si>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</si>
  <si>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</si>
  <si>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</si>
  <si>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</si>
  <si>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</si>
  <si>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</si>
  <si>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</si>
  <si>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</si>
  <si>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</si>
  <si>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</si>
  <si>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</si>
  <si>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</si>
  <si>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</si>
  <si>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</si>
  <si>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</si>
  <si>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</si>
  <si>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</si>
  <si>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</si>
  <si>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</si>
  <si>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</si>
  <si>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</si>
  <si>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</si>
  <si>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</si>
  <si>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</si>
  <si>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15:16:23</t>
  </si>
  <si>
    <t>15:16:23</t>
  </si>
  <si>
    <t>1149</t>
  </si>
  <si>
    <t>_1</t>
  </si>
  <si>
    <t>RECT-4143-20200907-06_33_50</t>
  </si>
  <si>
    <t>RECT-2746-20201215-15_16_21</t>
  </si>
  <si>
    <t>DARK-2747-20201215-15_16_29</t>
  </si>
  <si>
    <t>0: Broadleaf</t>
  </si>
  <si>
    <t>15:16:40</t>
  </si>
  <si>
    <t>0/3</t>
  </si>
  <si>
    <t>20201215 15:18:41</t>
  </si>
  <si>
    <t>15:18:41</t>
  </si>
  <si>
    <t>RECT-2748-20201215-15_18_39</t>
  </si>
  <si>
    <t>DARK-2749-20201215-15_18_47</t>
  </si>
  <si>
    <t>2/3</t>
  </si>
  <si>
    <t>20201215 15:19:53</t>
  </si>
  <si>
    <t>15:19:53</t>
  </si>
  <si>
    <t>RECT-2750-20201215-15_19_51</t>
  </si>
  <si>
    <t>DARK-2751-20201215-15_19_58</t>
  </si>
  <si>
    <t>3/3</t>
  </si>
  <si>
    <t>20201215 15:21:02</t>
  </si>
  <si>
    <t>15:21:02</t>
  </si>
  <si>
    <t>RECT-2752-20201215-15_21_00</t>
  </si>
  <si>
    <t>DARK-2753-20201215-15_21_07</t>
  </si>
  <si>
    <t>20201215 15:22:43</t>
  </si>
  <si>
    <t>15:22:43</t>
  </si>
  <si>
    <t>RECT-2754-20201215-15_22_41</t>
  </si>
  <si>
    <t>DARK-2755-20201215-15_22_48</t>
  </si>
  <si>
    <t>20201215 15:24:26</t>
  </si>
  <si>
    <t>15:24:26</t>
  </si>
  <si>
    <t>RECT-2756-20201215-15_24_24</t>
  </si>
  <si>
    <t>DARK-2757-20201215-15_24_32</t>
  </si>
  <si>
    <t>20201215 15:26:11</t>
  </si>
  <si>
    <t>15:26:11</t>
  </si>
  <si>
    <t>RECT-2758-20201215-15_26_09</t>
  </si>
  <si>
    <t>DARK-2759-20201215-15_26_17</t>
  </si>
  <si>
    <t>20201215 15:28:11</t>
  </si>
  <si>
    <t>15:28:11</t>
  </si>
  <si>
    <t>RECT-2760-20201215-15_28_09</t>
  </si>
  <si>
    <t>DARK-2761-20201215-15_28_17</t>
  </si>
  <si>
    <t>15:27:07</t>
  </si>
  <si>
    <t>1/3</t>
  </si>
  <si>
    <t>20201215 15:30:07</t>
  </si>
  <si>
    <t>15:30:07</t>
  </si>
  <si>
    <t>RECT-2762-20201215-15_30_05</t>
  </si>
  <si>
    <t>DARK-2763-20201215-15_30_13</t>
  </si>
  <si>
    <t>20201215 15:31:58</t>
  </si>
  <si>
    <t>15:31:58</t>
  </si>
  <si>
    <t>RECT-2764-20201215-15_31_56</t>
  </si>
  <si>
    <t>DARK-2765-20201215-15_32_04</t>
  </si>
  <si>
    <t>20201215 15:33:55</t>
  </si>
  <si>
    <t>15:33:55</t>
  </si>
  <si>
    <t>RECT-2766-20201215-15_33_53</t>
  </si>
  <si>
    <t>DARK-2767-20201215-15_34_01</t>
  </si>
  <si>
    <t>20201215 15:35:27</t>
  </si>
  <si>
    <t>15:35:27</t>
  </si>
  <si>
    <t>RECT-2768-20201215-15_35_25</t>
  </si>
  <si>
    <t>DARK-2769-20201215-15_35_33</t>
  </si>
  <si>
    <t>20201215 15:37:09</t>
  </si>
  <si>
    <t>15:37:09</t>
  </si>
  <si>
    <t>RECT-2770-20201215-15_37_07</t>
  </si>
  <si>
    <t>DARK-2771-20201215-15_37_15</t>
  </si>
  <si>
    <t>15:37:27</t>
  </si>
  <si>
    <t>20201215 15:39:28</t>
  </si>
  <si>
    <t>15:39:28</t>
  </si>
  <si>
    <t>RECT-2772-20201215-15_39_26</t>
  </si>
  <si>
    <t>DARK-2773-20201215-15_39_34</t>
  </si>
  <si>
    <t>20201215 15:41:28</t>
  </si>
  <si>
    <t>15:41:28</t>
  </si>
  <si>
    <t>RECT-2774-20201215-15_41_27</t>
  </si>
  <si>
    <t>DARK-2775-20201215-15_41_34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</si>
</sst>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1608066983.5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1608066975.75</v>
      </c>
      <c r="I17">
        <f t="shared" ref="I17:I31" si="0">(J17)/1000</f>
        <v>-1.2898944547130148E-4</v>
      </c>
      <c r="J17">
        <f t="shared" ref="J17:J31" si="1">1000*CA17*AH17*(BW17-BX17)/(100*BP17*(1000-AH17*BW17))</f>
        <v>-0.12898944547130148</v>
      </c>
      <c r="K17">
        <f t="shared" ref="K17:K31" si="2">CA17*AH17*(BV17-BU17*(1000-AH17*BX17)/(1000-AH17*BW17))/(100*BP17)</f>
        <v>0.3115857870722854</v>
      </c>
      <c r="L17">
        <f t="shared" ref="L17:L31" si="3">BU17 - IF(AH17&gt;1, K17*BP17*100/(AJ17*CI17), 0)</f>
        <v>401.77960000000002</v>
      </c>
      <c r="M17">
        <f t="shared" ref="M17:M31" si="4">((S17-I17/2)*L17-K17)/(S17+I17/2)</f>
        <v>459.35639458632483</v>
      </c>
      <c r="N17">
        <f t="shared" ref="N17:N31" si="5">M17*(CB17+CC17)/1000</f>
        <v>47.158685876250196</v>
      </c>
      <c r="O17">
        <f t="shared" ref="O17:O31" si="6">(BU17 - IF(AH17&gt;1, K17*BP17*100/(AJ17*CI17), 0))*(CB17+CC17)/1000</f>
        <v>41.247706946473677</v>
      </c>
      <c r="P17">
        <f t="shared" ref="P17:P31" si="7">2/((1/R17-1/Q17)+SIGN(R17)*SQRT((1/R17-1/Q17)*(1/R17-1/Q17) + 4*BQ17/((BQ17+1)*(BQ17+1))*(2*1/R17*1/Q17-1/Q17*1/Q17)))</f>
        <v>-7.1071969996388575E-3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2.9745665889483122</v>
      </c>
      <c r="R17">
        <f t="shared" ref="R17:R31" si="9">I17*(1000-(1000*0.61365*EXP(17.502*V17/(240.97+V17))/(CB17+CC17)+BW17)/2)/(1000*0.61365*EXP(17.502*V17/(240.97+V17))/(CB17+CC17)-BW17)</f>
        <v>-7.1166446453526586E-3</v>
      </c>
      <c r="S17">
        <f t="shared" ref="S17:S31" si="10">1/((BQ17+1)/(P17/1.6)+1/(Q17/1.37)) + BQ17/((BQ17+1)/(P17/1.6) + BQ17/(Q17/1.37))</f>
        <v>-4.4470530480792986E-3</v>
      </c>
      <c r="T17">
        <f t="shared" ref="T17:T31" si="11">(BM17*BO17)</f>
        <v>231.29082019406349</v>
      </c>
      <c r="U17">
        <f t="shared" ref="U17:U31" si="12">(CD17+(T17+2*0.95*0.0000000567*(((CD17+$B$7)+273)^4-(CD17+273)^4)-44100*I17)/(1.84*29.3*Q17+8*0.95*0.0000000567*(CD17+273)^3))</f>
        <v>29.377423967550957</v>
      </c>
      <c r="V17">
        <f t="shared" ref="V17:V31" si="13">($C$7*CE17+$D$7*CF17+$E$7*U17)</f>
        <v>28.8344466666667</v>
      </c>
      <c r="W17">
        <f t="shared" ref="W17:W31" si="14">0.61365*EXP(17.502*V17/(240.97+V17))</f>
        <v>3.9834054340329059</v>
      </c>
      <c r="X17">
        <f t="shared" ref="X17:X31" si="15">(Y17/Z17*100)</f>
        <v>57.404620620196226</v>
      </c>
      <c r="Y17">
        <f t="shared" ref="Y17:Y31" si="16">BW17*(CB17+CC17)/1000</f>
        <v>2.1784857088180276</v>
      </c>
      <c r="Z17">
        <f t="shared" ref="Z17:Z31" si="17">0.61365*EXP(17.502*CD17/(240.97+CD17))</f>
        <v>3.794965780248686</v>
      </c>
      <c r="AA17">
        <f t="shared" ref="AA17:AA31" si="18">(W17-BW17*(CB17+CC17)/1000)</f>
        <v>1.8049197252148783</v>
      </c>
      <c r="AB17">
        <f t="shared" ref="AB17:AB31" si="19">(-I17*44100)</f>
        <v>5.6884345452843954</v>
      </c>
      <c r="AC17">
        <f t="shared" ref="AC17:AC31" si="20">2*29.3*Q17*0.92*(CD17-V17)</f>
        <v>-133.72449317926586</v>
      </c>
      <c r="AD17">
        <f t="shared" ref="AD17:AD31" si="21">2*0.95*0.0000000567*(((CD17+$B$7)+273)^4-(V17+273)^4)</f>
        <v>-9.8402182315077784</v>
      </c>
      <c r="AE17">
        <f t="shared" ref="AE17:AE31" si="22">T17+AD17+AB17+AC17</f>
        <v>93.41454332857424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54065.274419500893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15396.7</v>
      </c>
      <c r="AS17">
        <v>899.38684615384602</v>
      </c>
      <c r="AT17">
        <v>957.27</v>
      </c>
      <c r="AU17">
        <f t="shared" ref="AU17:AU31" si="27">1-AS17/AT17</f>
        <v>6.0466904683270095E-2</v>
      </c>
      <c r="AV17">
        <v>0.5</v>
      </c>
      <c r="AW17">
        <f t="shared" ref="AW17:AW31" si="28">BM17</f>
        <v>1180.1836615544503</v>
      </c>
      <c r="AX17">
        <f t="shared" ref="AX17:AX31" si="29">K17</f>
        <v>0.3115857870722854</v>
      </c>
      <c r="AY17">
        <f t="shared" ref="AY17:AY31" si="30">AU17*AV17*AW17</f>
        <v>35.681026485982819</v>
      </c>
      <c r="AZ17">
        <f t="shared" ref="AZ17:AZ31" si="31">(AX17-AP17)/AW17</f>
        <v>7.5355497272106323E-4</v>
      </c>
      <c r="BA17">
        <f t="shared" ref="BA17:BA31" si="32">(AN17-AT17)/AT17</f>
        <v>2.4076906202011972</v>
      </c>
      <c r="BB17" t="s">
        <v>295</v>
      </c>
      <c r="BC17">
        <v>899.38684615384602</v>
      </c>
      <c r="BD17">
        <v>594.53</v>
      </c>
      <c r="BE17">
        <f t="shared" ref="BE17:BE31" si="33">1-BD17/AT17</f>
        <v>0.3789317538416539</v>
      </c>
      <c r="BF17">
        <f t="shared" ref="BF17:BF31" si="34">(AT17-BC17)/(AT17-BD17)</f>
        <v>0.1595720181015437</v>
      </c>
      <c r="BG17">
        <f t="shared" ref="BG17:BG31" si="35">(AN17-AT17)/(AN17-BD17)</f>
        <v>0.86401754418848753</v>
      </c>
      <c r="BH17">
        <f t="shared" ref="BH17:BH31" si="36">(AT17-BC17)/(AT17-AM17)</f>
        <v>0.23939127862030826</v>
      </c>
      <c r="BI17">
        <f t="shared" ref="BI17:BI31" si="37">(AN17-AT17)/(AN17-AM17)</f>
        <v>0.90505270369215818</v>
      </c>
      <c r="BJ17">
        <f t="shared" ref="BJ17:BJ31" si="38">(BF17*BD17/BC17)</f>
        <v>0.10548336605946156</v>
      </c>
      <c r="BK17">
        <f t="shared" ref="BK17:BK31" si="39">(1-BJ17)</f>
        <v>0.89451663394053849</v>
      </c>
      <c r="BL17">
        <f t="shared" ref="BL17:BL31" si="40">$B$11*CJ17+$C$11*CK17+$F$11*CL17*(1-CO17)</f>
        <v>1399.99833333333</v>
      </c>
      <c r="BM17">
        <f t="shared" ref="BM17:BM31" si="41">BL17*BN17</f>
        <v>1180.1836615544503</v>
      </c>
      <c r="BN17">
        <f t="shared" ref="BN17:BN31" si="42">($B$11*$D$9+$C$11*$D$9+$F$11*((CY17+CQ17)/MAX(CY17+CQ17+CZ17, 0.1)*$I$9+CZ17/MAX(CY17+CQ17+CZ17, 0.1)*$J$9))/($B$11+$C$11+$F$11)</f>
        <v>0.84298933324048231</v>
      </c>
      <c r="BO17">
        <f t="shared" ref="BO17:BO31" si="43">($B$11*$K$9+$C$11*$K$9+$F$11*((CY17+CQ17)/MAX(CY17+CQ17+CZ17, 0.1)*$P$9+CZ17/MAX(CY17+CQ17+CZ17, 0.1)*$Q$9))/($B$11+$C$11+$F$11)</f>
        <v>0.19597866648096482</v>
      </c>
      <c r="BP17">
        <v>6</v>
      </c>
      <c r="BQ17">
        <v>0.5</v>
      </c>
      <c r="BR17" t="s">
        <v>296</v>
      </c>
      <c r="BS17">
        <v>2</v>
      </c>
      <c r="BT17">
        <v>1608066975.75</v>
      </c>
      <c r="BU17">
        <v>401.77960000000002</v>
      </c>
      <c r="BV17">
        <v>402.09129999999999</v>
      </c>
      <c r="BW17">
        <v>21.2198733333333</v>
      </c>
      <c r="BX17">
        <v>21.371369999999999</v>
      </c>
      <c r="BY17">
        <v>401.36660000000001</v>
      </c>
      <c r="BZ17">
        <v>20.9028733333333</v>
      </c>
      <c r="CA17">
        <v>500.02013333333298</v>
      </c>
      <c r="CB17">
        <v>102.56253333333299</v>
      </c>
      <c r="CC17">
        <v>9.99884733333333E-2</v>
      </c>
      <c r="CD17">
        <v>28.00057</v>
      </c>
      <c r="CE17">
        <v>28.8344466666667</v>
      </c>
      <c r="CF17">
        <v>999.9</v>
      </c>
      <c r="CG17">
        <v>0</v>
      </c>
      <c r="CH17">
        <v>0</v>
      </c>
      <c r="CI17">
        <v>10002.5816666667</v>
      </c>
      <c r="CJ17">
        <v>0</v>
      </c>
      <c r="CK17">
        <v>196.668033333333</v>
      </c>
      <c r="CL17">
        <v>1399.99833333333</v>
      </c>
      <c r="CM17">
        <v>0.89999926666666696</v>
      </c>
      <c r="CN17">
        <v>0.10000089333333299</v>
      </c>
      <c r="CO17">
        <v>0</v>
      </c>
      <c r="CP17">
        <v>899.8519</v>
      </c>
      <c r="CQ17">
        <v>4.9994800000000001</v>
      </c>
      <c r="CR17">
        <v>12647.5766666667</v>
      </c>
      <c r="CS17">
        <v>11417.57</v>
      </c>
      <c r="CT17">
        <v>48.932933333333303</v>
      </c>
      <c r="CU17">
        <v>50.247833333333297</v>
      </c>
      <c r="CV17">
        <v>49.901733333333297</v>
      </c>
      <c r="CW17">
        <v>50.041400000000003</v>
      </c>
      <c r="CX17">
        <v>50.678800000000003</v>
      </c>
      <c r="CY17">
        <v>1255.4963333333301</v>
      </c>
      <c r="CZ17">
        <v>139.50200000000001</v>
      </c>
      <c r="DA17">
        <v>0</v>
      </c>
      <c r="DB17">
        <v>546</v>
      </c>
      <c r="DC17">
        <v>0</v>
      </c>
      <c r="DD17">
        <v>899.38684615384602</v>
      </c>
      <c r="DE17">
        <v>-70.817230767400503</v>
      </c>
      <c r="DF17">
        <v>-939.27179482512997</v>
      </c>
      <c r="DG17">
        <v>12641.3576923077</v>
      </c>
      <c r="DH17">
        <v>15</v>
      </c>
      <c r="DI17">
        <v>1608067000.5</v>
      </c>
      <c r="DJ17" t="s">
        <v>297</v>
      </c>
      <c r="DK17">
        <v>1608066999.5</v>
      </c>
      <c r="DL17">
        <v>1608067000.5</v>
      </c>
      <c r="DM17">
        <v>44</v>
      </c>
      <c r="DN17">
        <v>-0.378</v>
      </c>
      <c r="DO17">
        <v>-2E-3</v>
      </c>
      <c r="DP17">
        <v>0.41299999999999998</v>
      </c>
      <c r="DQ17">
        <v>0.317</v>
      </c>
      <c r="DR17">
        <v>401</v>
      </c>
      <c r="DS17">
        <v>21</v>
      </c>
      <c r="DT17">
        <v>0.21</v>
      </c>
      <c r="DU17">
        <v>0.17</v>
      </c>
      <c r="DV17">
        <v>-1.8573626980904201E-2</v>
      </c>
      <c r="DW17">
        <v>2.1229577284711501</v>
      </c>
      <c r="DX17">
        <v>0.164917147687001</v>
      </c>
      <c r="DY17">
        <v>0</v>
      </c>
      <c r="DZ17">
        <v>8.1644325806451604E-2</v>
      </c>
      <c r="EA17">
        <v>-2.7006277983870999</v>
      </c>
      <c r="EB17">
        <v>0.217649046191601</v>
      </c>
      <c r="EC17">
        <v>0</v>
      </c>
      <c r="ED17">
        <v>-0.16006387096774199</v>
      </c>
      <c r="EE17">
        <v>0.60403674193548496</v>
      </c>
      <c r="EF17">
        <v>4.8678508649155801E-2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0.41299999999999998</v>
      </c>
      <c r="EN17">
        <v>0.317</v>
      </c>
      <c r="EO17">
        <v>0.95921556851948797</v>
      </c>
      <c r="EP17">
        <v>-1.6043650578588901E-5</v>
      </c>
      <c r="EQ17">
        <v>-1.15305589960158E-6</v>
      </c>
      <c r="ER17">
        <v>3.6581349982770798E-10</v>
      </c>
      <c r="ES17">
        <v>-8.1403154012586604E-2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10.7</v>
      </c>
      <c r="FB17">
        <v>10.8</v>
      </c>
      <c r="FC17">
        <v>2</v>
      </c>
      <c r="FD17">
        <v>507.51499999999999</v>
      </c>
      <c r="FE17">
        <v>488.23200000000003</v>
      </c>
      <c r="FF17">
        <v>23.809100000000001</v>
      </c>
      <c r="FG17">
        <v>33.481900000000003</v>
      </c>
      <c r="FH17">
        <v>29.998799999999999</v>
      </c>
      <c r="FI17">
        <v>33.524999999999999</v>
      </c>
      <c r="FJ17">
        <v>33.565800000000003</v>
      </c>
      <c r="FK17">
        <v>19.110499999999998</v>
      </c>
      <c r="FL17">
        <v>14.456300000000001</v>
      </c>
      <c r="FM17">
        <v>42.259500000000003</v>
      </c>
      <c r="FN17">
        <v>23.8062</v>
      </c>
      <c r="FO17">
        <v>401.38799999999998</v>
      </c>
      <c r="FP17">
        <v>21.251999999999999</v>
      </c>
      <c r="FQ17">
        <v>97.990099999999998</v>
      </c>
      <c r="FR17">
        <v>101.89</v>
      </c>
    </row>
    <row r="18" spans="1:174" x14ac:dyDescent="0.25">
      <c r="A18">
        <v>2</v>
      </c>
      <c r="B18">
        <v>1608067121.5</v>
      </c>
      <c r="C18">
        <v>138</v>
      </c>
      <c r="D18" t="s">
        <v>299</v>
      </c>
      <c r="E18" t="s">
        <v>300</v>
      </c>
      <c r="F18" t="s">
        <v>291</v>
      </c>
      <c r="G18" t="s">
        <v>292</v>
      </c>
      <c r="H18">
        <v>1608067113.5</v>
      </c>
      <c r="I18">
        <f t="shared" si="0"/>
        <v>1.1087160262041051E-4</v>
      </c>
      <c r="J18">
        <f t="shared" si="1"/>
        <v>0.11087160262041051</v>
      </c>
      <c r="K18">
        <f t="shared" si="2"/>
        <v>-0.44787028937686596</v>
      </c>
      <c r="L18">
        <f t="shared" si="3"/>
        <v>49.575112903225801</v>
      </c>
      <c r="M18">
        <f t="shared" si="4"/>
        <v>163.25318880285243</v>
      </c>
      <c r="N18">
        <f t="shared" si="5"/>
        <v>16.76015899914254</v>
      </c>
      <c r="O18">
        <f t="shared" si="6"/>
        <v>5.0895592346554492</v>
      </c>
      <c r="P18">
        <f t="shared" si="7"/>
        <v>6.1436713822338503E-3</v>
      </c>
      <c r="Q18">
        <f t="shared" si="8"/>
        <v>2.9740476348202165</v>
      </c>
      <c r="R18">
        <f t="shared" si="9"/>
        <v>6.1366293565099737E-3</v>
      </c>
      <c r="S18">
        <f t="shared" si="10"/>
        <v>3.8360253591495884E-3</v>
      </c>
      <c r="T18">
        <f t="shared" si="11"/>
        <v>231.29424447487725</v>
      </c>
      <c r="U18">
        <f t="shared" si="12"/>
        <v>29.313435785717115</v>
      </c>
      <c r="V18">
        <f t="shared" si="13"/>
        <v>28.8343225806452</v>
      </c>
      <c r="W18">
        <f t="shared" si="14"/>
        <v>3.9833767969707945</v>
      </c>
      <c r="X18">
        <f t="shared" si="15"/>
        <v>57.565817598830002</v>
      </c>
      <c r="Y18">
        <f t="shared" si="16"/>
        <v>2.1842507431486347</v>
      </c>
      <c r="Z18">
        <f t="shared" si="17"/>
        <v>3.7943537228471995</v>
      </c>
      <c r="AA18">
        <f t="shared" si="18"/>
        <v>1.7991260538221598</v>
      </c>
      <c r="AB18">
        <f t="shared" si="19"/>
        <v>-4.8894376755601039</v>
      </c>
      <c r="AC18">
        <f t="shared" si="20"/>
        <v>-134.12488341195686</v>
      </c>
      <c r="AD18">
        <f t="shared" si="21"/>
        <v>-9.8712615602883425</v>
      </c>
      <c r="AE18">
        <f t="shared" si="22"/>
        <v>82.408661827071938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54050.575476560058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15394.7</v>
      </c>
      <c r="AS18">
        <v>774.33456000000001</v>
      </c>
      <c r="AT18">
        <v>821.35</v>
      </c>
      <c r="AU18">
        <f t="shared" si="27"/>
        <v>5.7241663115602415E-2</v>
      </c>
      <c r="AV18">
        <v>0.5</v>
      </c>
      <c r="AW18">
        <f t="shared" si="28"/>
        <v>1180.1969715579651</v>
      </c>
      <c r="AX18">
        <f t="shared" si="29"/>
        <v>-0.44787028937686596</v>
      </c>
      <c r="AY18">
        <f t="shared" si="30"/>
        <v>33.778218727987621</v>
      </c>
      <c r="AZ18">
        <f t="shared" si="31"/>
        <v>1.1004704601801135E-4</v>
      </c>
      <c r="BA18">
        <f t="shared" si="32"/>
        <v>2.9716077189992087</v>
      </c>
      <c r="BB18" t="s">
        <v>302</v>
      </c>
      <c r="BC18">
        <v>774.33456000000001</v>
      </c>
      <c r="BD18">
        <v>552.73</v>
      </c>
      <c r="BE18">
        <f t="shared" si="33"/>
        <v>0.32704693492421011</v>
      </c>
      <c r="BF18">
        <f t="shared" si="34"/>
        <v>0.17502583575310851</v>
      </c>
      <c r="BG18">
        <f t="shared" si="35"/>
        <v>0.9008544484839538</v>
      </c>
      <c r="BH18">
        <f t="shared" si="36"/>
        <v>0.44407361499618508</v>
      </c>
      <c r="BI18">
        <f t="shared" si="37"/>
        <v>0.95842576415520642</v>
      </c>
      <c r="BJ18">
        <f t="shared" si="38"/>
        <v>0.12493569988121887</v>
      </c>
      <c r="BK18">
        <f t="shared" si="39"/>
        <v>0.87506430011878111</v>
      </c>
      <c r="BL18">
        <f t="shared" si="40"/>
        <v>1400.0135483870999</v>
      </c>
      <c r="BM18">
        <f t="shared" si="41"/>
        <v>1180.1969715579651</v>
      </c>
      <c r="BN18">
        <f t="shared" si="42"/>
        <v>0.84298967886248188</v>
      </c>
      <c r="BO18">
        <f t="shared" si="43"/>
        <v>0.19597935772496369</v>
      </c>
      <c r="BP18">
        <v>6</v>
      </c>
      <c r="BQ18">
        <v>0.5</v>
      </c>
      <c r="BR18" t="s">
        <v>296</v>
      </c>
      <c r="BS18">
        <v>2</v>
      </c>
      <c r="BT18">
        <v>1608067113.5</v>
      </c>
      <c r="BU18">
        <v>49.575112903225801</v>
      </c>
      <c r="BV18">
        <v>49.044287096774198</v>
      </c>
      <c r="BW18">
        <v>21.275806451612901</v>
      </c>
      <c r="BX18">
        <v>21.145596774193599</v>
      </c>
      <c r="BY18">
        <v>48.997235483871002</v>
      </c>
      <c r="BZ18">
        <v>20.9636161290323</v>
      </c>
      <c r="CA18">
        <v>500.02145161290298</v>
      </c>
      <c r="CB18">
        <v>102.56364516129</v>
      </c>
      <c r="CC18">
        <v>9.9948254838709699E-2</v>
      </c>
      <c r="CD18">
        <v>27.9978032258065</v>
      </c>
      <c r="CE18">
        <v>28.8343225806452</v>
      </c>
      <c r="CF18">
        <v>999.9</v>
      </c>
      <c r="CG18">
        <v>0</v>
      </c>
      <c r="CH18">
        <v>0</v>
      </c>
      <c r="CI18">
        <v>9999.5374193548396</v>
      </c>
      <c r="CJ18">
        <v>0</v>
      </c>
      <c r="CK18">
        <v>200.03577419354801</v>
      </c>
      <c r="CL18">
        <v>1400.0135483870999</v>
      </c>
      <c r="CM18">
        <v>0.89998916129032303</v>
      </c>
      <c r="CN18">
        <v>0.100010841935484</v>
      </c>
      <c r="CO18">
        <v>0</v>
      </c>
      <c r="CP18">
        <v>774.76167741935501</v>
      </c>
      <c r="CQ18">
        <v>4.9994800000000001</v>
      </c>
      <c r="CR18">
        <v>10957.841935483901</v>
      </c>
      <c r="CS18">
        <v>11417.654838709699</v>
      </c>
      <c r="CT18">
        <v>48.9694516129032</v>
      </c>
      <c r="CU18">
        <v>50.316064516129003</v>
      </c>
      <c r="CV18">
        <v>49.951290322580597</v>
      </c>
      <c r="CW18">
        <v>50.042064516129003</v>
      </c>
      <c r="CX18">
        <v>50.721419354838702</v>
      </c>
      <c r="CY18">
        <v>1255.4941935483901</v>
      </c>
      <c r="CZ18">
        <v>139.51967741935499</v>
      </c>
      <c r="DA18">
        <v>0</v>
      </c>
      <c r="DB18">
        <v>137.39999985694899</v>
      </c>
      <c r="DC18">
        <v>0</v>
      </c>
      <c r="DD18">
        <v>774.33456000000001</v>
      </c>
      <c r="DE18">
        <v>-26.832153892267101</v>
      </c>
      <c r="DF18">
        <v>-372.21538514911902</v>
      </c>
      <c r="DG18">
        <v>10951.755999999999</v>
      </c>
      <c r="DH18">
        <v>15</v>
      </c>
      <c r="DI18">
        <v>1608067000.5</v>
      </c>
      <c r="DJ18" t="s">
        <v>297</v>
      </c>
      <c r="DK18">
        <v>1608066999.5</v>
      </c>
      <c r="DL18">
        <v>1608067000.5</v>
      </c>
      <c r="DM18">
        <v>44</v>
      </c>
      <c r="DN18">
        <v>-0.378</v>
      </c>
      <c r="DO18">
        <v>-2E-3</v>
      </c>
      <c r="DP18">
        <v>0.41299999999999998</v>
      </c>
      <c r="DQ18">
        <v>0.317</v>
      </c>
      <c r="DR18">
        <v>401</v>
      </c>
      <c r="DS18">
        <v>21</v>
      </c>
      <c r="DT18">
        <v>0.21</v>
      </c>
      <c r="DU18">
        <v>0.17</v>
      </c>
      <c r="DV18">
        <v>-0.44686522554504499</v>
      </c>
      <c r="DW18">
        <v>-0.24568414647881401</v>
      </c>
      <c r="DX18">
        <v>1.9246922766942998E-2</v>
      </c>
      <c r="DY18">
        <v>1</v>
      </c>
      <c r="DZ18">
        <v>0.53080683870967704</v>
      </c>
      <c r="EA18">
        <v>0.29463822580645099</v>
      </c>
      <c r="EB18">
        <v>2.3685733882542699E-2</v>
      </c>
      <c r="EC18">
        <v>0</v>
      </c>
      <c r="ED18">
        <v>0.13020677419354801</v>
      </c>
      <c r="EE18">
        <v>-9.9806129032258602E-3</v>
      </c>
      <c r="EF18">
        <v>1.13353884090937E-3</v>
      </c>
      <c r="EG18">
        <v>1</v>
      </c>
      <c r="EH18">
        <v>2</v>
      </c>
      <c r="EI18">
        <v>3</v>
      </c>
      <c r="EJ18" t="s">
        <v>303</v>
      </c>
      <c r="EK18">
        <v>100</v>
      </c>
      <c r="EL18">
        <v>100</v>
      </c>
      <c r="EM18">
        <v>0.57799999999999996</v>
      </c>
      <c r="EN18">
        <v>0.31240000000000001</v>
      </c>
      <c r="EO18">
        <v>0.58137407122573503</v>
      </c>
      <c r="EP18">
        <v>-1.6043650578588901E-5</v>
      </c>
      <c r="EQ18">
        <v>-1.15305589960158E-6</v>
      </c>
      <c r="ER18">
        <v>3.6581349982770798E-10</v>
      </c>
      <c r="ES18">
        <v>-8.3714987185243603E-2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2</v>
      </c>
      <c r="FB18">
        <v>2</v>
      </c>
      <c r="FC18">
        <v>2</v>
      </c>
      <c r="FD18">
        <v>507.51900000000001</v>
      </c>
      <c r="FE18">
        <v>487.39400000000001</v>
      </c>
      <c r="FF18">
        <v>23.8263</v>
      </c>
      <c r="FG18">
        <v>33.469900000000003</v>
      </c>
      <c r="FH18">
        <v>30.0001</v>
      </c>
      <c r="FI18">
        <v>33.503399999999999</v>
      </c>
      <c r="FJ18">
        <v>33.540999999999997</v>
      </c>
      <c r="FK18">
        <v>5.05457</v>
      </c>
      <c r="FL18">
        <v>15.936999999999999</v>
      </c>
      <c r="FM18">
        <v>42.629800000000003</v>
      </c>
      <c r="FN18">
        <v>23.733499999999999</v>
      </c>
      <c r="FO18">
        <v>49.235500000000002</v>
      </c>
      <c r="FP18">
        <v>21.090199999999999</v>
      </c>
      <c r="FQ18">
        <v>97.988600000000005</v>
      </c>
      <c r="FR18">
        <v>101.88500000000001</v>
      </c>
    </row>
    <row r="19" spans="1:174" x14ac:dyDescent="0.25">
      <c r="A19">
        <v>3</v>
      </c>
      <c r="B19">
        <v>1608067193</v>
      </c>
      <c r="C19">
        <v>209.5</v>
      </c>
      <c r="D19" t="s">
        <v>304</v>
      </c>
      <c r="E19" t="s">
        <v>305</v>
      </c>
      <c r="F19" t="s">
        <v>291</v>
      </c>
      <c r="G19" t="s">
        <v>292</v>
      </c>
      <c r="H19">
        <v>1608067185</v>
      </c>
      <c r="I19">
        <f t="shared" si="0"/>
        <v>1.261469949751586E-4</v>
      </c>
      <c r="J19">
        <f t="shared" si="1"/>
        <v>0.12614699497515861</v>
      </c>
      <c r="K19">
        <f t="shared" si="2"/>
        <v>-9.8092751500640327E-2</v>
      </c>
      <c r="L19">
        <f t="shared" si="3"/>
        <v>79.391412903225799</v>
      </c>
      <c r="M19">
        <f t="shared" si="4"/>
        <v>99.266536077493413</v>
      </c>
      <c r="N19">
        <f t="shared" si="5"/>
        <v>10.191240630829363</v>
      </c>
      <c r="O19">
        <f t="shared" si="6"/>
        <v>8.1507527600910308</v>
      </c>
      <c r="P19">
        <f t="shared" si="7"/>
        <v>6.9973968380618243E-3</v>
      </c>
      <c r="Q19">
        <f t="shared" si="8"/>
        <v>2.9743290523831472</v>
      </c>
      <c r="R19">
        <f t="shared" si="9"/>
        <v>6.9882641434907715E-3</v>
      </c>
      <c r="S19">
        <f t="shared" si="10"/>
        <v>4.368484614821427E-3</v>
      </c>
      <c r="T19">
        <f t="shared" si="11"/>
        <v>231.29163911908697</v>
      </c>
      <c r="U19">
        <f t="shared" si="12"/>
        <v>29.294100913179751</v>
      </c>
      <c r="V19">
        <f t="shared" si="13"/>
        <v>28.827619354838699</v>
      </c>
      <c r="W19">
        <f t="shared" si="14"/>
        <v>3.9818300668313737</v>
      </c>
      <c r="X19">
        <f t="shared" si="15"/>
        <v>57.61697615776351</v>
      </c>
      <c r="Y19">
        <f t="shared" si="16"/>
        <v>2.1842422493054072</v>
      </c>
      <c r="Z19">
        <f t="shared" si="17"/>
        <v>3.790969944907626</v>
      </c>
      <c r="AA19">
        <f t="shared" si="18"/>
        <v>1.7975878175259665</v>
      </c>
      <c r="AB19">
        <f t="shared" si="19"/>
        <v>-5.5630824784044943</v>
      </c>
      <c r="AC19">
        <f t="shared" si="20"/>
        <v>-135.51660234232929</v>
      </c>
      <c r="AD19">
        <f t="shared" si="21"/>
        <v>-9.9716532552836075</v>
      </c>
      <c r="AE19">
        <f t="shared" si="22"/>
        <v>80.240301043069593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54061.616188900327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15394.6</v>
      </c>
      <c r="AS19">
        <v>745.65307692307704</v>
      </c>
      <c r="AT19">
        <v>791.24</v>
      </c>
      <c r="AU19">
        <f t="shared" si="27"/>
        <v>5.7614532982310007E-2</v>
      </c>
      <c r="AV19">
        <v>0.5</v>
      </c>
      <c r="AW19">
        <f t="shared" si="28"/>
        <v>1180.1831628449747</v>
      </c>
      <c r="AX19">
        <f t="shared" si="29"/>
        <v>-9.8092751500640327E-2</v>
      </c>
      <c r="AY19">
        <f t="shared" si="30"/>
        <v>33.99785088044937</v>
      </c>
      <c r="AZ19">
        <f t="shared" si="31"/>
        <v>4.0642397164802516E-4</v>
      </c>
      <c r="BA19">
        <f t="shared" si="32"/>
        <v>3.1227440473181338</v>
      </c>
      <c r="BB19" t="s">
        <v>307</v>
      </c>
      <c r="BC19">
        <v>745.65307692307704</v>
      </c>
      <c r="BD19">
        <v>539.79999999999995</v>
      </c>
      <c r="BE19">
        <f t="shared" si="33"/>
        <v>0.31777968757899</v>
      </c>
      <c r="BF19">
        <f t="shared" si="34"/>
        <v>0.18130338481117944</v>
      </c>
      <c r="BG19">
        <f t="shared" si="35"/>
        <v>0.90763624608783833</v>
      </c>
      <c r="BH19">
        <f t="shared" si="36"/>
        <v>0.60170369167038706</v>
      </c>
      <c r="BI19">
        <f t="shared" si="37"/>
        <v>0.9702493578172311</v>
      </c>
      <c r="BJ19">
        <f t="shared" si="38"/>
        <v>0.13125080570299968</v>
      </c>
      <c r="BK19">
        <f t="shared" si="39"/>
        <v>0.86874919429700026</v>
      </c>
      <c r="BL19">
        <f t="shared" si="40"/>
        <v>1399.9970967741899</v>
      </c>
      <c r="BM19">
        <f t="shared" si="41"/>
        <v>1180.1831628449747</v>
      </c>
      <c r="BN19">
        <f t="shared" si="42"/>
        <v>0.84298972159606578</v>
      </c>
      <c r="BO19">
        <f t="shared" si="43"/>
        <v>0.19597944319213165</v>
      </c>
      <c r="BP19">
        <v>6</v>
      </c>
      <c r="BQ19">
        <v>0.5</v>
      </c>
      <c r="BR19" t="s">
        <v>296</v>
      </c>
      <c r="BS19">
        <v>2</v>
      </c>
      <c r="BT19">
        <v>1608067185</v>
      </c>
      <c r="BU19">
        <v>79.391412903225799</v>
      </c>
      <c r="BV19">
        <v>79.285722580645199</v>
      </c>
      <c r="BW19">
        <v>21.2753451612903</v>
      </c>
      <c r="BX19">
        <v>21.127193548387101</v>
      </c>
      <c r="BY19">
        <v>78.818293548387103</v>
      </c>
      <c r="BZ19">
        <v>20.963170967741899</v>
      </c>
      <c r="CA19">
        <v>500.01416129032299</v>
      </c>
      <c r="CB19">
        <v>102.565451612903</v>
      </c>
      <c r="CC19">
        <v>9.9968512903225795E-2</v>
      </c>
      <c r="CD19">
        <v>27.982500000000002</v>
      </c>
      <c r="CE19">
        <v>28.827619354838699</v>
      </c>
      <c r="CF19">
        <v>999.9</v>
      </c>
      <c r="CG19">
        <v>0</v>
      </c>
      <c r="CH19">
        <v>0</v>
      </c>
      <c r="CI19">
        <v>10000.953225806499</v>
      </c>
      <c r="CJ19">
        <v>0</v>
      </c>
      <c r="CK19">
        <v>201.66825806451601</v>
      </c>
      <c r="CL19">
        <v>1399.9970967741899</v>
      </c>
      <c r="CM19">
        <v>0.89998699999999998</v>
      </c>
      <c r="CN19">
        <v>0.100013</v>
      </c>
      <c r="CO19">
        <v>0</v>
      </c>
      <c r="CP19">
        <v>745.83612903225799</v>
      </c>
      <c r="CQ19">
        <v>4.9994800000000001</v>
      </c>
      <c r="CR19">
        <v>10560.3612903226</v>
      </c>
      <c r="CS19">
        <v>11417.5064516129</v>
      </c>
      <c r="CT19">
        <v>49.042064516129003</v>
      </c>
      <c r="CU19">
        <v>50.370870967741901</v>
      </c>
      <c r="CV19">
        <v>49.983741935483899</v>
      </c>
      <c r="CW19">
        <v>50.042000000000002</v>
      </c>
      <c r="CX19">
        <v>50.757935483871002</v>
      </c>
      <c r="CY19">
        <v>1255.4770967741899</v>
      </c>
      <c r="CZ19">
        <v>139.52000000000001</v>
      </c>
      <c r="DA19">
        <v>0</v>
      </c>
      <c r="DB19">
        <v>70.900000095367403</v>
      </c>
      <c r="DC19">
        <v>0</v>
      </c>
      <c r="DD19">
        <v>745.65307692307704</v>
      </c>
      <c r="DE19">
        <v>-22.5245128433228</v>
      </c>
      <c r="DF19">
        <v>-289.77435915423098</v>
      </c>
      <c r="DG19">
        <v>10558.157692307699</v>
      </c>
      <c r="DH19">
        <v>15</v>
      </c>
      <c r="DI19">
        <v>1608067000.5</v>
      </c>
      <c r="DJ19" t="s">
        <v>297</v>
      </c>
      <c r="DK19">
        <v>1608066999.5</v>
      </c>
      <c r="DL19">
        <v>1608067000.5</v>
      </c>
      <c r="DM19">
        <v>44</v>
      </c>
      <c r="DN19">
        <v>-0.378</v>
      </c>
      <c r="DO19">
        <v>-2E-3</v>
      </c>
      <c r="DP19">
        <v>0.41299999999999998</v>
      </c>
      <c r="DQ19">
        <v>0.317</v>
      </c>
      <c r="DR19">
        <v>401</v>
      </c>
      <c r="DS19">
        <v>21</v>
      </c>
      <c r="DT19">
        <v>0.21</v>
      </c>
      <c r="DU19">
        <v>0.17</v>
      </c>
      <c r="DV19">
        <v>-9.3176878435618296E-2</v>
      </c>
      <c r="DW19">
        <v>-0.159657718558329</v>
      </c>
      <c r="DX19">
        <v>1.6063990537253402E-2</v>
      </c>
      <c r="DY19">
        <v>1</v>
      </c>
      <c r="DZ19">
        <v>0.102882690322581</v>
      </c>
      <c r="EA19">
        <v>0.18879776612903201</v>
      </c>
      <c r="EB19">
        <v>1.8964739071631501E-2</v>
      </c>
      <c r="EC19">
        <v>1</v>
      </c>
      <c r="ED19">
        <v>0.14819509677419401</v>
      </c>
      <c r="EE19">
        <v>-9.5395645161297903E-3</v>
      </c>
      <c r="EF19">
        <v>1.0124717870968101E-3</v>
      </c>
      <c r="EG19">
        <v>1</v>
      </c>
      <c r="EH19">
        <v>3</v>
      </c>
      <c r="EI19">
        <v>3</v>
      </c>
      <c r="EJ19" t="s">
        <v>308</v>
      </c>
      <c r="EK19">
        <v>100</v>
      </c>
      <c r="EL19">
        <v>100</v>
      </c>
      <c r="EM19">
        <v>0.57299999999999995</v>
      </c>
      <c r="EN19">
        <v>0.31230000000000002</v>
      </c>
      <c r="EO19">
        <v>0.58137407122573503</v>
      </c>
      <c r="EP19">
        <v>-1.6043650578588901E-5</v>
      </c>
      <c r="EQ19">
        <v>-1.15305589960158E-6</v>
      </c>
      <c r="ER19">
        <v>3.6581349982770798E-10</v>
      </c>
      <c r="ES19">
        <v>-8.3714987185243603E-2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3.2</v>
      </c>
      <c r="FB19">
        <v>3.2</v>
      </c>
      <c r="FC19">
        <v>2</v>
      </c>
      <c r="FD19">
        <v>507.54700000000003</v>
      </c>
      <c r="FE19">
        <v>487.38099999999997</v>
      </c>
      <c r="FF19">
        <v>23.754100000000001</v>
      </c>
      <c r="FG19">
        <v>33.463700000000003</v>
      </c>
      <c r="FH19">
        <v>30</v>
      </c>
      <c r="FI19">
        <v>33.491900000000001</v>
      </c>
      <c r="FJ19">
        <v>33.530200000000001</v>
      </c>
      <c r="FK19">
        <v>6.29955</v>
      </c>
      <c r="FL19">
        <v>17.0715</v>
      </c>
      <c r="FM19">
        <v>42.629800000000003</v>
      </c>
      <c r="FN19">
        <v>23.764600000000002</v>
      </c>
      <c r="FO19">
        <v>79.530100000000004</v>
      </c>
      <c r="FP19">
        <v>21.0776</v>
      </c>
      <c r="FQ19">
        <v>97.990399999999994</v>
      </c>
      <c r="FR19">
        <v>101.887</v>
      </c>
    </row>
    <row r="20" spans="1:174" x14ac:dyDescent="0.25">
      <c r="A20">
        <v>4</v>
      </c>
      <c r="B20">
        <v>1608067262</v>
      </c>
      <c r="C20">
        <v>278.5</v>
      </c>
      <c r="D20" t="s">
        <v>309</v>
      </c>
      <c r="E20" t="s">
        <v>310</v>
      </c>
      <c r="F20" t="s">
        <v>291</v>
      </c>
      <c r="G20" t="s">
        <v>292</v>
      </c>
      <c r="H20">
        <v>1608067254.25</v>
      </c>
      <c r="I20">
        <f t="shared" si="0"/>
        <v>1.4270723828465357E-4</v>
      </c>
      <c r="J20">
        <f t="shared" si="1"/>
        <v>0.14270723828465356</v>
      </c>
      <c r="K20">
        <f t="shared" si="2"/>
        <v>5.2373512170147414E-2</v>
      </c>
      <c r="L20">
        <f t="shared" si="3"/>
        <v>99.542176666666606</v>
      </c>
      <c r="M20">
        <f t="shared" si="4"/>
        <v>86.250211037404796</v>
      </c>
      <c r="N20">
        <f t="shared" si="5"/>
        <v>8.8547989244744141</v>
      </c>
      <c r="O20">
        <f t="shared" si="6"/>
        <v>10.219406402444474</v>
      </c>
      <c r="P20">
        <f t="shared" si="7"/>
        <v>7.910160941310718E-3</v>
      </c>
      <c r="Q20">
        <f t="shared" si="8"/>
        <v>2.9743280028096812</v>
      </c>
      <c r="R20">
        <f t="shared" si="9"/>
        <v>7.8984923915315034E-3</v>
      </c>
      <c r="S20">
        <f t="shared" si="10"/>
        <v>4.9376046607767284E-3</v>
      </c>
      <c r="T20">
        <f t="shared" si="11"/>
        <v>231.29021124797328</v>
      </c>
      <c r="U20">
        <f t="shared" si="12"/>
        <v>29.294312275430279</v>
      </c>
      <c r="V20">
        <f t="shared" si="13"/>
        <v>28.831403333333299</v>
      </c>
      <c r="W20">
        <f t="shared" si="14"/>
        <v>3.982703133340058</v>
      </c>
      <c r="X20">
        <f t="shared" si="15"/>
        <v>57.582618980207315</v>
      </c>
      <c r="Y20">
        <f t="shared" si="16"/>
        <v>2.1835083361771579</v>
      </c>
      <c r="Z20">
        <f t="shared" si="17"/>
        <v>3.7919573212321032</v>
      </c>
      <c r="AA20">
        <f t="shared" si="18"/>
        <v>1.7991947971629001</v>
      </c>
      <c r="AB20">
        <f t="shared" si="19"/>
        <v>-6.2933892083532221</v>
      </c>
      <c r="AC20">
        <f t="shared" si="20"/>
        <v>-135.40708412741407</v>
      </c>
      <c r="AD20">
        <f t="shared" si="21"/>
        <v>-9.9640072327489264</v>
      </c>
      <c r="AE20">
        <f t="shared" si="22"/>
        <v>79.625730679457035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54060.753273048897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311</v>
      </c>
      <c r="AR20">
        <v>15393.9</v>
      </c>
      <c r="AS20">
        <v>727.92261538461503</v>
      </c>
      <c r="AT20">
        <v>771.6</v>
      </c>
      <c r="AU20">
        <f t="shared" si="27"/>
        <v>5.6606252741556506E-2</v>
      </c>
      <c r="AV20">
        <v>0.5</v>
      </c>
      <c r="AW20">
        <f t="shared" si="28"/>
        <v>1180.1780515545586</v>
      </c>
      <c r="AX20">
        <f t="shared" si="29"/>
        <v>5.2373512170147414E-2</v>
      </c>
      <c r="AY20">
        <f t="shared" si="30"/>
        <v>33.402728533167526</v>
      </c>
      <c r="AZ20">
        <f t="shared" si="31"/>
        <v>5.3392027682294218E-4</v>
      </c>
      <c r="BA20">
        <f t="shared" si="32"/>
        <v>3.227682737169518</v>
      </c>
      <c r="BB20" t="s">
        <v>312</v>
      </c>
      <c r="BC20">
        <v>727.92261538461503</v>
      </c>
      <c r="BD20">
        <v>529.98</v>
      </c>
      <c r="BE20">
        <f t="shared" si="33"/>
        <v>0.31314152410575424</v>
      </c>
      <c r="BF20">
        <f t="shared" si="34"/>
        <v>0.18076891240536791</v>
      </c>
      <c r="BG20">
        <f t="shared" si="35"/>
        <v>0.91156253431426382</v>
      </c>
      <c r="BH20">
        <f t="shared" si="36"/>
        <v>0.77824287280702231</v>
      </c>
      <c r="BI20">
        <f t="shared" si="37"/>
        <v>0.97796159227495816</v>
      </c>
      <c r="BJ20">
        <f t="shared" si="38"/>
        <v>0.13161276510962178</v>
      </c>
      <c r="BK20">
        <f t="shared" si="39"/>
        <v>0.86838723489037828</v>
      </c>
      <c r="BL20">
        <f t="shared" si="40"/>
        <v>1399.99133333333</v>
      </c>
      <c r="BM20">
        <f t="shared" si="41"/>
        <v>1180.1780515545586</v>
      </c>
      <c r="BN20">
        <f t="shared" si="42"/>
        <v>0.84298954104565504</v>
      </c>
      <c r="BO20">
        <f t="shared" si="43"/>
        <v>0.19597908209131013</v>
      </c>
      <c r="BP20">
        <v>6</v>
      </c>
      <c r="BQ20">
        <v>0.5</v>
      </c>
      <c r="BR20" t="s">
        <v>296</v>
      </c>
      <c r="BS20">
        <v>2</v>
      </c>
      <c r="BT20">
        <v>1608067254.25</v>
      </c>
      <c r="BU20">
        <v>99.542176666666606</v>
      </c>
      <c r="BV20">
        <v>99.622066666666697</v>
      </c>
      <c r="BW20">
        <v>21.268473333333301</v>
      </c>
      <c r="BX20">
        <v>21.1008766666667</v>
      </c>
      <c r="BY20">
        <v>98.973333333333301</v>
      </c>
      <c r="BZ20">
        <v>20.956579999999999</v>
      </c>
      <c r="CA20">
        <v>500.02929999999998</v>
      </c>
      <c r="CB20">
        <v>102.564066666667</v>
      </c>
      <c r="CC20">
        <v>0.10001749</v>
      </c>
      <c r="CD20">
        <v>27.986966666666699</v>
      </c>
      <c r="CE20">
        <v>28.831403333333299</v>
      </c>
      <c r="CF20">
        <v>999.9</v>
      </c>
      <c r="CG20">
        <v>0</v>
      </c>
      <c r="CH20">
        <v>0</v>
      </c>
      <c r="CI20">
        <v>10001.082333333299</v>
      </c>
      <c r="CJ20">
        <v>0</v>
      </c>
      <c r="CK20">
        <v>206.77010000000001</v>
      </c>
      <c r="CL20">
        <v>1399.99133333333</v>
      </c>
      <c r="CM20">
        <v>0.89999070000000003</v>
      </c>
      <c r="CN20">
        <v>0.100009296666667</v>
      </c>
      <c r="CO20">
        <v>0</v>
      </c>
      <c r="CP20">
        <v>728.03293333333295</v>
      </c>
      <c r="CQ20">
        <v>4.9994800000000001</v>
      </c>
      <c r="CR20">
        <v>10320.3966666667</v>
      </c>
      <c r="CS20">
        <v>11417.48</v>
      </c>
      <c r="CT20">
        <v>49.093499999999999</v>
      </c>
      <c r="CU20">
        <v>50.420466666666599</v>
      </c>
      <c r="CV20">
        <v>50.035133333333299</v>
      </c>
      <c r="CW20">
        <v>50.061999999999998</v>
      </c>
      <c r="CX20">
        <v>50.783066666666699</v>
      </c>
      <c r="CY20">
        <v>1255.48033333333</v>
      </c>
      <c r="CZ20">
        <v>139.511</v>
      </c>
      <c r="DA20">
        <v>0</v>
      </c>
      <c r="DB20">
        <v>68.399999856948895</v>
      </c>
      <c r="DC20">
        <v>0</v>
      </c>
      <c r="DD20">
        <v>727.92261538461503</v>
      </c>
      <c r="DE20">
        <v>-15.5339487217071</v>
      </c>
      <c r="DF20">
        <v>-224.878632605951</v>
      </c>
      <c r="DG20">
        <v>10319.496153846199</v>
      </c>
      <c r="DH20">
        <v>15</v>
      </c>
      <c r="DI20">
        <v>1608067000.5</v>
      </c>
      <c r="DJ20" t="s">
        <v>297</v>
      </c>
      <c r="DK20">
        <v>1608066999.5</v>
      </c>
      <c r="DL20">
        <v>1608067000.5</v>
      </c>
      <c r="DM20">
        <v>44</v>
      </c>
      <c r="DN20">
        <v>-0.378</v>
      </c>
      <c r="DO20">
        <v>-2E-3</v>
      </c>
      <c r="DP20">
        <v>0.41299999999999998</v>
      </c>
      <c r="DQ20">
        <v>0.317</v>
      </c>
      <c r="DR20">
        <v>401</v>
      </c>
      <c r="DS20">
        <v>21</v>
      </c>
      <c r="DT20">
        <v>0.21</v>
      </c>
      <c r="DU20">
        <v>0.17</v>
      </c>
      <c r="DV20">
        <v>5.7476326809353197E-2</v>
      </c>
      <c r="DW20">
        <v>-0.118333536876343</v>
      </c>
      <c r="DX20">
        <v>1.94572139896E-2</v>
      </c>
      <c r="DY20">
        <v>1</v>
      </c>
      <c r="DZ20">
        <v>-8.51154903225807E-2</v>
      </c>
      <c r="EA20">
        <v>0.15011444032258101</v>
      </c>
      <c r="EB20">
        <v>2.3528859662130398E-2</v>
      </c>
      <c r="EC20">
        <v>1</v>
      </c>
      <c r="ED20">
        <v>0.16775506451612901</v>
      </c>
      <c r="EE20">
        <v>-1.38723870967746E-2</v>
      </c>
      <c r="EF20">
        <v>1.1011621701048099E-3</v>
      </c>
      <c r="EG20">
        <v>1</v>
      </c>
      <c r="EH20">
        <v>3</v>
      </c>
      <c r="EI20">
        <v>3</v>
      </c>
      <c r="EJ20" t="s">
        <v>308</v>
      </c>
      <c r="EK20">
        <v>100</v>
      </c>
      <c r="EL20">
        <v>100</v>
      </c>
      <c r="EM20">
        <v>0.56899999999999995</v>
      </c>
      <c r="EN20">
        <v>0.31190000000000001</v>
      </c>
      <c r="EO20">
        <v>0.58137407122573503</v>
      </c>
      <c r="EP20">
        <v>-1.6043650578588901E-5</v>
      </c>
      <c r="EQ20">
        <v>-1.15305589960158E-6</v>
      </c>
      <c r="ER20">
        <v>3.6581349982770798E-10</v>
      </c>
      <c r="ES20">
        <v>-8.3714987185243603E-2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4.4000000000000004</v>
      </c>
      <c r="FB20">
        <v>4.4000000000000004</v>
      </c>
      <c r="FC20">
        <v>2</v>
      </c>
      <c r="FD20">
        <v>507.65100000000001</v>
      </c>
      <c r="FE20">
        <v>487.483</v>
      </c>
      <c r="FF20">
        <v>23.749199999999998</v>
      </c>
      <c r="FG20">
        <v>33.454900000000002</v>
      </c>
      <c r="FH20">
        <v>29.9999</v>
      </c>
      <c r="FI20">
        <v>33.485900000000001</v>
      </c>
      <c r="FJ20">
        <v>33.5242</v>
      </c>
      <c r="FK20">
        <v>7.1421599999999996</v>
      </c>
      <c r="FL20">
        <v>17.346900000000002</v>
      </c>
      <c r="FM20">
        <v>42.629800000000003</v>
      </c>
      <c r="FN20">
        <v>23.757300000000001</v>
      </c>
      <c r="FO20">
        <v>99.804500000000004</v>
      </c>
      <c r="FP20">
        <v>21.0718</v>
      </c>
      <c r="FQ20">
        <v>97.990899999999996</v>
      </c>
      <c r="FR20">
        <v>101.889</v>
      </c>
    </row>
    <row r="21" spans="1:174" x14ac:dyDescent="0.25">
      <c r="A21">
        <v>5</v>
      </c>
      <c r="B21">
        <v>1608067363</v>
      </c>
      <c r="C21">
        <v>379.5</v>
      </c>
      <c r="D21" t="s">
        <v>313</v>
      </c>
      <c r="E21" t="s">
        <v>314</v>
      </c>
      <c r="F21" t="s">
        <v>291</v>
      </c>
      <c r="G21" t="s">
        <v>292</v>
      </c>
      <c r="H21">
        <v>1608067355.25</v>
      </c>
      <c r="I21">
        <f t="shared" si="0"/>
        <v>1.4787732965231576E-4</v>
      </c>
      <c r="J21">
        <f t="shared" si="1"/>
        <v>0.14787732965231576</v>
      </c>
      <c r="K21">
        <f t="shared" si="2"/>
        <v>0.26611644369462695</v>
      </c>
      <c r="L21">
        <f t="shared" si="3"/>
        <v>149.78323333333299</v>
      </c>
      <c r="M21">
        <f t="shared" si="4"/>
        <v>94.303547287364182</v>
      </c>
      <c r="N21">
        <f t="shared" si="5"/>
        <v>9.681507586676787</v>
      </c>
      <c r="O21">
        <f t="shared" si="6"/>
        <v>15.37723183895487</v>
      </c>
      <c r="P21">
        <f t="shared" si="7"/>
        <v>8.2058656532692006E-3</v>
      </c>
      <c r="Q21">
        <f t="shared" si="8"/>
        <v>2.97439455194605</v>
      </c>
      <c r="R21">
        <f t="shared" si="9"/>
        <v>8.1933094167611319E-3</v>
      </c>
      <c r="S21">
        <f t="shared" si="10"/>
        <v>5.1219448884405518E-3</v>
      </c>
      <c r="T21">
        <f t="shared" si="11"/>
        <v>231.28781564071062</v>
      </c>
      <c r="U21">
        <f t="shared" si="12"/>
        <v>29.29507443556864</v>
      </c>
      <c r="V21">
        <f t="shared" si="13"/>
        <v>28.837073333333301</v>
      </c>
      <c r="W21">
        <f t="shared" si="14"/>
        <v>3.984011668665516</v>
      </c>
      <c r="X21">
        <f t="shared" si="15"/>
        <v>57.66163842896205</v>
      </c>
      <c r="Y21">
        <f t="shared" si="16"/>
        <v>2.1867762629485825</v>
      </c>
      <c r="Z21">
        <f t="shared" si="17"/>
        <v>3.7924282461079319</v>
      </c>
      <c r="AA21">
        <f t="shared" si="18"/>
        <v>1.7972354057169335</v>
      </c>
      <c r="AB21">
        <f t="shared" si="19"/>
        <v>-6.5213902376671253</v>
      </c>
      <c r="AC21">
        <f t="shared" si="20"/>
        <v>-135.97777247394649</v>
      </c>
      <c r="AD21">
        <f t="shared" si="21"/>
        <v>-10.006166355028167</v>
      </c>
      <c r="AE21">
        <f t="shared" si="22"/>
        <v>78.782486574068827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54062.303853632249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315</v>
      </c>
      <c r="AR21">
        <v>15393.3</v>
      </c>
      <c r="AS21">
        <v>711.53916000000004</v>
      </c>
      <c r="AT21">
        <v>755.69</v>
      </c>
      <c r="AU21">
        <f t="shared" si="27"/>
        <v>5.8424539162884259E-2</v>
      </c>
      <c r="AV21">
        <v>0.5</v>
      </c>
      <c r="AW21">
        <f t="shared" si="28"/>
        <v>1180.1654505580509</v>
      </c>
      <c r="AX21">
        <f t="shared" si="29"/>
        <v>0.26611644369462695</v>
      </c>
      <c r="AY21">
        <f t="shared" si="30"/>
        <v>34.475311292405898</v>
      </c>
      <c r="AZ21">
        <f t="shared" si="31"/>
        <v>7.150386609875945E-4</v>
      </c>
      <c r="BA21">
        <f t="shared" si="32"/>
        <v>3.3166907065066358</v>
      </c>
      <c r="BB21" t="s">
        <v>316</v>
      </c>
      <c r="BC21">
        <v>711.53916000000004</v>
      </c>
      <c r="BD21">
        <v>522.5</v>
      </c>
      <c r="BE21">
        <f t="shared" si="33"/>
        <v>0.30857891463430775</v>
      </c>
      <c r="BF21">
        <f t="shared" si="34"/>
        <v>0.18933419100304474</v>
      </c>
      <c r="BG21">
        <f t="shared" si="35"/>
        <v>0.91488111316333154</v>
      </c>
      <c r="BH21">
        <f t="shared" si="36"/>
        <v>1.0979224515561294</v>
      </c>
      <c r="BI21">
        <f t="shared" si="37"/>
        <v>0.98420913047365655</v>
      </c>
      <c r="BJ21">
        <f t="shared" si="38"/>
        <v>0.13903256540243109</v>
      </c>
      <c r="BK21">
        <f t="shared" si="39"/>
        <v>0.86096743459756886</v>
      </c>
      <c r="BL21">
        <f t="shared" si="40"/>
        <v>1399.9763333333301</v>
      </c>
      <c r="BM21">
        <f t="shared" si="41"/>
        <v>1180.1654505580509</v>
      </c>
      <c r="BN21">
        <f t="shared" si="42"/>
        <v>0.84298957236519012</v>
      </c>
      <c r="BO21">
        <f t="shared" si="43"/>
        <v>0.19597914473038019</v>
      </c>
      <c r="BP21">
        <v>6</v>
      </c>
      <c r="BQ21">
        <v>0.5</v>
      </c>
      <c r="BR21" t="s">
        <v>296</v>
      </c>
      <c r="BS21">
        <v>2</v>
      </c>
      <c r="BT21">
        <v>1608067355.25</v>
      </c>
      <c r="BU21">
        <v>149.78323333333299</v>
      </c>
      <c r="BV21">
        <v>150.12913333333299</v>
      </c>
      <c r="BW21">
        <v>21.30048</v>
      </c>
      <c r="BX21">
        <v>21.126816666666699</v>
      </c>
      <c r="BY21">
        <v>149.22876666666701</v>
      </c>
      <c r="BZ21">
        <v>20.987263333333299</v>
      </c>
      <c r="CA21">
        <v>500.027733333333</v>
      </c>
      <c r="CB21">
        <v>102.56319999999999</v>
      </c>
      <c r="CC21">
        <v>0.100038713333333</v>
      </c>
      <c r="CD21">
        <v>27.9890966666667</v>
      </c>
      <c r="CE21">
        <v>28.837073333333301</v>
      </c>
      <c r="CF21">
        <v>999.9</v>
      </c>
      <c r="CG21">
        <v>0</v>
      </c>
      <c r="CH21">
        <v>0</v>
      </c>
      <c r="CI21">
        <v>10001.5433333333</v>
      </c>
      <c r="CJ21">
        <v>0</v>
      </c>
      <c r="CK21">
        <v>201.28876666666699</v>
      </c>
      <c r="CL21">
        <v>1399.9763333333301</v>
      </c>
      <c r="CM21">
        <v>0.899992866666667</v>
      </c>
      <c r="CN21">
        <v>0.100007106666667</v>
      </c>
      <c r="CO21">
        <v>0</v>
      </c>
      <c r="CP21">
        <v>711.59640000000002</v>
      </c>
      <c r="CQ21">
        <v>4.9994800000000001</v>
      </c>
      <c r="CR21">
        <v>10100.8666666667</v>
      </c>
      <c r="CS21">
        <v>11417.38</v>
      </c>
      <c r="CT21">
        <v>49.116599999999998</v>
      </c>
      <c r="CU21">
        <v>50.499933333333303</v>
      </c>
      <c r="CV21">
        <v>50.095599999999997</v>
      </c>
      <c r="CW21">
        <v>50.125</v>
      </c>
      <c r="CX21">
        <v>50.832999999999998</v>
      </c>
      <c r="CY21">
        <v>1255.4656666666699</v>
      </c>
      <c r="CZ21">
        <v>139.511</v>
      </c>
      <c r="DA21">
        <v>0</v>
      </c>
      <c r="DB21">
        <v>100.299999952316</v>
      </c>
      <c r="DC21">
        <v>0</v>
      </c>
      <c r="DD21">
        <v>711.53916000000004</v>
      </c>
      <c r="DE21">
        <v>-7.5953076971785896</v>
      </c>
      <c r="DF21">
        <v>-97.992307857335206</v>
      </c>
      <c r="DG21">
        <v>10100.064</v>
      </c>
      <c r="DH21">
        <v>15</v>
      </c>
      <c r="DI21">
        <v>1608067000.5</v>
      </c>
      <c r="DJ21" t="s">
        <v>297</v>
      </c>
      <c r="DK21">
        <v>1608066999.5</v>
      </c>
      <c r="DL21">
        <v>1608067000.5</v>
      </c>
      <c r="DM21">
        <v>44</v>
      </c>
      <c r="DN21">
        <v>-0.378</v>
      </c>
      <c r="DO21">
        <v>-2E-3</v>
      </c>
      <c r="DP21">
        <v>0.41299999999999998</v>
      </c>
      <c r="DQ21">
        <v>0.317</v>
      </c>
      <c r="DR21">
        <v>401</v>
      </c>
      <c r="DS21">
        <v>21</v>
      </c>
      <c r="DT21">
        <v>0.21</v>
      </c>
      <c r="DU21">
        <v>0.17</v>
      </c>
      <c r="DV21">
        <v>0.268637981879636</v>
      </c>
      <c r="DW21">
        <v>-0.13702987544716</v>
      </c>
      <c r="DX21">
        <v>1.7061531932962299E-2</v>
      </c>
      <c r="DY21">
        <v>1</v>
      </c>
      <c r="DZ21">
        <v>-0.34885425806451598</v>
      </c>
      <c r="EA21">
        <v>0.13285272580645399</v>
      </c>
      <c r="EB21">
        <v>1.9508652330180402E-2</v>
      </c>
      <c r="EC21">
        <v>1</v>
      </c>
      <c r="ED21">
        <v>0.17289364516128999</v>
      </c>
      <c r="EE21">
        <v>8.5717548387096304E-2</v>
      </c>
      <c r="EF21">
        <v>6.7365523753881397E-3</v>
      </c>
      <c r="EG21">
        <v>1</v>
      </c>
      <c r="EH21">
        <v>3</v>
      </c>
      <c r="EI21">
        <v>3</v>
      </c>
      <c r="EJ21" t="s">
        <v>308</v>
      </c>
      <c r="EK21">
        <v>100</v>
      </c>
      <c r="EL21">
        <v>100</v>
      </c>
      <c r="EM21">
        <v>0.55400000000000005</v>
      </c>
      <c r="EN21">
        <v>0.31319999999999998</v>
      </c>
      <c r="EO21">
        <v>0.58137407122573503</v>
      </c>
      <c r="EP21">
        <v>-1.6043650578588901E-5</v>
      </c>
      <c r="EQ21">
        <v>-1.15305589960158E-6</v>
      </c>
      <c r="ER21">
        <v>3.6581349982770798E-10</v>
      </c>
      <c r="ES21">
        <v>-8.3714987185243603E-2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6.1</v>
      </c>
      <c r="FB21">
        <v>6</v>
      </c>
      <c r="FC21">
        <v>2</v>
      </c>
      <c r="FD21">
        <v>507.74900000000002</v>
      </c>
      <c r="FE21">
        <v>487.65499999999997</v>
      </c>
      <c r="FF21">
        <v>23.768000000000001</v>
      </c>
      <c r="FG21">
        <v>33.448900000000002</v>
      </c>
      <c r="FH21">
        <v>30.0002</v>
      </c>
      <c r="FI21">
        <v>33.476900000000001</v>
      </c>
      <c r="FJ21">
        <v>33.5152</v>
      </c>
      <c r="FK21">
        <v>9.2260100000000005</v>
      </c>
      <c r="FL21">
        <v>17.624700000000001</v>
      </c>
      <c r="FM21">
        <v>42.629800000000003</v>
      </c>
      <c r="FN21">
        <v>23.7729</v>
      </c>
      <c r="FO21">
        <v>150.25200000000001</v>
      </c>
      <c r="FP21">
        <v>21.071400000000001</v>
      </c>
      <c r="FQ21">
        <v>97.992999999999995</v>
      </c>
      <c r="FR21">
        <v>101.89</v>
      </c>
    </row>
    <row r="22" spans="1:174" x14ac:dyDescent="0.25">
      <c r="A22">
        <v>6</v>
      </c>
      <c r="B22">
        <v>1608067466</v>
      </c>
      <c r="C22">
        <v>482.5</v>
      </c>
      <c r="D22" t="s">
        <v>317</v>
      </c>
      <c r="E22" t="s">
        <v>318</v>
      </c>
      <c r="F22" t="s">
        <v>291</v>
      </c>
      <c r="G22" t="s">
        <v>292</v>
      </c>
      <c r="H22">
        <v>1608067458.25</v>
      </c>
      <c r="I22">
        <f t="shared" si="0"/>
        <v>1.6433265968084478E-4</v>
      </c>
      <c r="J22">
        <f t="shared" si="1"/>
        <v>0.16433265968084479</v>
      </c>
      <c r="K22">
        <f t="shared" si="2"/>
        <v>0.63714092610853046</v>
      </c>
      <c r="L22">
        <f t="shared" si="3"/>
        <v>199.801633333333</v>
      </c>
      <c r="M22">
        <f t="shared" si="4"/>
        <v>83.560603070707529</v>
      </c>
      <c r="N22">
        <f t="shared" si="5"/>
        <v>8.5786331360482428</v>
      </c>
      <c r="O22">
        <f t="shared" si="6"/>
        <v>20.512356892631733</v>
      </c>
      <c r="P22">
        <f t="shared" si="7"/>
        <v>9.1036381319338378E-3</v>
      </c>
      <c r="Q22">
        <f t="shared" si="8"/>
        <v>2.9744458719214983</v>
      </c>
      <c r="R22">
        <f t="shared" si="9"/>
        <v>9.0881872001391441E-3</v>
      </c>
      <c r="S22">
        <f t="shared" si="10"/>
        <v>5.6815029907866183E-3</v>
      </c>
      <c r="T22">
        <f t="shared" si="11"/>
        <v>231.29115956731465</v>
      </c>
      <c r="U22">
        <f t="shared" si="12"/>
        <v>29.287709253342161</v>
      </c>
      <c r="V22">
        <f t="shared" si="13"/>
        <v>28.836656666666698</v>
      </c>
      <c r="W22">
        <f t="shared" si="14"/>
        <v>3.983915496635388</v>
      </c>
      <c r="X22">
        <f t="shared" si="15"/>
        <v>57.580795356251571</v>
      </c>
      <c r="Y22">
        <f t="shared" si="16"/>
        <v>2.1833093431738968</v>
      </c>
      <c r="Z22">
        <f t="shared" si="17"/>
        <v>3.7917318259773816</v>
      </c>
      <c r="AA22">
        <f t="shared" si="18"/>
        <v>1.8006061534614912</v>
      </c>
      <c r="AB22">
        <f t="shared" si="19"/>
        <v>-7.2470702919252545</v>
      </c>
      <c r="AC22">
        <f t="shared" si="20"/>
        <v>-136.41843138132836</v>
      </c>
      <c r="AD22">
        <f t="shared" si="21"/>
        <v>-10.038241773073903</v>
      </c>
      <c r="AE22">
        <f t="shared" si="22"/>
        <v>77.587416120987115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54064.383487197461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319</v>
      </c>
      <c r="AR22">
        <v>15392.8</v>
      </c>
      <c r="AS22">
        <v>702.15124000000003</v>
      </c>
      <c r="AT22">
        <v>747.05</v>
      </c>
      <c r="AU22">
        <f t="shared" si="27"/>
        <v>6.0101412221404082E-2</v>
      </c>
      <c r="AV22">
        <v>0.5</v>
      </c>
      <c r="AW22">
        <f t="shared" si="28"/>
        <v>1180.1851005580136</v>
      </c>
      <c r="AX22">
        <f t="shared" si="29"/>
        <v>0.63714092610853046</v>
      </c>
      <c r="AY22">
        <f t="shared" si="30"/>
        <v>35.465395613098202</v>
      </c>
      <c r="AZ22">
        <f t="shared" si="31"/>
        <v>1.0294049682124707E-3</v>
      </c>
      <c r="BA22">
        <f t="shared" si="32"/>
        <v>3.3666153537246504</v>
      </c>
      <c r="BB22" t="s">
        <v>320</v>
      </c>
      <c r="BC22">
        <v>702.15124000000003</v>
      </c>
      <c r="BD22">
        <v>518.04</v>
      </c>
      <c r="BE22">
        <f t="shared" si="33"/>
        <v>0.3065524395957433</v>
      </c>
      <c r="BF22">
        <f t="shared" si="34"/>
        <v>0.19605589275577454</v>
      </c>
      <c r="BG22">
        <f t="shared" si="35"/>
        <v>0.91654276176732108</v>
      </c>
      <c r="BH22">
        <f t="shared" si="36"/>
        <v>1.4220584236813196</v>
      </c>
      <c r="BI22">
        <f t="shared" si="37"/>
        <v>0.9876018853471169</v>
      </c>
      <c r="BJ22">
        <f t="shared" si="38"/>
        <v>0.1446480315027307</v>
      </c>
      <c r="BK22">
        <f t="shared" si="39"/>
        <v>0.85535196849726924</v>
      </c>
      <c r="BL22">
        <f t="shared" si="40"/>
        <v>1400</v>
      </c>
      <c r="BM22">
        <f t="shared" si="41"/>
        <v>1180.1851005580136</v>
      </c>
      <c r="BN22">
        <f t="shared" si="42"/>
        <v>0.84298935754143822</v>
      </c>
      <c r="BO22">
        <f t="shared" si="43"/>
        <v>0.19597871508287629</v>
      </c>
      <c r="BP22">
        <v>6</v>
      </c>
      <c r="BQ22">
        <v>0.5</v>
      </c>
      <c r="BR22" t="s">
        <v>296</v>
      </c>
      <c r="BS22">
        <v>2</v>
      </c>
      <c r="BT22">
        <v>1608067458.25</v>
      </c>
      <c r="BU22">
        <v>199.801633333333</v>
      </c>
      <c r="BV22">
        <v>200.60556666666699</v>
      </c>
      <c r="BW22">
        <v>21.266633333333299</v>
      </c>
      <c r="BX22">
        <v>21.073636666666701</v>
      </c>
      <c r="BY22">
        <v>199.26636666666701</v>
      </c>
      <c r="BZ22">
        <v>20.954820000000002</v>
      </c>
      <c r="CA22">
        <v>500.02269999999999</v>
      </c>
      <c r="CB22">
        <v>102.56359999999999</v>
      </c>
      <c r="CC22">
        <v>0.100009653333333</v>
      </c>
      <c r="CD22">
        <v>27.985946666666699</v>
      </c>
      <c r="CE22">
        <v>28.836656666666698</v>
      </c>
      <c r="CF22">
        <v>999.9</v>
      </c>
      <c r="CG22">
        <v>0</v>
      </c>
      <c r="CH22">
        <v>0</v>
      </c>
      <c r="CI22">
        <v>10001.794666666699</v>
      </c>
      <c r="CJ22">
        <v>0</v>
      </c>
      <c r="CK22">
        <v>197.72093333333299</v>
      </c>
      <c r="CL22">
        <v>1400</v>
      </c>
      <c r="CM22">
        <v>0.89999580000000001</v>
      </c>
      <c r="CN22">
        <v>0.10000415999999999</v>
      </c>
      <c r="CO22">
        <v>0</v>
      </c>
      <c r="CP22">
        <v>702.17420000000004</v>
      </c>
      <c r="CQ22">
        <v>4.9994800000000001</v>
      </c>
      <c r="CR22">
        <v>9968.8379999999997</v>
      </c>
      <c r="CS22">
        <v>11417.5566666667</v>
      </c>
      <c r="CT22">
        <v>49.149799999999999</v>
      </c>
      <c r="CU22">
        <v>50.603999999999999</v>
      </c>
      <c r="CV22">
        <v>50.162266666666703</v>
      </c>
      <c r="CW22">
        <v>50.199599999999997</v>
      </c>
      <c r="CX22">
        <v>50.8791333333333</v>
      </c>
      <c r="CY22">
        <v>1255.4970000000001</v>
      </c>
      <c r="CZ22">
        <v>139.50333333333299</v>
      </c>
      <c r="DA22">
        <v>0</v>
      </c>
      <c r="DB22">
        <v>102.299999952316</v>
      </c>
      <c r="DC22">
        <v>0</v>
      </c>
      <c r="DD22">
        <v>702.15124000000003</v>
      </c>
      <c r="DE22">
        <v>-4.2341538498030404</v>
      </c>
      <c r="DF22">
        <v>-67.906153865373</v>
      </c>
      <c r="DG22">
        <v>9968.3619999999992</v>
      </c>
      <c r="DH22">
        <v>15</v>
      </c>
      <c r="DI22">
        <v>1608067000.5</v>
      </c>
      <c r="DJ22" t="s">
        <v>297</v>
      </c>
      <c r="DK22">
        <v>1608066999.5</v>
      </c>
      <c r="DL22">
        <v>1608067000.5</v>
      </c>
      <c r="DM22">
        <v>44</v>
      </c>
      <c r="DN22">
        <v>-0.378</v>
      </c>
      <c r="DO22">
        <v>-2E-3</v>
      </c>
      <c r="DP22">
        <v>0.41299999999999998</v>
      </c>
      <c r="DQ22">
        <v>0.317</v>
      </c>
      <c r="DR22">
        <v>401</v>
      </c>
      <c r="DS22">
        <v>21</v>
      </c>
      <c r="DT22">
        <v>0.21</v>
      </c>
      <c r="DU22">
        <v>0.17</v>
      </c>
      <c r="DV22">
        <v>0.64082146996123601</v>
      </c>
      <c r="DW22">
        <v>-0.12990743722985201</v>
      </c>
      <c r="DX22">
        <v>2.1115737788626299E-2</v>
      </c>
      <c r="DY22">
        <v>1</v>
      </c>
      <c r="DZ22">
        <v>-0.80786625806451595</v>
      </c>
      <c r="EA22">
        <v>0.15059148387096999</v>
      </c>
      <c r="EB22">
        <v>2.52040897743354E-2</v>
      </c>
      <c r="EC22">
        <v>1</v>
      </c>
      <c r="ED22">
        <v>0.19292796774193499</v>
      </c>
      <c r="EE22">
        <v>2.49053225806366E-3</v>
      </c>
      <c r="EF22">
        <v>7.8598524503392002E-4</v>
      </c>
      <c r="EG22">
        <v>1</v>
      </c>
      <c r="EH22">
        <v>3</v>
      </c>
      <c r="EI22">
        <v>3</v>
      </c>
      <c r="EJ22" t="s">
        <v>308</v>
      </c>
      <c r="EK22">
        <v>100</v>
      </c>
      <c r="EL22">
        <v>100</v>
      </c>
      <c r="EM22">
        <v>0.53600000000000003</v>
      </c>
      <c r="EN22">
        <v>0.31180000000000002</v>
      </c>
      <c r="EO22">
        <v>0.58137407122573503</v>
      </c>
      <c r="EP22">
        <v>-1.6043650578588901E-5</v>
      </c>
      <c r="EQ22">
        <v>-1.15305589960158E-6</v>
      </c>
      <c r="ER22">
        <v>3.6581349982770798E-10</v>
      </c>
      <c r="ES22">
        <v>-8.3714987185243603E-2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7.8</v>
      </c>
      <c r="FB22">
        <v>7.8</v>
      </c>
      <c r="FC22">
        <v>2</v>
      </c>
      <c r="FD22">
        <v>507.67</v>
      </c>
      <c r="FE22">
        <v>487.75700000000001</v>
      </c>
      <c r="FF22">
        <v>23.796399999999998</v>
      </c>
      <c r="FG22">
        <v>33.444400000000002</v>
      </c>
      <c r="FH22">
        <v>30.0001</v>
      </c>
      <c r="FI22">
        <v>33.4709</v>
      </c>
      <c r="FJ22">
        <v>33.5092</v>
      </c>
      <c r="FK22">
        <v>11.279299999999999</v>
      </c>
      <c r="FL22">
        <v>17.898299999999999</v>
      </c>
      <c r="FM22">
        <v>42.629800000000003</v>
      </c>
      <c r="FN22">
        <v>23.8034</v>
      </c>
      <c r="FO22">
        <v>200.65799999999999</v>
      </c>
      <c r="FP22">
        <v>21.070799999999998</v>
      </c>
      <c r="FQ22">
        <v>97.992900000000006</v>
      </c>
      <c r="FR22">
        <v>101.89</v>
      </c>
    </row>
    <row r="23" spans="1:174" x14ac:dyDescent="0.25">
      <c r="A23">
        <v>7</v>
      </c>
      <c r="B23">
        <v>1608067571</v>
      </c>
      <c r="C23">
        <v>587.5</v>
      </c>
      <c r="D23" t="s">
        <v>321</v>
      </c>
      <c r="E23" t="s">
        <v>322</v>
      </c>
      <c r="F23" t="s">
        <v>291</v>
      </c>
      <c r="G23" t="s">
        <v>292</v>
      </c>
      <c r="H23">
        <v>1608067563.25</v>
      </c>
      <c r="I23">
        <f t="shared" si="0"/>
        <v>1.7210333918125744E-4</v>
      </c>
      <c r="J23">
        <f t="shared" si="1"/>
        <v>0.17210333918125745</v>
      </c>
      <c r="K23">
        <f t="shared" si="2"/>
        <v>0.9140445172732683</v>
      </c>
      <c r="L23">
        <f t="shared" si="3"/>
        <v>249.82773333333299</v>
      </c>
      <c r="M23">
        <f t="shared" si="4"/>
        <v>91.183247591505378</v>
      </c>
      <c r="N23">
        <f t="shared" si="5"/>
        <v>9.36169126585472</v>
      </c>
      <c r="O23">
        <f t="shared" si="6"/>
        <v>25.649559221586983</v>
      </c>
      <c r="P23">
        <f t="shared" si="7"/>
        <v>9.5289933291603165E-3</v>
      </c>
      <c r="Q23">
        <f t="shared" si="8"/>
        <v>2.9748074770011437</v>
      </c>
      <c r="R23">
        <f t="shared" si="9"/>
        <v>9.5120683216818255E-3</v>
      </c>
      <c r="S23">
        <f t="shared" si="10"/>
        <v>5.9465608093421315E-3</v>
      </c>
      <c r="T23">
        <f t="shared" si="11"/>
        <v>231.29012867151965</v>
      </c>
      <c r="U23">
        <f t="shared" si="12"/>
        <v>29.284302725519527</v>
      </c>
      <c r="V23">
        <f t="shared" si="13"/>
        <v>28.835290000000001</v>
      </c>
      <c r="W23">
        <f t="shared" si="14"/>
        <v>3.9836000665867934</v>
      </c>
      <c r="X23">
        <f t="shared" si="15"/>
        <v>57.5444260878308</v>
      </c>
      <c r="Y23">
        <f t="shared" si="16"/>
        <v>2.1817696116259149</v>
      </c>
      <c r="Z23">
        <f t="shared" si="17"/>
        <v>3.7914525523216644</v>
      </c>
      <c r="AA23">
        <f t="shared" si="18"/>
        <v>1.8018304549608786</v>
      </c>
      <c r="AB23">
        <f t="shared" si="19"/>
        <v>-7.5897572578934529</v>
      </c>
      <c r="AC23">
        <f t="shared" si="20"/>
        <v>-136.41844347296947</v>
      </c>
      <c r="AD23">
        <f t="shared" si="21"/>
        <v>-10.036891083337217</v>
      </c>
      <c r="AE23">
        <f t="shared" si="22"/>
        <v>77.245036857319491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54075.334172238712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323</v>
      </c>
      <c r="AR23">
        <v>15392.5</v>
      </c>
      <c r="AS23">
        <v>696.25373076923097</v>
      </c>
      <c r="AT23">
        <v>742.07</v>
      </c>
      <c r="AU23">
        <f t="shared" si="27"/>
        <v>6.174116893388637E-2</v>
      </c>
      <c r="AV23">
        <v>0.5</v>
      </c>
      <c r="AW23">
        <f t="shared" si="28"/>
        <v>1180.1800215544581</v>
      </c>
      <c r="AX23">
        <f t="shared" si="29"/>
        <v>0.9140445172732683</v>
      </c>
      <c r="AY23">
        <f t="shared" si="30"/>
        <v>36.432847041595728</v>
      </c>
      <c r="AZ23">
        <f t="shared" si="31"/>
        <v>1.2640376636138932E-3</v>
      </c>
      <c r="BA23">
        <f t="shared" si="32"/>
        <v>3.3959195224170222</v>
      </c>
      <c r="BB23" t="s">
        <v>324</v>
      </c>
      <c r="BC23">
        <v>696.25373076923097</v>
      </c>
      <c r="BD23">
        <v>516.84</v>
      </c>
      <c r="BE23">
        <f t="shared" si="33"/>
        <v>0.30351584082364202</v>
      </c>
      <c r="BF23">
        <f t="shared" si="34"/>
        <v>0.20341992288224961</v>
      </c>
      <c r="BG23">
        <f t="shared" si="35"/>
        <v>0.91795617140942143</v>
      </c>
      <c r="BH23">
        <f t="shared" si="36"/>
        <v>1.7228645396430369</v>
      </c>
      <c r="BI23">
        <f t="shared" si="37"/>
        <v>0.98955743155890308</v>
      </c>
      <c r="BJ23">
        <f t="shared" si="38"/>
        <v>0.15100178038013046</v>
      </c>
      <c r="BK23">
        <f t="shared" si="39"/>
        <v>0.84899821961986954</v>
      </c>
      <c r="BL23">
        <f t="shared" si="40"/>
        <v>1399.9939999999999</v>
      </c>
      <c r="BM23">
        <f t="shared" si="41"/>
        <v>1180.1800215544581</v>
      </c>
      <c r="BN23">
        <f t="shared" si="42"/>
        <v>0.84298934249322366</v>
      </c>
      <c r="BO23">
        <f t="shared" si="43"/>
        <v>0.19597868498644724</v>
      </c>
      <c r="BP23">
        <v>6</v>
      </c>
      <c r="BQ23">
        <v>0.5</v>
      </c>
      <c r="BR23" t="s">
        <v>296</v>
      </c>
      <c r="BS23">
        <v>2</v>
      </c>
      <c r="BT23">
        <v>1608067563.25</v>
      </c>
      <c r="BU23">
        <v>249.82773333333299</v>
      </c>
      <c r="BV23">
        <v>250.976133333333</v>
      </c>
      <c r="BW23">
        <v>21.250523333333302</v>
      </c>
      <c r="BX23">
        <v>21.048396666666701</v>
      </c>
      <c r="BY23">
        <v>249.31636666666699</v>
      </c>
      <c r="BZ23">
        <v>20.93938</v>
      </c>
      <c r="CA23">
        <v>500.02126666666697</v>
      </c>
      <c r="CB23">
        <v>102.569033333333</v>
      </c>
      <c r="CC23">
        <v>9.9949326666666699E-2</v>
      </c>
      <c r="CD23">
        <v>27.984683333333301</v>
      </c>
      <c r="CE23">
        <v>28.835290000000001</v>
      </c>
      <c r="CF23">
        <v>999.9</v>
      </c>
      <c r="CG23">
        <v>0</v>
      </c>
      <c r="CH23">
        <v>0</v>
      </c>
      <c r="CI23">
        <v>10003.310666666701</v>
      </c>
      <c r="CJ23">
        <v>0</v>
      </c>
      <c r="CK23">
        <v>193.11596666666699</v>
      </c>
      <c r="CL23">
        <v>1399.9939999999999</v>
      </c>
      <c r="CM23">
        <v>0.89999799999999996</v>
      </c>
      <c r="CN23">
        <v>0.10000195000000001</v>
      </c>
      <c r="CO23">
        <v>0</v>
      </c>
      <c r="CP23">
        <v>696.25786666666704</v>
      </c>
      <c r="CQ23">
        <v>4.9994800000000001</v>
      </c>
      <c r="CR23">
        <v>9886.6506666666701</v>
      </c>
      <c r="CS23">
        <v>11417.5233333333</v>
      </c>
      <c r="CT23">
        <v>49.220599999999997</v>
      </c>
      <c r="CU23">
        <v>50.678733333333298</v>
      </c>
      <c r="CV23">
        <v>50.222700000000003</v>
      </c>
      <c r="CW23">
        <v>50.295533333333303</v>
      </c>
      <c r="CX23">
        <v>50.941200000000002</v>
      </c>
      <c r="CY23">
        <v>1255.492</v>
      </c>
      <c r="CZ23">
        <v>139.50200000000001</v>
      </c>
      <c r="DA23">
        <v>0</v>
      </c>
      <c r="DB23">
        <v>104</v>
      </c>
      <c r="DC23">
        <v>0</v>
      </c>
      <c r="DD23">
        <v>696.25373076923097</v>
      </c>
      <c r="DE23">
        <v>-3.54601709340296</v>
      </c>
      <c r="DF23">
        <v>-42.747008545008498</v>
      </c>
      <c r="DG23">
        <v>9886.6903846153891</v>
      </c>
      <c r="DH23">
        <v>15</v>
      </c>
      <c r="DI23">
        <v>1608067000.5</v>
      </c>
      <c r="DJ23" t="s">
        <v>297</v>
      </c>
      <c r="DK23">
        <v>1608066999.5</v>
      </c>
      <c r="DL23">
        <v>1608067000.5</v>
      </c>
      <c r="DM23">
        <v>44</v>
      </c>
      <c r="DN23">
        <v>-0.378</v>
      </c>
      <c r="DO23">
        <v>-2E-3</v>
      </c>
      <c r="DP23">
        <v>0.41299999999999998</v>
      </c>
      <c r="DQ23">
        <v>0.317</v>
      </c>
      <c r="DR23">
        <v>401</v>
      </c>
      <c r="DS23">
        <v>21</v>
      </c>
      <c r="DT23">
        <v>0.21</v>
      </c>
      <c r="DU23">
        <v>0.17</v>
      </c>
      <c r="DV23">
        <v>0.91498624645227</v>
      </c>
      <c r="DW23">
        <v>-0.18618694945186101</v>
      </c>
      <c r="DX23">
        <v>4.2586411221664698E-2</v>
      </c>
      <c r="DY23">
        <v>1</v>
      </c>
      <c r="DZ23">
        <v>-1.1510180645161301</v>
      </c>
      <c r="EA23">
        <v>0.171503225806452</v>
      </c>
      <c r="EB23">
        <v>5.1033253701392403E-2</v>
      </c>
      <c r="EC23">
        <v>1</v>
      </c>
      <c r="ED23">
        <v>0.202239677419355</v>
      </c>
      <c r="EE23">
        <v>-4.7000322580651697E-3</v>
      </c>
      <c r="EF23">
        <v>6.8989089306123301E-4</v>
      </c>
      <c r="EG23">
        <v>1</v>
      </c>
      <c r="EH23">
        <v>3</v>
      </c>
      <c r="EI23">
        <v>3</v>
      </c>
      <c r="EJ23" t="s">
        <v>308</v>
      </c>
      <c r="EK23">
        <v>100</v>
      </c>
      <c r="EL23">
        <v>100</v>
      </c>
      <c r="EM23">
        <v>0.51200000000000001</v>
      </c>
      <c r="EN23">
        <v>0.31109999999999999</v>
      </c>
      <c r="EO23">
        <v>0.58137407122573503</v>
      </c>
      <c r="EP23">
        <v>-1.6043650578588901E-5</v>
      </c>
      <c r="EQ23">
        <v>-1.15305589960158E-6</v>
      </c>
      <c r="ER23">
        <v>3.6581349982770798E-10</v>
      </c>
      <c r="ES23">
        <v>-8.3714987185243603E-2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9.5</v>
      </c>
      <c r="FB23">
        <v>9.5</v>
      </c>
      <c r="FC23">
        <v>2</v>
      </c>
      <c r="FD23">
        <v>507.64800000000002</v>
      </c>
      <c r="FE23">
        <v>488.25799999999998</v>
      </c>
      <c r="FF23">
        <v>23.764900000000001</v>
      </c>
      <c r="FG23">
        <v>33.443600000000004</v>
      </c>
      <c r="FH23">
        <v>30.0002</v>
      </c>
      <c r="FI23">
        <v>33.4679</v>
      </c>
      <c r="FJ23">
        <v>33.5062</v>
      </c>
      <c r="FK23">
        <v>13.3012</v>
      </c>
      <c r="FL23">
        <v>18.0974</v>
      </c>
      <c r="FM23">
        <v>42.629800000000003</v>
      </c>
      <c r="FN23">
        <v>23.773800000000001</v>
      </c>
      <c r="FO23">
        <v>251.08600000000001</v>
      </c>
      <c r="FP23">
        <v>21.007899999999999</v>
      </c>
      <c r="FQ23">
        <v>97.991100000000003</v>
      </c>
      <c r="FR23">
        <v>101.88800000000001</v>
      </c>
    </row>
    <row r="24" spans="1:174" x14ac:dyDescent="0.25">
      <c r="A24">
        <v>8</v>
      </c>
      <c r="B24">
        <v>1608067691.5</v>
      </c>
      <c r="C24">
        <v>708</v>
      </c>
      <c r="D24" t="s">
        <v>325</v>
      </c>
      <c r="E24" t="s">
        <v>326</v>
      </c>
      <c r="F24" t="s">
        <v>291</v>
      </c>
      <c r="G24" t="s">
        <v>292</v>
      </c>
      <c r="H24">
        <v>1608067683.5</v>
      </c>
      <c r="I24">
        <f t="shared" si="0"/>
        <v>1.6688275142507169E-4</v>
      </c>
      <c r="J24">
        <f t="shared" si="1"/>
        <v>0.1668827514250717</v>
      </c>
      <c r="K24">
        <f t="shared" si="2"/>
        <v>2.0211415449330681</v>
      </c>
      <c r="L24">
        <f t="shared" si="3"/>
        <v>399.17551612903202</v>
      </c>
      <c r="M24">
        <f t="shared" si="4"/>
        <v>42.213244332406113</v>
      </c>
      <c r="N24">
        <f t="shared" si="5"/>
        <v>4.33412342508342</v>
      </c>
      <c r="O24">
        <f t="shared" si="6"/>
        <v>40.984197792313815</v>
      </c>
      <c r="P24">
        <f t="shared" si="7"/>
        <v>9.238005275208426E-3</v>
      </c>
      <c r="Q24">
        <f t="shared" si="8"/>
        <v>2.9740934842956772</v>
      </c>
      <c r="R24">
        <f t="shared" si="9"/>
        <v>9.2220934233684833E-3</v>
      </c>
      <c r="S24">
        <f t="shared" si="10"/>
        <v>5.7652356927583685E-3</v>
      </c>
      <c r="T24">
        <f t="shared" si="11"/>
        <v>231.29387813638968</v>
      </c>
      <c r="U24">
        <f t="shared" si="12"/>
        <v>29.295860937306454</v>
      </c>
      <c r="V24">
        <f t="shared" si="13"/>
        <v>28.846561290322601</v>
      </c>
      <c r="W24">
        <f t="shared" si="14"/>
        <v>3.9862021592798729</v>
      </c>
      <c r="X24">
        <f t="shared" si="15"/>
        <v>57.57203700964093</v>
      </c>
      <c r="Y24">
        <f t="shared" si="16"/>
        <v>2.1840788315218527</v>
      </c>
      <c r="Z24">
        <f t="shared" si="17"/>
        <v>3.7936452225168096</v>
      </c>
      <c r="AA24">
        <f t="shared" si="18"/>
        <v>1.8021233277580202</v>
      </c>
      <c r="AB24">
        <f t="shared" si="19"/>
        <v>-7.3595293378456619</v>
      </c>
      <c r="AC24">
        <f t="shared" si="20"/>
        <v>-136.60290070873887</v>
      </c>
      <c r="AD24">
        <f t="shared" si="21"/>
        <v>-10.053935333399959</v>
      </c>
      <c r="AE24">
        <f t="shared" si="22"/>
        <v>77.277512756405201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54052.677977109757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327</v>
      </c>
      <c r="AR24">
        <v>15392.2</v>
      </c>
      <c r="AS24">
        <v>694.39365384615405</v>
      </c>
      <c r="AT24">
        <v>744.61</v>
      </c>
      <c r="AU24">
        <f t="shared" si="27"/>
        <v>6.7439795535711222E-2</v>
      </c>
      <c r="AV24">
        <v>0.5</v>
      </c>
      <c r="AW24">
        <f t="shared" si="28"/>
        <v>1180.1984821996462</v>
      </c>
      <c r="AX24">
        <f t="shared" si="29"/>
        <v>2.0211415449330681</v>
      </c>
      <c r="AY24">
        <f t="shared" si="30"/>
        <v>39.796172165550431</v>
      </c>
      <c r="AZ24">
        <f t="shared" si="31"/>
        <v>2.2020779249821596E-3</v>
      </c>
      <c r="BA24">
        <f t="shared" si="32"/>
        <v>3.3809242422207597</v>
      </c>
      <c r="BB24" t="s">
        <v>328</v>
      </c>
      <c r="BC24">
        <v>694.39365384615405</v>
      </c>
      <c r="BD24">
        <v>515.1</v>
      </c>
      <c r="BE24">
        <f t="shared" si="33"/>
        <v>0.30822846859429764</v>
      </c>
      <c r="BF24">
        <f t="shared" si="34"/>
        <v>0.21879807482831234</v>
      </c>
      <c r="BG24">
        <f t="shared" si="35"/>
        <v>0.9164500651624693</v>
      </c>
      <c r="BH24">
        <f t="shared" si="36"/>
        <v>1.723688379584386</v>
      </c>
      <c r="BI24">
        <f t="shared" si="37"/>
        <v>0.98856002445489966</v>
      </c>
      <c r="BJ24">
        <f t="shared" si="38"/>
        <v>0.16230402988249876</v>
      </c>
      <c r="BK24">
        <f t="shared" si="39"/>
        <v>0.8376959701175013</v>
      </c>
      <c r="BL24">
        <f t="shared" si="40"/>
        <v>1400.0158064516099</v>
      </c>
      <c r="BM24">
        <f t="shared" si="41"/>
        <v>1180.1984821996462</v>
      </c>
      <c r="BN24">
        <f t="shared" si="42"/>
        <v>0.84298939823465369</v>
      </c>
      <c r="BO24">
        <f t="shared" si="43"/>
        <v>0.19597879646930716</v>
      </c>
      <c r="BP24">
        <v>6</v>
      </c>
      <c r="BQ24">
        <v>0.5</v>
      </c>
      <c r="BR24" t="s">
        <v>296</v>
      </c>
      <c r="BS24">
        <v>2</v>
      </c>
      <c r="BT24">
        <v>1608067683.5</v>
      </c>
      <c r="BU24">
        <v>399.17551612903202</v>
      </c>
      <c r="BV24">
        <v>401.68070967741897</v>
      </c>
      <c r="BW24">
        <v>21.272364516128999</v>
      </c>
      <c r="BX24">
        <v>21.0763741935484</v>
      </c>
      <c r="BY24">
        <v>398.65596774193602</v>
      </c>
      <c r="BZ24">
        <v>20.957203225806499</v>
      </c>
      <c r="CA24">
        <v>500.02293548387098</v>
      </c>
      <c r="CB24">
        <v>102.572129032258</v>
      </c>
      <c r="CC24">
        <v>9.9994222580645095E-2</v>
      </c>
      <c r="CD24">
        <v>27.994599999999998</v>
      </c>
      <c r="CE24">
        <v>28.846561290322601</v>
      </c>
      <c r="CF24">
        <v>999.9</v>
      </c>
      <c r="CG24">
        <v>0</v>
      </c>
      <c r="CH24">
        <v>0</v>
      </c>
      <c r="CI24">
        <v>9998.9696774193508</v>
      </c>
      <c r="CJ24">
        <v>0</v>
      </c>
      <c r="CK24">
        <v>194.90787096774201</v>
      </c>
      <c r="CL24">
        <v>1400.0158064516099</v>
      </c>
      <c r="CM24">
        <v>0.89999764516128999</v>
      </c>
      <c r="CN24">
        <v>0.100002306451613</v>
      </c>
      <c r="CO24">
        <v>0</v>
      </c>
      <c r="CP24">
        <v>694.36458064516103</v>
      </c>
      <c r="CQ24">
        <v>4.9994800000000001</v>
      </c>
      <c r="CR24">
        <v>9865.5890322580708</v>
      </c>
      <c r="CS24">
        <v>11417.7096774194</v>
      </c>
      <c r="CT24">
        <v>49.249806451612898</v>
      </c>
      <c r="CU24">
        <v>50.729741935483901</v>
      </c>
      <c r="CV24">
        <v>50.271999999999998</v>
      </c>
      <c r="CW24">
        <v>50.330290322580602</v>
      </c>
      <c r="CX24">
        <v>50.987741935483903</v>
      </c>
      <c r="CY24">
        <v>1255.50903225806</v>
      </c>
      <c r="CZ24">
        <v>139.50677419354801</v>
      </c>
      <c r="DA24">
        <v>0</v>
      </c>
      <c r="DB24">
        <v>119.59999990463299</v>
      </c>
      <c r="DC24">
        <v>0</v>
      </c>
      <c r="DD24">
        <v>694.39365384615405</v>
      </c>
      <c r="DE24">
        <v>-1.26574359449272</v>
      </c>
      <c r="DF24">
        <v>-19.5726495542105</v>
      </c>
      <c r="DG24">
        <v>9865.5161538461507</v>
      </c>
      <c r="DH24">
        <v>15</v>
      </c>
      <c r="DI24">
        <v>1608067627</v>
      </c>
      <c r="DJ24" t="s">
        <v>329</v>
      </c>
      <c r="DK24">
        <v>1608067627</v>
      </c>
      <c r="DL24">
        <v>1608067623</v>
      </c>
      <c r="DM24">
        <v>45</v>
      </c>
      <c r="DN24">
        <v>0.105</v>
      </c>
      <c r="DO24">
        <v>3.0000000000000001E-3</v>
      </c>
      <c r="DP24">
        <v>0.52100000000000002</v>
      </c>
      <c r="DQ24">
        <v>0.307</v>
      </c>
      <c r="DR24">
        <v>397</v>
      </c>
      <c r="DS24">
        <v>21</v>
      </c>
      <c r="DT24">
        <v>0.13</v>
      </c>
      <c r="DU24">
        <v>0.09</v>
      </c>
      <c r="DV24">
        <v>2.0250313687652501</v>
      </c>
      <c r="DW24">
        <v>-0.959962386207737</v>
      </c>
      <c r="DX24">
        <v>7.6648608846711694E-2</v>
      </c>
      <c r="DY24">
        <v>0</v>
      </c>
      <c r="DZ24">
        <v>-2.5052845161290298</v>
      </c>
      <c r="EA24">
        <v>1.1471254838709699</v>
      </c>
      <c r="EB24">
        <v>9.38333383164245E-2</v>
      </c>
      <c r="EC24">
        <v>0</v>
      </c>
      <c r="ED24">
        <v>0.19598687096774201</v>
      </c>
      <c r="EE24">
        <v>1.3061129032255099E-3</v>
      </c>
      <c r="EF24">
        <v>7.3043415026051797E-4</v>
      </c>
      <c r="EG24">
        <v>1</v>
      </c>
      <c r="EH24">
        <v>1</v>
      </c>
      <c r="EI24">
        <v>3</v>
      </c>
      <c r="EJ24" t="s">
        <v>330</v>
      </c>
      <c r="EK24">
        <v>100</v>
      </c>
      <c r="EL24">
        <v>100</v>
      </c>
      <c r="EM24">
        <v>0.51900000000000002</v>
      </c>
      <c r="EN24">
        <v>0.31509999999999999</v>
      </c>
      <c r="EO24">
        <v>0.68597345953410604</v>
      </c>
      <c r="EP24">
        <v>-1.6043650578588901E-5</v>
      </c>
      <c r="EQ24">
        <v>-1.15305589960158E-6</v>
      </c>
      <c r="ER24">
        <v>3.6581349982770798E-10</v>
      </c>
      <c r="ES24">
        <v>-8.0475942889099705E-2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1.1000000000000001</v>
      </c>
      <c r="FB24">
        <v>1.1000000000000001</v>
      </c>
      <c r="FC24">
        <v>2</v>
      </c>
      <c r="FD24">
        <v>507.69299999999998</v>
      </c>
      <c r="FE24">
        <v>488.69600000000003</v>
      </c>
      <c r="FF24">
        <v>23.7239</v>
      </c>
      <c r="FG24">
        <v>33.454900000000002</v>
      </c>
      <c r="FH24">
        <v>30</v>
      </c>
      <c r="FI24">
        <v>33.4739</v>
      </c>
      <c r="FJ24">
        <v>33.5092</v>
      </c>
      <c r="FK24">
        <v>19.130600000000001</v>
      </c>
      <c r="FL24">
        <v>18.0974</v>
      </c>
      <c r="FM24">
        <v>42.629800000000003</v>
      </c>
      <c r="FN24">
        <v>23.727499999999999</v>
      </c>
      <c r="FO24">
        <v>401.80700000000002</v>
      </c>
      <c r="FP24">
        <v>21.0747</v>
      </c>
      <c r="FQ24">
        <v>97.990099999999998</v>
      </c>
      <c r="FR24">
        <v>101.88200000000001</v>
      </c>
    </row>
    <row r="25" spans="1:174" x14ac:dyDescent="0.25">
      <c r="A25">
        <v>9</v>
      </c>
      <c r="B25">
        <v>1608067807</v>
      </c>
      <c r="C25">
        <v>823.5</v>
      </c>
      <c r="D25" t="s">
        <v>331</v>
      </c>
      <c r="E25" t="s">
        <v>332</v>
      </c>
      <c r="F25" t="s">
        <v>291</v>
      </c>
      <c r="G25" t="s">
        <v>292</v>
      </c>
      <c r="H25">
        <v>1608067799</v>
      </c>
      <c r="I25">
        <f t="shared" si="0"/>
        <v>1.7006438932770106E-4</v>
      </c>
      <c r="J25">
        <f t="shared" si="1"/>
        <v>0.17006438932770107</v>
      </c>
      <c r="K25">
        <f t="shared" si="2"/>
        <v>2.2883319054082403</v>
      </c>
      <c r="L25">
        <f t="shared" si="3"/>
        <v>499.81935483871001</v>
      </c>
      <c r="M25">
        <f t="shared" si="4"/>
        <v>102.70699481921702</v>
      </c>
      <c r="N25">
        <f t="shared" si="5"/>
        <v>10.545217466698757</v>
      </c>
      <c r="O25">
        <f t="shared" si="6"/>
        <v>51.317865936167898</v>
      </c>
      <c r="P25">
        <f t="shared" si="7"/>
        <v>9.4405411289578151E-3</v>
      </c>
      <c r="Q25">
        <f t="shared" si="8"/>
        <v>2.975001842156336</v>
      </c>
      <c r="R25">
        <f t="shared" si="9"/>
        <v>9.4239296610428951E-3</v>
      </c>
      <c r="S25">
        <f t="shared" si="10"/>
        <v>5.8914460460198484E-3</v>
      </c>
      <c r="T25">
        <f t="shared" si="11"/>
        <v>231.29494741347935</v>
      </c>
      <c r="U25">
        <f t="shared" si="12"/>
        <v>29.290714404571279</v>
      </c>
      <c r="V25">
        <f t="shared" si="13"/>
        <v>28.832735483871001</v>
      </c>
      <c r="W25">
        <f t="shared" si="14"/>
        <v>3.9830105363420301</v>
      </c>
      <c r="X25">
        <f t="shared" si="15"/>
        <v>57.631711634994979</v>
      </c>
      <c r="Y25">
        <f t="shared" si="16"/>
        <v>2.185836581149299</v>
      </c>
      <c r="Z25">
        <f t="shared" si="17"/>
        <v>3.7927670706591003</v>
      </c>
      <c r="AA25">
        <f t="shared" si="18"/>
        <v>1.797173955192731</v>
      </c>
      <c r="AB25">
        <f t="shared" si="19"/>
        <v>-7.4998395693516171</v>
      </c>
      <c r="AC25">
        <f t="shared" si="20"/>
        <v>-135.06402161582065</v>
      </c>
      <c r="AD25">
        <f t="shared" si="21"/>
        <v>-9.9367585228002095</v>
      </c>
      <c r="AE25">
        <f t="shared" si="22"/>
        <v>78.794327705506873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54080.050265363301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333</v>
      </c>
      <c r="AR25">
        <v>15392.1</v>
      </c>
      <c r="AS25">
        <v>692.51807692307705</v>
      </c>
      <c r="AT25">
        <v>746.4</v>
      </c>
      <c r="AU25">
        <f t="shared" si="27"/>
        <v>7.2189071646466929E-2</v>
      </c>
      <c r="AV25">
        <v>0.5</v>
      </c>
      <c r="AW25">
        <f t="shared" si="28"/>
        <v>1180.2046535002557</v>
      </c>
      <c r="AX25">
        <f t="shared" si="29"/>
        <v>2.2883319054082403</v>
      </c>
      <c r="AY25">
        <f t="shared" si="30"/>
        <v>42.598939144511817</v>
      </c>
      <c r="AZ25">
        <f t="shared" si="31"/>
        <v>2.4284596546236565E-3</v>
      </c>
      <c r="BA25">
        <f t="shared" si="32"/>
        <v>3.3704180064308682</v>
      </c>
      <c r="BB25" t="s">
        <v>334</v>
      </c>
      <c r="BC25">
        <v>692.51807692307705</v>
      </c>
      <c r="BD25">
        <v>515.02</v>
      </c>
      <c r="BE25">
        <f t="shared" si="33"/>
        <v>0.30999464094319396</v>
      </c>
      <c r="BF25">
        <f t="shared" si="34"/>
        <v>0.23287199877657072</v>
      </c>
      <c r="BG25">
        <f t="shared" si="35"/>
        <v>0.91577177054742154</v>
      </c>
      <c r="BH25">
        <f t="shared" si="36"/>
        <v>1.7424502487562088</v>
      </c>
      <c r="BI25">
        <f t="shared" si="37"/>
        <v>0.98785712732255082</v>
      </c>
      <c r="BJ25">
        <f t="shared" si="38"/>
        <v>0.1731849908420966</v>
      </c>
      <c r="BK25">
        <f t="shared" si="39"/>
        <v>0.8268150091579034</v>
      </c>
      <c r="BL25">
        <f t="shared" si="40"/>
        <v>1400.02322580645</v>
      </c>
      <c r="BM25">
        <f t="shared" si="41"/>
        <v>1180.2046535002557</v>
      </c>
      <c r="BN25">
        <f t="shared" si="42"/>
        <v>0.84298933885216587</v>
      </c>
      <c r="BO25">
        <f t="shared" si="43"/>
        <v>0.19597867770433192</v>
      </c>
      <c r="BP25">
        <v>6</v>
      </c>
      <c r="BQ25">
        <v>0.5</v>
      </c>
      <c r="BR25" t="s">
        <v>296</v>
      </c>
      <c r="BS25">
        <v>2</v>
      </c>
      <c r="BT25">
        <v>1608067799</v>
      </c>
      <c r="BU25">
        <v>499.81935483871001</v>
      </c>
      <c r="BV25">
        <v>502.66725806451598</v>
      </c>
      <c r="BW25">
        <v>21.289338709677398</v>
      </c>
      <c r="BX25">
        <v>21.089612903225799</v>
      </c>
      <c r="BY25">
        <v>499.38338709677402</v>
      </c>
      <c r="BZ25">
        <v>20.973474193548402</v>
      </c>
      <c r="CA25">
        <v>500.017</v>
      </c>
      <c r="CB25">
        <v>102.57287096774201</v>
      </c>
      <c r="CC25">
        <v>9.9955603225806502E-2</v>
      </c>
      <c r="CD25">
        <v>27.990629032258099</v>
      </c>
      <c r="CE25">
        <v>28.832735483871001</v>
      </c>
      <c r="CF25">
        <v>999.9</v>
      </c>
      <c r="CG25">
        <v>0</v>
      </c>
      <c r="CH25">
        <v>0</v>
      </c>
      <c r="CI25">
        <v>10004.0361290323</v>
      </c>
      <c r="CJ25">
        <v>0</v>
      </c>
      <c r="CK25">
        <v>191.397387096774</v>
      </c>
      <c r="CL25">
        <v>1400.02322580645</v>
      </c>
      <c r="CM25">
        <v>0.89999977419354904</v>
      </c>
      <c r="CN25">
        <v>0.100000167741935</v>
      </c>
      <c r="CO25">
        <v>0</v>
      </c>
      <c r="CP25">
        <v>692.50590322580695</v>
      </c>
      <c r="CQ25">
        <v>4.9994800000000001</v>
      </c>
      <c r="CR25">
        <v>9839.9716129032295</v>
      </c>
      <c r="CS25">
        <v>11417.7677419355</v>
      </c>
      <c r="CT25">
        <v>49.274000000000001</v>
      </c>
      <c r="CU25">
        <v>50.764000000000003</v>
      </c>
      <c r="CV25">
        <v>50.322225806451598</v>
      </c>
      <c r="CW25">
        <v>50.383000000000003</v>
      </c>
      <c r="CX25">
        <v>51.0059354838709</v>
      </c>
      <c r="CY25">
        <v>1255.5193548387099</v>
      </c>
      <c r="CZ25">
        <v>139.50483870967699</v>
      </c>
      <c r="DA25">
        <v>0</v>
      </c>
      <c r="DB25">
        <v>114.799999952316</v>
      </c>
      <c r="DC25">
        <v>0</v>
      </c>
      <c r="DD25">
        <v>692.51807692307705</v>
      </c>
      <c r="DE25">
        <v>-1.4892991473280801</v>
      </c>
      <c r="DF25">
        <v>-20.108376110549099</v>
      </c>
      <c r="DG25">
        <v>9839.9119230769193</v>
      </c>
      <c r="DH25">
        <v>15</v>
      </c>
      <c r="DI25">
        <v>1608067627</v>
      </c>
      <c r="DJ25" t="s">
        <v>329</v>
      </c>
      <c r="DK25">
        <v>1608067627</v>
      </c>
      <c r="DL25">
        <v>1608067623</v>
      </c>
      <c r="DM25">
        <v>45</v>
      </c>
      <c r="DN25">
        <v>0.105</v>
      </c>
      <c r="DO25">
        <v>3.0000000000000001E-3</v>
      </c>
      <c r="DP25">
        <v>0.52100000000000002</v>
      </c>
      <c r="DQ25">
        <v>0.307</v>
      </c>
      <c r="DR25">
        <v>397</v>
      </c>
      <c r="DS25">
        <v>21</v>
      </c>
      <c r="DT25">
        <v>0.13</v>
      </c>
      <c r="DU25">
        <v>0.09</v>
      </c>
      <c r="DV25">
        <v>2.2933698766766502</v>
      </c>
      <c r="DW25">
        <v>-0.23403520887342599</v>
      </c>
      <c r="DX25">
        <v>4.0955023273465903E-2</v>
      </c>
      <c r="DY25">
        <v>1</v>
      </c>
      <c r="DZ25">
        <v>-2.8506154838709699</v>
      </c>
      <c r="EA25">
        <v>0.196361129032256</v>
      </c>
      <c r="EB25">
        <v>4.4591539399937603E-2</v>
      </c>
      <c r="EC25">
        <v>1</v>
      </c>
      <c r="ED25">
        <v>0.19983845161290301</v>
      </c>
      <c r="EE25">
        <v>-1.2307016129032599E-2</v>
      </c>
      <c r="EF25">
        <v>1.0962494959342499E-3</v>
      </c>
      <c r="EG25">
        <v>1</v>
      </c>
      <c r="EH25">
        <v>3</v>
      </c>
      <c r="EI25">
        <v>3</v>
      </c>
      <c r="EJ25" t="s">
        <v>308</v>
      </c>
      <c r="EK25">
        <v>100</v>
      </c>
      <c r="EL25">
        <v>100</v>
      </c>
      <c r="EM25">
        <v>0.436</v>
      </c>
      <c r="EN25">
        <v>0.31569999999999998</v>
      </c>
      <c r="EO25">
        <v>0.68597345953410604</v>
      </c>
      <c r="EP25">
        <v>-1.6043650578588901E-5</v>
      </c>
      <c r="EQ25">
        <v>-1.15305589960158E-6</v>
      </c>
      <c r="ER25">
        <v>3.6581349982770798E-10</v>
      </c>
      <c r="ES25">
        <v>-8.0475942889099705E-2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3</v>
      </c>
      <c r="FB25">
        <v>3.1</v>
      </c>
      <c r="FC25">
        <v>2</v>
      </c>
      <c r="FD25">
        <v>507.56700000000001</v>
      </c>
      <c r="FE25">
        <v>489.02100000000002</v>
      </c>
      <c r="FF25">
        <v>23.782</v>
      </c>
      <c r="FG25">
        <v>33.454900000000002</v>
      </c>
      <c r="FH25">
        <v>30.0001</v>
      </c>
      <c r="FI25">
        <v>33.476900000000001</v>
      </c>
      <c r="FJ25">
        <v>33.5122</v>
      </c>
      <c r="FK25">
        <v>22.8629</v>
      </c>
      <c r="FL25">
        <v>18.0974</v>
      </c>
      <c r="FM25">
        <v>42.629800000000003</v>
      </c>
      <c r="FN25">
        <v>23.787099999999999</v>
      </c>
      <c r="FO25">
        <v>502.67500000000001</v>
      </c>
      <c r="FP25">
        <v>21.0792</v>
      </c>
      <c r="FQ25">
        <v>97.988200000000006</v>
      </c>
      <c r="FR25">
        <v>101.881</v>
      </c>
    </row>
    <row r="26" spans="1:174" x14ac:dyDescent="0.25">
      <c r="A26">
        <v>10</v>
      </c>
      <c r="B26">
        <v>1608067918.0999999</v>
      </c>
      <c r="C26">
        <v>934.59999990463302</v>
      </c>
      <c r="D26" t="s">
        <v>335</v>
      </c>
      <c r="E26" t="s">
        <v>336</v>
      </c>
      <c r="F26" t="s">
        <v>291</v>
      </c>
      <c r="G26" t="s">
        <v>292</v>
      </c>
      <c r="H26">
        <v>1608067910.0999999</v>
      </c>
      <c r="I26">
        <f t="shared" si="0"/>
        <v>1.8093603408699598E-4</v>
      </c>
      <c r="J26">
        <f t="shared" si="1"/>
        <v>0.18093603408699599</v>
      </c>
      <c r="K26">
        <f t="shared" si="2"/>
        <v>2.7617191368703913</v>
      </c>
      <c r="L26">
        <f t="shared" si="3"/>
        <v>599.72741935483896</v>
      </c>
      <c r="M26">
        <f t="shared" si="4"/>
        <v>145.69434992303721</v>
      </c>
      <c r="N26">
        <f t="shared" si="5"/>
        <v>14.958632268379638</v>
      </c>
      <c r="O26">
        <f t="shared" si="6"/>
        <v>61.574810087915637</v>
      </c>
      <c r="P26">
        <f t="shared" si="7"/>
        <v>9.9857912918596085E-3</v>
      </c>
      <c r="Q26">
        <f t="shared" si="8"/>
        <v>2.9737072449418975</v>
      </c>
      <c r="R26">
        <f t="shared" si="9"/>
        <v>9.96719954502223E-3</v>
      </c>
      <c r="S26">
        <f t="shared" si="10"/>
        <v>6.2311671917170157E-3</v>
      </c>
      <c r="T26">
        <f t="shared" si="11"/>
        <v>231.29014932323602</v>
      </c>
      <c r="U26">
        <f t="shared" si="12"/>
        <v>29.285094999105656</v>
      </c>
      <c r="V26">
        <f t="shared" si="13"/>
        <v>28.833058064516099</v>
      </c>
      <c r="W26">
        <f t="shared" si="14"/>
        <v>3.9830849771812233</v>
      </c>
      <c r="X26">
        <f t="shared" si="15"/>
        <v>57.361715112774981</v>
      </c>
      <c r="Y26">
        <f t="shared" si="16"/>
        <v>2.175173209653543</v>
      </c>
      <c r="Z26">
        <f t="shared" si="17"/>
        <v>3.7920295886848612</v>
      </c>
      <c r="AA26">
        <f t="shared" si="18"/>
        <v>1.8079117675276803</v>
      </c>
      <c r="AB26">
        <f t="shared" si="19"/>
        <v>-7.9792791032365225</v>
      </c>
      <c r="AC26">
        <f t="shared" si="20"/>
        <v>-135.59170279880612</v>
      </c>
      <c r="AD26">
        <f t="shared" si="21"/>
        <v>-9.9797737920260321</v>
      </c>
      <c r="AE26">
        <f t="shared" si="22"/>
        <v>77.739393629167324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54042.646245705422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337</v>
      </c>
      <c r="AR26">
        <v>15391.9</v>
      </c>
      <c r="AS26">
        <v>690.98023999999998</v>
      </c>
      <c r="AT26">
        <v>747.37</v>
      </c>
      <c r="AU26">
        <f t="shared" si="27"/>
        <v>7.545092792057484E-2</v>
      </c>
      <c r="AV26">
        <v>0.5</v>
      </c>
      <c r="AW26">
        <f t="shared" si="28"/>
        <v>1180.1813967677699</v>
      </c>
      <c r="AX26">
        <f t="shared" si="29"/>
        <v>2.7617191368703913</v>
      </c>
      <c r="AY26">
        <f t="shared" si="30"/>
        <v>44.522890750364169</v>
      </c>
      <c r="AZ26">
        <f t="shared" si="31"/>
        <v>2.8296214682188704E-3</v>
      </c>
      <c r="BA26">
        <f t="shared" si="32"/>
        <v>3.3647457082837149</v>
      </c>
      <c r="BB26" t="s">
        <v>338</v>
      </c>
      <c r="BC26">
        <v>690.98023999999998</v>
      </c>
      <c r="BD26">
        <v>514.4</v>
      </c>
      <c r="BE26">
        <f t="shared" si="33"/>
        <v>0.3117197639723297</v>
      </c>
      <c r="BF26">
        <f t="shared" si="34"/>
        <v>0.24204730222775472</v>
      </c>
      <c r="BG26">
        <f t="shared" si="35"/>
        <v>0.91521210621324178</v>
      </c>
      <c r="BH26">
        <f t="shared" si="36"/>
        <v>1.7680877933479595</v>
      </c>
      <c r="BI26">
        <f t="shared" si="37"/>
        <v>0.98747622775921107</v>
      </c>
      <c r="BJ26">
        <f t="shared" si="38"/>
        <v>0.18019203018881846</v>
      </c>
      <c r="BK26">
        <f t="shared" si="39"/>
        <v>0.81980796981118154</v>
      </c>
      <c r="BL26">
        <f t="shared" si="40"/>
        <v>1399.99580645161</v>
      </c>
      <c r="BM26">
        <f t="shared" si="41"/>
        <v>1180.1813967677699</v>
      </c>
      <c r="BN26">
        <f t="shared" si="42"/>
        <v>0.84298923705994844</v>
      </c>
      <c r="BO26">
        <f t="shared" si="43"/>
        <v>0.19597847411989677</v>
      </c>
      <c r="BP26">
        <v>6</v>
      </c>
      <c r="BQ26">
        <v>0.5</v>
      </c>
      <c r="BR26" t="s">
        <v>296</v>
      </c>
      <c r="BS26">
        <v>2</v>
      </c>
      <c r="BT26">
        <v>1608067910.0999999</v>
      </c>
      <c r="BU26">
        <v>599.72741935483896</v>
      </c>
      <c r="BV26">
        <v>603.17158064516104</v>
      </c>
      <c r="BW26">
        <v>21.185790322580601</v>
      </c>
      <c r="BX26">
        <v>20.973274193548399</v>
      </c>
      <c r="BY26">
        <v>599.38658064516096</v>
      </c>
      <c r="BZ26">
        <v>20.874219354838701</v>
      </c>
      <c r="CA26">
        <v>500.016903225806</v>
      </c>
      <c r="CB26">
        <v>102.57135483870999</v>
      </c>
      <c r="CC26">
        <v>9.9972335483870994E-2</v>
      </c>
      <c r="CD26">
        <v>27.9872935483871</v>
      </c>
      <c r="CE26">
        <v>28.833058064516099</v>
      </c>
      <c r="CF26">
        <v>999.9</v>
      </c>
      <c r="CG26">
        <v>0</v>
      </c>
      <c r="CH26">
        <v>0</v>
      </c>
      <c r="CI26">
        <v>9996.8606451612904</v>
      </c>
      <c r="CJ26">
        <v>0</v>
      </c>
      <c r="CK26">
        <v>186.81016129032301</v>
      </c>
      <c r="CL26">
        <v>1399.99580645161</v>
      </c>
      <c r="CM26">
        <v>0.90000190322580698</v>
      </c>
      <c r="CN26">
        <v>9.9998029032258101E-2</v>
      </c>
      <c r="CO26">
        <v>0</v>
      </c>
      <c r="CP26">
        <v>690.98867741935499</v>
      </c>
      <c r="CQ26">
        <v>4.9994800000000001</v>
      </c>
      <c r="CR26">
        <v>9823.3590322580694</v>
      </c>
      <c r="CS26">
        <v>11417.5483870968</v>
      </c>
      <c r="CT26">
        <v>49.311999999999998</v>
      </c>
      <c r="CU26">
        <v>50.814129032258002</v>
      </c>
      <c r="CV26">
        <v>50.336387096774203</v>
      </c>
      <c r="CW26">
        <v>50.401000000000003</v>
      </c>
      <c r="CX26">
        <v>51.04</v>
      </c>
      <c r="CY26">
        <v>1255.5029032258101</v>
      </c>
      <c r="CZ26">
        <v>139.49774193548399</v>
      </c>
      <c r="DA26">
        <v>0</v>
      </c>
      <c r="DB26">
        <v>110.59999990463299</v>
      </c>
      <c r="DC26">
        <v>0</v>
      </c>
      <c r="DD26">
        <v>690.98023999999998</v>
      </c>
      <c r="DE26">
        <v>-0.893769232887342</v>
      </c>
      <c r="DF26">
        <v>-1.8207692051231199</v>
      </c>
      <c r="DG26">
        <v>9823.268</v>
      </c>
      <c r="DH26">
        <v>15</v>
      </c>
      <c r="DI26">
        <v>1608067627</v>
      </c>
      <c r="DJ26" t="s">
        <v>329</v>
      </c>
      <c r="DK26">
        <v>1608067627</v>
      </c>
      <c r="DL26">
        <v>1608067623</v>
      </c>
      <c r="DM26">
        <v>45</v>
      </c>
      <c r="DN26">
        <v>0.105</v>
      </c>
      <c r="DO26">
        <v>3.0000000000000001E-3</v>
      </c>
      <c r="DP26">
        <v>0.52100000000000002</v>
      </c>
      <c r="DQ26">
        <v>0.307</v>
      </c>
      <c r="DR26">
        <v>397</v>
      </c>
      <c r="DS26">
        <v>21</v>
      </c>
      <c r="DT26">
        <v>0.13</v>
      </c>
      <c r="DU26">
        <v>0.09</v>
      </c>
      <c r="DV26">
        <v>2.7643973342535801</v>
      </c>
      <c r="DW26">
        <v>-0.13433125008616401</v>
      </c>
      <c r="DX26">
        <v>2.5790232984374301E-2</v>
      </c>
      <c r="DY26">
        <v>1</v>
      </c>
      <c r="DZ26">
        <v>-3.4451053333333301</v>
      </c>
      <c r="EA26">
        <v>0.151297174638476</v>
      </c>
      <c r="EB26">
        <v>2.9826759990913401E-2</v>
      </c>
      <c r="EC26">
        <v>1</v>
      </c>
      <c r="ED26">
        <v>0.21267456666666701</v>
      </c>
      <c r="EE26">
        <v>-5.4295021134593897E-2</v>
      </c>
      <c r="EF26">
        <v>4.0126540234889704E-3</v>
      </c>
      <c r="EG26">
        <v>1</v>
      </c>
      <c r="EH26">
        <v>3</v>
      </c>
      <c r="EI26">
        <v>3</v>
      </c>
      <c r="EJ26" t="s">
        <v>308</v>
      </c>
      <c r="EK26">
        <v>100</v>
      </c>
      <c r="EL26">
        <v>100</v>
      </c>
      <c r="EM26">
        <v>0.34100000000000003</v>
      </c>
      <c r="EN26">
        <v>0.31119999999999998</v>
      </c>
      <c r="EO26">
        <v>0.68597345953410604</v>
      </c>
      <c r="EP26">
        <v>-1.6043650578588901E-5</v>
      </c>
      <c r="EQ26">
        <v>-1.15305589960158E-6</v>
      </c>
      <c r="ER26">
        <v>3.6581349982770798E-10</v>
      </c>
      <c r="ES26">
        <v>-8.0475942889099705E-2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4.9000000000000004</v>
      </c>
      <c r="FB26">
        <v>4.9000000000000004</v>
      </c>
      <c r="FC26">
        <v>2</v>
      </c>
      <c r="FD26">
        <v>507.45499999999998</v>
      </c>
      <c r="FE26">
        <v>489.48599999999999</v>
      </c>
      <c r="FF26">
        <v>23.775099999999998</v>
      </c>
      <c r="FG26">
        <v>33.448900000000002</v>
      </c>
      <c r="FH26">
        <v>30.0001</v>
      </c>
      <c r="FI26">
        <v>33.4709</v>
      </c>
      <c r="FJ26">
        <v>33.5092</v>
      </c>
      <c r="FK26">
        <v>26.472999999999999</v>
      </c>
      <c r="FL26">
        <v>18.6495</v>
      </c>
      <c r="FM26">
        <v>42.629800000000003</v>
      </c>
      <c r="FN26">
        <v>23.781099999999999</v>
      </c>
      <c r="FO26">
        <v>603.30399999999997</v>
      </c>
      <c r="FP26">
        <v>20.991099999999999</v>
      </c>
      <c r="FQ26">
        <v>97.991600000000005</v>
      </c>
      <c r="FR26">
        <v>101.88200000000001</v>
      </c>
    </row>
    <row r="27" spans="1:174" x14ac:dyDescent="0.25">
      <c r="A27">
        <v>11</v>
      </c>
      <c r="B27">
        <v>1608068035.0999999</v>
      </c>
      <c r="C27">
        <v>1051.5999999046301</v>
      </c>
      <c r="D27" t="s">
        <v>339</v>
      </c>
      <c r="E27" t="s">
        <v>340</v>
      </c>
      <c r="F27" t="s">
        <v>291</v>
      </c>
      <c r="G27" t="s">
        <v>292</v>
      </c>
      <c r="H27">
        <v>1608068027.3499999</v>
      </c>
      <c r="I27">
        <f t="shared" si="0"/>
        <v>1.5188324169203266E-4</v>
      </c>
      <c r="J27">
        <f t="shared" si="1"/>
        <v>0.15188324169203266</v>
      </c>
      <c r="K27">
        <f t="shared" si="2"/>
        <v>3.2044410772687835</v>
      </c>
      <c r="L27">
        <f t="shared" si="3"/>
        <v>699.80619999999999</v>
      </c>
      <c r="M27">
        <f t="shared" si="4"/>
        <v>78.428607405072114</v>
      </c>
      <c r="N27">
        <f t="shared" si="5"/>
        <v>8.0521252788431781</v>
      </c>
      <c r="O27">
        <f t="shared" si="6"/>
        <v>71.847854752891649</v>
      </c>
      <c r="P27">
        <f t="shared" si="7"/>
        <v>8.4146830261075528E-3</v>
      </c>
      <c r="Q27">
        <f t="shared" si="8"/>
        <v>2.9732311842654804</v>
      </c>
      <c r="R27">
        <f t="shared" si="9"/>
        <v>8.4014750110741419E-3</v>
      </c>
      <c r="S27">
        <f t="shared" si="10"/>
        <v>5.2521068169083373E-3</v>
      </c>
      <c r="T27">
        <f t="shared" si="11"/>
        <v>231.28788194751579</v>
      </c>
      <c r="U27">
        <f t="shared" si="12"/>
        <v>29.300412180335563</v>
      </c>
      <c r="V27">
        <f t="shared" si="13"/>
        <v>28.830453333333299</v>
      </c>
      <c r="W27">
        <f t="shared" si="14"/>
        <v>3.982483926870839</v>
      </c>
      <c r="X27">
        <f t="shared" si="15"/>
        <v>57.519984171547556</v>
      </c>
      <c r="Y27">
        <f t="shared" si="16"/>
        <v>2.1821537455795652</v>
      </c>
      <c r="Z27">
        <f t="shared" si="17"/>
        <v>3.7937314778660434</v>
      </c>
      <c r="AA27">
        <f t="shared" si="18"/>
        <v>1.8003301812912738</v>
      </c>
      <c r="AB27">
        <f t="shared" si="19"/>
        <v>-6.6980509586186407</v>
      </c>
      <c r="AC27">
        <f t="shared" si="20"/>
        <v>-133.91879008678916</v>
      </c>
      <c r="AD27">
        <f t="shared" si="21"/>
        <v>-9.8584721838089706</v>
      </c>
      <c r="AE27">
        <f t="shared" si="22"/>
        <v>80.812568718299019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54027.237092625313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341</v>
      </c>
      <c r="AR27">
        <v>15391.9</v>
      </c>
      <c r="AS27">
        <v>689.58123076923096</v>
      </c>
      <c r="AT27">
        <v>749.2</v>
      </c>
      <c r="AU27">
        <f t="shared" si="27"/>
        <v>7.9576573986611221E-2</v>
      </c>
      <c r="AV27">
        <v>0.5</v>
      </c>
      <c r="AW27">
        <f t="shared" si="28"/>
        <v>1180.1685066077241</v>
      </c>
      <c r="AX27">
        <f t="shared" si="29"/>
        <v>3.2044410772687835</v>
      </c>
      <c r="AY27">
        <f t="shared" si="30"/>
        <v>46.956883241369013</v>
      </c>
      <c r="AZ27">
        <f t="shared" si="31"/>
        <v>3.2047868892523894E-3</v>
      </c>
      <c r="BA27">
        <f t="shared" si="32"/>
        <v>3.3540843566470904</v>
      </c>
      <c r="BB27" t="s">
        <v>342</v>
      </c>
      <c r="BC27">
        <v>689.58123076923096</v>
      </c>
      <c r="BD27">
        <v>514.19000000000005</v>
      </c>
      <c r="BE27">
        <f t="shared" si="33"/>
        <v>0.31368126001067798</v>
      </c>
      <c r="BF27">
        <f t="shared" si="34"/>
        <v>0.25368609519071145</v>
      </c>
      <c r="BG27">
        <f t="shared" si="35"/>
        <v>0.9144761981010886</v>
      </c>
      <c r="BH27">
        <f t="shared" si="36"/>
        <v>1.7678923357664105</v>
      </c>
      <c r="BI27">
        <f t="shared" si="37"/>
        <v>0.98675762342837403</v>
      </c>
      <c r="BJ27">
        <f t="shared" si="38"/>
        <v>0.18916241838630429</v>
      </c>
      <c r="BK27">
        <f t="shared" si="39"/>
        <v>0.81083758161369568</v>
      </c>
      <c r="BL27">
        <f t="shared" si="40"/>
        <v>1399.98033333333</v>
      </c>
      <c r="BM27">
        <f t="shared" si="41"/>
        <v>1180.1685066077241</v>
      </c>
      <c r="BN27">
        <f t="shared" si="42"/>
        <v>0.84298934671300874</v>
      </c>
      <c r="BO27">
        <f t="shared" si="43"/>
        <v>0.19597869342601726</v>
      </c>
      <c r="BP27">
        <v>6</v>
      </c>
      <c r="BQ27">
        <v>0.5</v>
      </c>
      <c r="BR27" t="s">
        <v>296</v>
      </c>
      <c r="BS27">
        <v>2</v>
      </c>
      <c r="BT27">
        <v>1608068027.3499999</v>
      </c>
      <c r="BU27">
        <v>699.80619999999999</v>
      </c>
      <c r="BV27">
        <v>703.77886666666598</v>
      </c>
      <c r="BW27">
        <v>21.2544233333333</v>
      </c>
      <c r="BX27">
        <v>21.076046666666699</v>
      </c>
      <c r="BY27">
        <v>699.57050000000004</v>
      </c>
      <c r="BZ27">
        <v>20.940006666666701</v>
      </c>
      <c r="CA27">
        <v>500.02633333333301</v>
      </c>
      <c r="CB27">
        <v>102.5682</v>
      </c>
      <c r="CC27">
        <v>0.100016933333333</v>
      </c>
      <c r="CD27">
        <v>27.994990000000001</v>
      </c>
      <c r="CE27">
        <v>28.830453333333299</v>
      </c>
      <c r="CF27">
        <v>999.9</v>
      </c>
      <c r="CG27">
        <v>0</v>
      </c>
      <c r="CH27">
        <v>0</v>
      </c>
      <c r="CI27">
        <v>9994.4760000000006</v>
      </c>
      <c r="CJ27">
        <v>0</v>
      </c>
      <c r="CK27">
        <v>195.71356666666699</v>
      </c>
      <c r="CL27">
        <v>1399.98033333333</v>
      </c>
      <c r="CM27">
        <v>0.90000020000000003</v>
      </c>
      <c r="CN27">
        <v>9.9999740000000004E-2</v>
      </c>
      <c r="CO27">
        <v>0</v>
      </c>
      <c r="CP27">
        <v>689.55989999999997</v>
      </c>
      <c r="CQ27">
        <v>4.9994800000000001</v>
      </c>
      <c r="CR27">
        <v>9840.0066666666698</v>
      </c>
      <c r="CS27">
        <v>11417.4233333333</v>
      </c>
      <c r="CT27">
        <v>49.318300000000001</v>
      </c>
      <c r="CU27">
        <v>50.789266666666599</v>
      </c>
      <c r="CV27">
        <v>50.362299999999998</v>
      </c>
      <c r="CW27">
        <v>50.401866666666699</v>
      </c>
      <c r="CX27">
        <v>51.057866666666598</v>
      </c>
      <c r="CY27">
        <v>1255.4839999999999</v>
      </c>
      <c r="CZ27">
        <v>139.50133333333301</v>
      </c>
      <c r="DA27">
        <v>0</v>
      </c>
      <c r="DB27">
        <v>116.40000009536701</v>
      </c>
      <c r="DC27">
        <v>0</v>
      </c>
      <c r="DD27">
        <v>689.58123076923096</v>
      </c>
      <c r="DE27">
        <v>-0.46420511706688899</v>
      </c>
      <c r="DF27">
        <v>25.894017217498099</v>
      </c>
      <c r="DG27">
        <v>9840.3015384615392</v>
      </c>
      <c r="DH27">
        <v>15</v>
      </c>
      <c r="DI27">
        <v>1608067627</v>
      </c>
      <c r="DJ27" t="s">
        <v>329</v>
      </c>
      <c r="DK27">
        <v>1608067627</v>
      </c>
      <c r="DL27">
        <v>1608067623</v>
      </c>
      <c r="DM27">
        <v>45</v>
      </c>
      <c r="DN27">
        <v>0.105</v>
      </c>
      <c r="DO27">
        <v>3.0000000000000001E-3</v>
      </c>
      <c r="DP27">
        <v>0.52100000000000002</v>
      </c>
      <c r="DQ27">
        <v>0.307</v>
      </c>
      <c r="DR27">
        <v>397</v>
      </c>
      <c r="DS27">
        <v>21</v>
      </c>
      <c r="DT27">
        <v>0.13</v>
      </c>
      <c r="DU27">
        <v>0.09</v>
      </c>
      <c r="DV27">
        <v>3.2039720128518101</v>
      </c>
      <c r="DW27">
        <v>-8.4202752530568095E-2</v>
      </c>
      <c r="DX27">
        <v>2.83726789458985E-2</v>
      </c>
      <c r="DY27">
        <v>1</v>
      </c>
      <c r="DZ27">
        <v>-3.9727743333333301</v>
      </c>
      <c r="EA27">
        <v>1.9815350389320901E-2</v>
      </c>
      <c r="EB27">
        <v>3.4894495619732901E-2</v>
      </c>
      <c r="EC27">
        <v>1</v>
      </c>
      <c r="ED27">
        <v>0.178437333333333</v>
      </c>
      <c r="EE27">
        <v>-9.2730767519463696E-3</v>
      </c>
      <c r="EF27">
        <v>7.8287561095120395E-4</v>
      </c>
      <c r="EG27">
        <v>1</v>
      </c>
      <c r="EH27">
        <v>3</v>
      </c>
      <c r="EI27">
        <v>3</v>
      </c>
      <c r="EJ27" t="s">
        <v>308</v>
      </c>
      <c r="EK27">
        <v>100</v>
      </c>
      <c r="EL27">
        <v>100</v>
      </c>
      <c r="EM27">
        <v>0.23599999999999999</v>
      </c>
      <c r="EN27">
        <v>0.31440000000000001</v>
      </c>
      <c r="EO27">
        <v>0.68597345953410604</v>
      </c>
      <c r="EP27">
        <v>-1.6043650578588901E-5</v>
      </c>
      <c r="EQ27">
        <v>-1.15305589960158E-6</v>
      </c>
      <c r="ER27">
        <v>3.6581349982770798E-10</v>
      </c>
      <c r="ES27">
        <v>-8.0475942889099705E-2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6.8</v>
      </c>
      <c r="FB27">
        <v>6.9</v>
      </c>
      <c r="FC27">
        <v>2</v>
      </c>
      <c r="FD27">
        <v>507.56299999999999</v>
      </c>
      <c r="FE27">
        <v>489.72800000000001</v>
      </c>
      <c r="FF27">
        <v>23.8383</v>
      </c>
      <c r="FG27">
        <v>33.430900000000001</v>
      </c>
      <c r="FH27">
        <v>30.0001</v>
      </c>
      <c r="FI27">
        <v>33.4589</v>
      </c>
      <c r="FJ27">
        <v>33.497199999999999</v>
      </c>
      <c r="FK27">
        <v>29.985700000000001</v>
      </c>
      <c r="FL27">
        <v>18.0931</v>
      </c>
      <c r="FM27">
        <v>42.629800000000003</v>
      </c>
      <c r="FN27">
        <v>23.836400000000001</v>
      </c>
      <c r="FO27">
        <v>703.91899999999998</v>
      </c>
      <c r="FP27">
        <v>21.015000000000001</v>
      </c>
      <c r="FQ27">
        <v>97.994699999999995</v>
      </c>
      <c r="FR27">
        <v>101.886</v>
      </c>
    </row>
    <row r="28" spans="1:174" x14ac:dyDescent="0.25">
      <c r="A28">
        <v>12</v>
      </c>
      <c r="B28">
        <v>1608068127.0999999</v>
      </c>
      <c r="C28">
        <v>1143.5999999046301</v>
      </c>
      <c r="D28" t="s">
        <v>343</v>
      </c>
      <c r="E28" t="s">
        <v>344</v>
      </c>
      <c r="F28" t="s">
        <v>291</v>
      </c>
      <c r="G28" t="s">
        <v>292</v>
      </c>
      <c r="H28">
        <v>1608068119.3499999</v>
      </c>
      <c r="I28">
        <f t="shared" si="0"/>
        <v>1.3752885781515801E-4</v>
      </c>
      <c r="J28">
        <f t="shared" si="1"/>
        <v>0.137528857815158</v>
      </c>
      <c r="K28">
        <f t="shared" si="2"/>
        <v>3.7321567022196342</v>
      </c>
      <c r="L28">
        <f t="shared" si="3"/>
        <v>799.27139999999997</v>
      </c>
      <c r="M28">
        <f t="shared" si="4"/>
        <v>1.9845358474055541</v>
      </c>
      <c r="N28">
        <f t="shared" si="5"/>
        <v>0.20374693416338593</v>
      </c>
      <c r="O28">
        <f t="shared" si="6"/>
        <v>82.059035379670775</v>
      </c>
      <c r="P28">
        <f t="shared" si="7"/>
        <v>7.6095354162575117E-3</v>
      </c>
      <c r="Q28">
        <f t="shared" si="8"/>
        <v>2.9737975775327206</v>
      </c>
      <c r="R28">
        <f t="shared" si="9"/>
        <v>7.5987343617174505E-3</v>
      </c>
      <c r="S28">
        <f t="shared" si="10"/>
        <v>4.7501781094591551E-3</v>
      </c>
      <c r="T28">
        <f t="shared" si="11"/>
        <v>231.29311406726418</v>
      </c>
      <c r="U28">
        <f t="shared" si="12"/>
        <v>29.297395530706812</v>
      </c>
      <c r="V28">
        <f t="shared" si="13"/>
        <v>28.8243333333333</v>
      </c>
      <c r="W28">
        <f t="shared" si="14"/>
        <v>3.9810720279174774</v>
      </c>
      <c r="X28">
        <f t="shared" si="15"/>
        <v>57.449323181021725</v>
      </c>
      <c r="Y28">
        <f t="shared" si="16"/>
        <v>2.1786473004199682</v>
      </c>
      <c r="Z28">
        <f t="shared" si="17"/>
        <v>3.7922941120735083</v>
      </c>
      <c r="AA28">
        <f t="shared" si="18"/>
        <v>1.8024247274975091</v>
      </c>
      <c r="AB28">
        <f t="shared" si="19"/>
        <v>-6.0650226296484684</v>
      </c>
      <c r="AC28">
        <f t="shared" si="20"/>
        <v>-134.00522417119805</v>
      </c>
      <c r="AD28">
        <f t="shared" si="21"/>
        <v>-9.8623367814445206</v>
      </c>
      <c r="AE28">
        <f t="shared" si="22"/>
        <v>81.36053048497314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54044.992572731499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345</v>
      </c>
      <c r="AR28">
        <v>15391.8</v>
      </c>
      <c r="AS28">
        <v>688.85603846153901</v>
      </c>
      <c r="AT28">
        <v>750.1</v>
      </c>
      <c r="AU28">
        <f t="shared" si="27"/>
        <v>8.1647729020745241E-2</v>
      </c>
      <c r="AV28">
        <v>0.5</v>
      </c>
      <c r="AW28">
        <f t="shared" si="28"/>
        <v>1180.1952015544605</v>
      </c>
      <c r="AX28">
        <f t="shared" si="29"/>
        <v>3.7321567022196342</v>
      </c>
      <c r="AY28">
        <f t="shared" si="30"/>
        <v>48.180129004051203</v>
      </c>
      <c r="AZ28">
        <f t="shared" si="31"/>
        <v>3.6518570625937046E-3</v>
      </c>
      <c r="BA28">
        <f t="shared" si="32"/>
        <v>3.3488601519797361</v>
      </c>
      <c r="BB28" t="s">
        <v>346</v>
      </c>
      <c r="BC28">
        <v>688.85603846153901</v>
      </c>
      <c r="BD28">
        <v>516.13</v>
      </c>
      <c r="BE28">
        <f t="shared" si="33"/>
        <v>0.31191841087854955</v>
      </c>
      <c r="BF28">
        <f t="shared" si="34"/>
        <v>0.26175989032124203</v>
      </c>
      <c r="BG28">
        <f t="shared" si="35"/>
        <v>0.91479451555927827</v>
      </c>
      <c r="BH28">
        <f t="shared" si="36"/>
        <v>1.7688769162408129</v>
      </c>
      <c r="BI28">
        <f t="shared" si="37"/>
        <v>0.98640421146238855</v>
      </c>
      <c r="BJ28">
        <f t="shared" si="38"/>
        <v>0.19612535079642163</v>
      </c>
      <c r="BK28">
        <f t="shared" si="39"/>
        <v>0.80387464920357843</v>
      </c>
      <c r="BL28">
        <f t="shared" si="40"/>
        <v>1400.0119999999999</v>
      </c>
      <c r="BM28">
        <f t="shared" si="41"/>
        <v>1180.1952015544605</v>
      </c>
      <c r="BN28">
        <f t="shared" si="42"/>
        <v>0.84298934691592675</v>
      </c>
      <c r="BO28">
        <f t="shared" si="43"/>
        <v>0.19597869383185346</v>
      </c>
      <c r="BP28">
        <v>6</v>
      </c>
      <c r="BQ28">
        <v>0.5</v>
      </c>
      <c r="BR28" t="s">
        <v>296</v>
      </c>
      <c r="BS28">
        <v>2</v>
      </c>
      <c r="BT28">
        <v>1608068119.3499999</v>
      </c>
      <c r="BU28">
        <v>799.27139999999997</v>
      </c>
      <c r="BV28">
        <v>803.88163333333296</v>
      </c>
      <c r="BW28">
        <v>21.220459999999999</v>
      </c>
      <c r="BX28">
        <v>21.0589366666667</v>
      </c>
      <c r="BY28">
        <v>799.147966666667</v>
      </c>
      <c r="BZ28">
        <v>20.907436666666701</v>
      </c>
      <c r="CA28">
        <v>500.028433333333</v>
      </c>
      <c r="CB28">
        <v>102.567266666667</v>
      </c>
      <c r="CC28">
        <v>0.1000318</v>
      </c>
      <c r="CD28">
        <v>27.988489999999999</v>
      </c>
      <c r="CE28">
        <v>28.8243333333333</v>
      </c>
      <c r="CF28">
        <v>999.9</v>
      </c>
      <c r="CG28">
        <v>0</v>
      </c>
      <c r="CH28">
        <v>0</v>
      </c>
      <c r="CI28">
        <v>9997.77</v>
      </c>
      <c r="CJ28">
        <v>0</v>
      </c>
      <c r="CK28">
        <v>199.965233333333</v>
      </c>
      <c r="CL28">
        <v>1400.0119999999999</v>
      </c>
      <c r="CM28">
        <v>0.90000020000000003</v>
      </c>
      <c r="CN28">
        <v>9.9999740000000004E-2</v>
      </c>
      <c r="CO28">
        <v>0</v>
      </c>
      <c r="CP28">
        <v>688.82523333333302</v>
      </c>
      <c r="CQ28">
        <v>4.9994800000000001</v>
      </c>
      <c r="CR28">
        <v>9831.6666666666697</v>
      </c>
      <c r="CS28">
        <v>11417.676666666701</v>
      </c>
      <c r="CT28">
        <v>49.347700000000003</v>
      </c>
      <c r="CU28">
        <v>50.776866666666699</v>
      </c>
      <c r="CV28">
        <v>50.351766666666599</v>
      </c>
      <c r="CW28">
        <v>50.424599999999998</v>
      </c>
      <c r="CX28">
        <v>51.070466666666697</v>
      </c>
      <c r="CY28">
        <v>1255.508</v>
      </c>
      <c r="CZ28">
        <v>139.50399999999999</v>
      </c>
      <c r="DA28">
        <v>0</v>
      </c>
      <c r="DB28">
        <v>91.200000047683702</v>
      </c>
      <c r="DC28">
        <v>0</v>
      </c>
      <c r="DD28">
        <v>688.85603846153901</v>
      </c>
      <c r="DE28">
        <v>0.59135042257731396</v>
      </c>
      <c r="DF28">
        <v>-29.168205137903701</v>
      </c>
      <c r="DG28">
        <v>9831.5534615384604</v>
      </c>
      <c r="DH28">
        <v>15</v>
      </c>
      <c r="DI28">
        <v>1608067627</v>
      </c>
      <c r="DJ28" t="s">
        <v>329</v>
      </c>
      <c r="DK28">
        <v>1608067627</v>
      </c>
      <c r="DL28">
        <v>1608067623</v>
      </c>
      <c r="DM28">
        <v>45</v>
      </c>
      <c r="DN28">
        <v>0.105</v>
      </c>
      <c r="DO28">
        <v>3.0000000000000001E-3</v>
      </c>
      <c r="DP28">
        <v>0.52100000000000002</v>
      </c>
      <c r="DQ28">
        <v>0.307</v>
      </c>
      <c r="DR28">
        <v>397</v>
      </c>
      <c r="DS28">
        <v>21</v>
      </c>
      <c r="DT28">
        <v>0.13</v>
      </c>
      <c r="DU28">
        <v>0.09</v>
      </c>
      <c r="DV28">
        <v>3.7416107753591699</v>
      </c>
      <c r="DW28">
        <v>-0.14812369535733899</v>
      </c>
      <c r="DX28">
        <v>3.72529313735823E-2</v>
      </c>
      <c r="DY28">
        <v>1</v>
      </c>
      <c r="DZ28">
        <v>-4.615049</v>
      </c>
      <c r="EA28">
        <v>0.120762714126808</v>
      </c>
      <c r="EB28">
        <v>3.8617055674921699E-2</v>
      </c>
      <c r="EC28">
        <v>1</v>
      </c>
      <c r="ED28">
        <v>0.16159056666666699</v>
      </c>
      <c r="EE28">
        <v>-9.0548342602896105E-3</v>
      </c>
      <c r="EF28">
        <v>9.6363058908599704E-4</v>
      </c>
      <c r="EG28">
        <v>1</v>
      </c>
      <c r="EH28">
        <v>3</v>
      </c>
      <c r="EI28">
        <v>3</v>
      </c>
      <c r="EJ28" t="s">
        <v>308</v>
      </c>
      <c r="EK28">
        <v>100</v>
      </c>
      <c r="EL28">
        <v>100</v>
      </c>
      <c r="EM28">
        <v>0.123</v>
      </c>
      <c r="EN28">
        <v>0.313</v>
      </c>
      <c r="EO28">
        <v>0.68597345953410604</v>
      </c>
      <c r="EP28">
        <v>-1.6043650578588901E-5</v>
      </c>
      <c r="EQ28">
        <v>-1.15305589960158E-6</v>
      </c>
      <c r="ER28">
        <v>3.6581349982770798E-10</v>
      </c>
      <c r="ES28">
        <v>-8.0475942889099705E-2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8.3000000000000007</v>
      </c>
      <c r="FB28">
        <v>8.4</v>
      </c>
      <c r="FC28">
        <v>2</v>
      </c>
      <c r="FD28">
        <v>507.58199999999999</v>
      </c>
      <c r="FE28">
        <v>490.02100000000002</v>
      </c>
      <c r="FF28">
        <v>23.670999999999999</v>
      </c>
      <c r="FG28">
        <v>33.412999999999997</v>
      </c>
      <c r="FH28">
        <v>30</v>
      </c>
      <c r="FI28">
        <v>33.443899999999999</v>
      </c>
      <c r="FJ28">
        <v>33.482199999999999</v>
      </c>
      <c r="FK28">
        <v>33.430900000000001</v>
      </c>
      <c r="FL28">
        <v>18.3719</v>
      </c>
      <c r="FM28">
        <v>42.629800000000003</v>
      </c>
      <c r="FN28">
        <v>23.6816</v>
      </c>
      <c r="FO28">
        <v>804.12599999999998</v>
      </c>
      <c r="FP28">
        <v>21.023099999999999</v>
      </c>
      <c r="FQ28">
        <v>97.998999999999995</v>
      </c>
      <c r="FR28">
        <v>101.889</v>
      </c>
    </row>
    <row r="29" spans="1:174" x14ac:dyDescent="0.25">
      <c r="A29">
        <v>13</v>
      </c>
      <c r="B29">
        <v>1608068229.0999999</v>
      </c>
      <c r="C29">
        <v>1245.5999999046301</v>
      </c>
      <c r="D29" t="s">
        <v>347</v>
      </c>
      <c r="E29" t="s">
        <v>348</v>
      </c>
      <c r="F29" t="s">
        <v>291</v>
      </c>
      <c r="G29" t="s">
        <v>292</v>
      </c>
      <c r="H29">
        <v>1608068221.3499999</v>
      </c>
      <c r="I29">
        <f t="shared" si="0"/>
        <v>1.5315143058073789E-4</v>
      </c>
      <c r="J29">
        <f t="shared" si="1"/>
        <v>0.15315143058073788</v>
      </c>
      <c r="K29">
        <f t="shared" si="2"/>
        <v>3.7032499182339635</v>
      </c>
      <c r="L29">
        <f t="shared" si="3"/>
        <v>899.94636666666702</v>
      </c>
      <c r="M29">
        <f t="shared" si="4"/>
        <v>182.07505155369847</v>
      </c>
      <c r="N29">
        <f t="shared" si="5"/>
        <v>18.6940357996492</v>
      </c>
      <c r="O29">
        <f t="shared" si="6"/>
        <v>92.399422395710204</v>
      </c>
      <c r="P29">
        <f t="shared" si="7"/>
        <v>8.4499215771107437E-3</v>
      </c>
      <c r="Q29">
        <f t="shared" si="8"/>
        <v>2.9742530513360776</v>
      </c>
      <c r="R29">
        <f t="shared" si="9"/>
        <v>8.4366073695293694E-3</v>
      </c>
      <c r="S29">
        <f t="shared" si="10"/>
        <v>5.2740740611677498E-3</v>
      </c>
      <c r="T29">
        <f t="shared" si="11"/>
        <v>231.29506182285797</v>
      </c>
      <c r="U29">
        <f t="shared" si="12"/>
        <v>29.296770328009536</v>
      </c>
      <c r="V29">
        <f t="shared" si="13"/>
        <v>28.82846</v>
      </c>
      <c r="W29">
        <f t="shared" si="14"/>
        <v>3.9820240120571047</v>
      </c>
      <c r="X29">
        <f t="shared" si="15"/>
        <v>57.316799369548363</v>
      </c>
      <c r="Y29">
        <f t="shared" si="16"/>
        <v>2.1740723689277521</v>
      </c>
      <c r="Z29">
        <f t="shared" si="17"/>
        <v>3.7930805502772147</v>
      </c>
      <c r="AA29">
        <f t="shared" si="18"/>
        <v>1.8079516431293525</v>
      </c>
      <c r="AB29">
        <f t="shared" si="19"/>
        <v>-6.7539780886105412</v>
      </c>
      <c r="AC29">
        <f t="shared" si="20"/>
        <v>-134.11714704563818</v>
      </c>
      <c r="AD29">
        <f t="shared" si="21"/>
        <v>-9.8694397599337744</v>
      </c>
      <c r="AE29">
        <f t="shared" si="22"/>
        <v>80.554496928675462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54057.815006873752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349</v>
      </c>
      <c r="AR29">
        <v>15391.6</v>
      </c>
      <c r="AS29">
        <v>688.40876923076905</v>
      </c>
      <c r="AT29">
        <v>753.26</v>
      </c>
      <c r="AU29">
        <f t="shared" si="27"/>
        <v>8.6094085401097864E-2</v>
      </c>
      <c r="AV29">
        <v>0.5</v>
      </c>
      <c r="AW29">
        <f t="shared" si="28"/>
        <v>1180.2075645796826</v>
      </c>
      <c r="AX29">
        <f t="shared" si="29"/>
        <v>3.7032499182339635</v>
      </c>
      <c r="AY29">
        <f t="shared" si="30"/>
        <v>50.80444542797246</v>
      </c>
      <c r="AZ29">
        <f t="shared" si="31"/>
        <v>3.6273258421071169E-3</v>
      </c>
      <c r="BA29">
        <f t="shared" si="32"/>
        <v>3.3306162546796587</v>
      </c>
      <c r="BB29" t="s">
        <v>350</v>
      </c>
      <c r="BC29">
        <v>688.40876923076905</v>
      </c>
      <c r="BD29">
        <v>516.58000000000004</v>
      </c>
      <c r="BE29">
        <f t="shared" si="33"/>
        <v>0.31420757772880537</v>
      </c>
      <c r="BF29">
        <f t="shared" si="34"/>
        <v>0.27400384810389955</v>
      </c>
      <c r="BG29">
        <f t="shared" si="35"/>
        <v>0.91379348024039331</v>
      </c>
      <c r="BH29">
        <f t="shared" si="36"/>
        <v>1.7164094629260145</v>
      </c>
      <c r="BI29">
        <f t="shared" si="37"/>
        <v>0.98516334278181716</v>
      </c>
      <c r="BJ29">
        <f t="shared" si="38"/>
        <v>0.20561171527735669</v>
      </c>
      <c r="BK29">
        <f t="shared" si="39"/>
        <v>0.79438828472264333</v>
      </c>
      <c r="BL29">
        <f t="shared" si="40"/>
        <v>1400.027</v>
      </c>
      <c r="BM29">
        <f t="shared" si="41"/>
        <v>1180.2075645796826</v>
      </c>
      <c r="BN29">
        <f t="shared" si="42"/>
        <v>0.84298914562339333</v>
      </c>
      <c r="BO29">
        <f t="shared" si="43"/>
        <v>0.19597829124678678</v>
      </c>
      <c r="BP29">
        <v>6</v>
      </c>
      <c r="BQ29">
        <v>0.5</v>
      </c>
      <c r="BR29" t="s">
        <v>296</v>
      </c>
      <c r="BS29">
        <v>2</v>
      </c>
      <c r="BT29">
        <v>1608068221.3499999</v>
      </c>
      <c r="BU29">
        <v>899.94636666666702</v>
      </c>
      <c r="BV29">
        <v>904.55539999999996</v>
      </c>
      <c r="BW29">
        <v>21.174900000000001</v>
      </c>
      <c r="BX29">
        <v>20.99502</v>
      </c>
      <c r="BY29">
        <v>899.55936666666696</v>
      </c>
      <c r="BZ29">
        <v>20.866900000000001</v>
      </c>
      <c r="CA29">
        <v>500.02823333333299</v>
      </c>
      <c r="CB29">
        <v>102.572066666667</v>
      </c>
      <c r="CC29">
        <v>0.100076716666667</v>
      </c>
      <c r="CD29">
        <v>27.992046666666699</v>
      </c>
      <c r="CE29">
        <v>28.82846</v>
      </c>
      <c r="CF29">
        <v>999.9</v>
      </c>
      <c r="CG29">
        <v>0</v>
      </c>
      <c r="CH29">
        <v>0</v>
      </c>
      <c r="CI29">
        <v>9999.8783333333304</v>
      </c>
      <c r="CJ29">
        <v>0</v>
      </c>
      <c r="CK29">
        <v>196.67363333333299</v>
      </c>
      <c r="CL29">
        <v>1400.027</v>
      </c>
      <c r="CM29">
        <v>0.90000313333333304</v>
      </c>
      <c r="CN29">
        <v>9.9996793333333306E-2</v>
      </c>
      <c r="CO29">
        <v>0</v>
      </c>
      <c r="CP29">
        <v>688.409766666667</v>
      </c>
      <c r="CQ29">
        <v>4.9994800000000001</v>
      </c>
      <c r="CR29">
        <v>9810.8213333333406</v>
      </c>
      <c r="CS29">
        <v>11417.8066666667</v>
      </c>
      <c r="CT29">
        <v>49.375</v>
      </c>
      <c r="CU29">
        <v>50.787199999999999</v>
      </c>
      <c r="CV29">
        <v>50.366399999999999</v>
      </c>
      <c r="CW29">
        <v>50.437066666666702</v>
      </c>
      <c r="CX29">
        <v>51.108133333333299</v>
      </c>
      <c r="CY29">
        <v>1255.5329999999999</v>
      </c>
      <c r="CZ29">
        <v>139.49633333333301</v>
      </c>
      <c r="DA29">
        <v>0</v>
      </c>
      <c r="DB29">
        <v>101.59999990463299</v>
      </c>
      <c r="DC29">
        <v>0</v>
      </c>
      <c r="DD29">
        <v>688.40876923076905</v>
      </c>
      <c r="DE29">
        <v>0.55418804199217997</v>
      </c>
      <c r="DF29">
        <v>-11.167863329178299</v>
      </c>
      <c r="DG29">
        <v>9810.6784615384604</v>
      </c>
      <c r="DH29">
        <v>15</v>
      </c>
      <c r="DI29">
        <v>1608068247.0999999</v>
      </c>
      <c r="DJ29" t="s">
        <v>351</v>
      </c>
      <c r="DK29">
        <v>1608068247.0999999</v>
      </c>
      <c r="DL29">
        <v>1608068246.0999999</v>
      </c>
      <c r="DM29">
        <v>46</v>
      </c>
      <c r="DN29">
        <v>0.38700000000000001</v>
      </c>
      <c r="DO29">
        <v>4.0000000000000001E-3</v>
      </c>
      <c r="DP29">
        <v>0.38700000000000001</v>
      </c>
      <c r="DQ29">
        <v>0.308</v>
      </c>
      <c r="DR29">
        <v>905</v>
      </c>
      <c r="DS29">
        <v>21</v>
      </c>
      <c r="DT29">
        <v>0.38</v>
      </c>
      <c r="DU29">
        <v>7.0000000000000007E-2</v>
      </c>
      <c r="DV29">
        <v>4.0238579187301902</v>
      </c>
      <c r="DW29">
        <v>-6.8267871543571002E-2</v>
      </c>
      <c r="DX29">
        <v>3.9862754632705798E-2</v>
      </c>
      <c r="DY29">
        <v>1</v>
      </c>
      <c r="DZ29">
        <v>-4.9943073333333299</v>
      </c>
      <c r="EA29">
        <v>2.1249210233598801E-2</v>
      </c>
      <c r="EB29">
        <v>4.5240043687963999E-2</v>
      </c>
      <c r="EC29">
        <v>1</v>
      </c>
      <c r="ED29">
        <v>0.18346779999999999</v>
      </c>
      <c r="EE29">
        <v>-3.7616783092324899E-2</v>
      </c>
      <c r="EF29">
        <v>2.86419072223435E-3</v>
      </c>
      <c r="EG29">
        <v>1</v>
      </c>
      <c r="EH29">
        <v>3</v>
      </c>
      <c r="EI29">
        <v>3</v>
      </c>
      <c r="EJ29" t="s">
        <v>308</v>
      </c>
      <c r="EK29">
        <v>100</v>
      </c>
      <c r="EL29">
        <v>100</v>
      </c>
      <c r="EM29">
        <v>0.38700000000000001</v>
      </c>
      <c r="EN29">
        <v>0.308</v>
      </c>
      <c r="EO29">
        <v>0.68597345953410604</v>
      </c>
      <c r="EP29">
        <v>-1.6043650578588901E-5</v>
      </c>
      <c r="EQ29">
        <v>-1.15305589960158E-6</v>
      </c>
      <c r="ER29">
        <v>3.6581349982770798E-10</v>
      </c>
      <c r="ES29">
        <v>-8.0475942889099705E-2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10</v>
      </c>
      <c r="FB29">
        <v>10.1</v>
      </c>
      <c r="FC29">
        <v>2</v>
      </c>
      <c r="FD29">
        <v>507.56299999999999</v>
      </c>
      <c r="FE29">
        <v>490.42200000000003</v>
      </c>
      <c r="FF29">
        <v>23.7806</v>
      </c>
      <c r="FG29">
        <v>33.395000000000003</v>
      </c>
      <c r="FH29">
        <v>30</v>
      </c>
      <c r="FI29">
        <v>33.428100000000001</v>
      </c>
      <c r="FJ29">
        <v>33.466500000000003</v>
      </c>
      <c r="FK29">
        <v>36.784100000000002</v>
      </c>
      <c r="FL29">
        <v>18.627700000000001</v>
      </c>
      <c r="FM29">
        <v>42.629800000000003</v>
      </c>
      <c r="FN29">
        <v>23.779599999999999</v>
      </c>
      <c r="FO29">
        <v>904.68799999999999</v>
      </c>
      <c r="FP29">
        <v>20.983599999999999</v>
      </c>
      <c r="FQ29">
        <v>98.003100000000003</v>
      </c>
      <c r="FR29">
        <v>101.89400000000001</v>
      </c>
    </row>
    <row r="30" spans="1:174" x14ac:dyDescent="0.25">
      <c r="A30">
        <v>14</v>
      </c>
      <c r="B30">
        <v>1608068368.0999999</v>
      </c>
      <c r="C30">
        <v>1384.5999999046301</v>
      </c>
      <c r="D30" t="s">
        <v>352</v>
      </c>
      <c r="E30" t="s">
        <v>353</v>
      </c>
      <c r="F30" t="s">
        <v>291</v>
      </c>
      <c r="G30" t="s">
        <v>292</v>
      </c>
      <c r="H30">
        <v>1608068360.0999999</v>
      </c>
      <c r="I30">
        <f t="shared" si="0"/>
        <v>1.2519954207952289E-4</v>
      </c>
      <c r="J30">
        <f t="shared" si="1"/>
        <v>0.12519954207952289</v>
      </c>
      <c r="K30">
        <f t="shared" si="2"/>
        <v>4.6189850103236116</v>
      </c>
      <c r="L30">
        <f t="shared" si="3"/>
        <v>1199.49451612903</v>
      </c>
      <c r="M30">
        <f t="shared" si="4"/>
        <v>111.46418359526812</v>
      </c>
      <c r="N30">
        <f t="shared" si="5"/>
        <v>11.444546602332512</v>
      </c>
      <c r="O30">
        <f t="shared" si="6"/>
        <v>123.15768569145771</v>
      </c>
      <c r="P30">
        <f t="shared" si="7"/>
        <v>6.9207694184940053E-3</v>
      </c>
      <c r="Q30">
        <f t="shared" si="8"/>
        <v>2.9739123765228213</v>
      </c>
      <c r="R30">
        <f t="shared" si="9"/>
        <v>6.9118342623239182E-3</v>
      </c>
      <c r="S30">
        <f t="shared" si="10"/>
        <v>4.3206982233862136E-3</v>
      </c>
      <c r="T30">
        <f t="shared" si="11"/>
        <v>231.29174716717949</v>
      </c>
      <c r="U30">
        <f t="shared" si="12"/>
        <v>29.314513828421116</v>
      </c>
      <c r="V30">
        <f t="shared" si="13"/>
        <v>28.837706451612899</v>
      </c>
      <c r="W30">
        <f t="shared" si="14"/>
        <v>3.9841578043894832</v>
      </c>
      <c r="X30">
        <f t="shared" si="15"/>
        <v>57.442217941036077</v>
      </c>
      <c r="Y30">
        <f t="shared" si="16"/>
        <v>2.1801598422978383</v>
      </c>
      <c r="Z30">
        <f t="shared" si="17"/>
        <v>3.7953963486154958</v>
      </c>
      <c r="AA30">
        <f t="shared" si="18"/>
        <v>1.8039979620916449</v>
      </c>
      <c r="AB30">
        <f t="shared" si="19"/>
        <v>-5.5212998057069598</v>
      </c>
      <c r="AC30">
        <f t="shared" si="20"/>
        <v>-133.90570031236192</v>
      </c>
      <c r="AD30">
        <f t="shared" si="21"/>
        <v>-9.8559755123663404</v>
      </c>
      <c r="AE30">
        <f t="shared" si="22"/>
        <v>82.008771536744263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54045.998661598715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354</v>
      </c>
      <c r="AR30">
        <v>15391.9</v>
      </c>
      <c r="AS30">
        <v>693.07384000000002</v>
      </c>
      <c r="AT30">
        <v>766.14</v>
      </c>
      <c r="AU30">
        <f t="shared" si="27"/>
        <v>9.5369201451431795E-2</v>
      </c>
      <c r="AV30">
        <v>0.5</v>
      </c>
      <c r="AW30">
        <f t="shared" si="28"/>
        <v>1180.1880925428081</v>
      </c>
      <c r="AX30">
        <f t="shared" si="29"/>
        <v>4.6189850103236116</v>
      </c>
      <c r="AY30">
        <f t="shared" si="30"/>
        <v>56.276797974148053</v>
      </c>
      <c r="AZ30">
        <f t="shared" si="31"/>
        <v>4.4033086954326619E-3</v>
      </c>
      <c r="BA30">
        <f t="shared" si="32"/>
        <v>3.2578118881666538</v>
      </c>
      <c r="BB30" t="s">
        <v>355</v>
      </c>
      <c r="BC30">
        <v>693.07384000000002</v>
      </c>
      <c r="BD30">
        <v>515.1</v>
      </c>
      <c r="BE30">
        <f t="shared" si="33"/>
        <v>0.32766857232359614</v>
      </c>
      <c r="BF30">
        <f t="shared" si="34"/>
        <v>0.29105385595920963</v>
      </c>
      <c r="BG30">
        <f t="shared" si="35"/>
        <v>0.90861236703579928</v>
      </c>
      <c r="BH30">
        <f t="shared" si="36"/>
        <v>1.4421974431386804</v>
      </c>
      <c r="BI30">
        <f t="shared" si="37"/>
        <v>0.9801056248686032</v>
      </c>
      <c r="BJ30">
        <f t="shared" si="38"/>
        <v>0.21631438463265165</v>
      </c>
      <c r="BK30">
        <f t="shared" si="39"/>
        <v>0.78368561536734838</v>
      </c>
      <c r="BL30">
        <f t="shared" si="40"/>
        <v>1400.0035483871</v>
      </c>
      <c r="BM30">
        <f t="shared" si="41"/>
        <v>1180.1880925428081</v>
      </c>
      <c r="BN30">
        <f t="shared" si="42"/>
        <v>0.8429893580644604</v>
      </c>
      <c r="BO30">
        <f t="shared" si="43"/>
        <v>0.19597871612892079</v>
      </c>
      <c r="BP30">
        <v>6</v>
      </c>
      <c r="BQ30">
        <v>0.5</v>
      </c>
      <c r="BR30" t="s">
        <v>296</v>
      </c>
      <c r="BS30">
        <v>2</v>
      </c>
      <c r="BT30">
        <v>1608068360.0999999</v>
      </c>
      <c r="BU30">
        <v>1199.49451612903</v>
      </c>
      <c r="BV30">
        <v>1205.2170967741899</v>
      </c>
      <c r="BW30">
        <v>21.233670967741901</v>
      </c>
      <c r="BX30">
        <v>21.086632258064501</v>
      </c>
      <c r="BY30">
        <v>1199.46806451613</v>
      </c>
      <c r="BZ30">
        <v>20.916080645161301</v>
      </c>
      <c r="CA30">
        <v>500.03606451612899</v>
      </c>
      <c r="CB30">
        <v>102.574612903226</v>
      </c>
      <c r="CC30">
        <v>0.100042158064516</v>
      </c>
      <c r="CD30">
        <v>28.002516129032301</v>
      </c>
      <c r="CE30">
        <v>28.837706451612899</v>
      </c>
      <c r="CF30">
        <v>999.9</v>
      </c>
      <c r="CG30">
        <v>0</v>
      </c>
      <c r="CH30">
        <v>0</v>
      </c>
      <c r="CI30">
        <v>9997.7032258064501</v>
      </c>
      <c r="CJ30">
        <v>0</v>
      </c>
      <c r="CK30">
        <v>209.048225806452</v>
      </c>
      <c r="CL30">
        <v>1400.0035483871</v>
      </c>
      <c r="CM30">
        <v>0.89999977419354804</v>
      </c>
      <c r="CN30">
        <v>0.100000167741935</v>
      </c>
      <c r="CO30">
        <v>0</v>
      </c>
      <c r="CP30">
        <v>693.03616129032298</v>
      </c>
      <c r="CQ30">
        <v>4.9994800000000001</v>
      </c>
      <c r="CR30">
        <v>9901.2680645161308</v>
      </c>
      <c r="CS30">
        <v>11417.6</v>
      </c>
      <c r="CT30">
        <v>49.340451612903202</v>
      </c>
      <c r="CU30">
        <v>50.771999999999998</v>
      </c>
      <c r="CV30">
        <v>50.3546774193548</v>
      </c>
      <c r="CW30">
        <v>50.405000000000001</v>
      </c>
      <c r="CX30">
        <v>51.060193548387097</v>
      </c>
      <c r="CY30">
        <v>1255.5016129032299</v>
      </c>
      <c r="CZ30">
        <v>139.50387096774199</v>
      </c>
      <c r="DA30">
        <v>0</v>
      </c>
      <c r="DB30">
        <v>138.200000047684</v>
      </c>
      <c r="DC30">
        <v>0</v>
      </c>
      <c r="DD30">
        <v>693.07384000000002</v>
      </c>
      <c r="DE30">
        <v>0.56753847400434498</v>
      </c>
      <c r="DF30">
        <v>42.933846159166201</v>
      </c>
      <c r="DG30">
        <v>9901.7692000000006</v>
      </c>
      <c r="DH30">
        <v>15</v>
      </c>
      <c r="DI30">
        <v>1608068247.0999999</v>
      </c>
      <c r="DJ30" t="s">
        <v>351</v>
      </c>
      <c r="DK30">
        <v>1608068247.0999999</v>
      </c>
      <c r="DL30">
        <v>1608068246.0999999</v>
      </c>
      <c r="DM30">
        <v>46</v>
      </c>
      <c r="DN30">
        <v>0.38700000000000001</v>
      </c>
      <c r="DO30">
        <v>4.0000000000000001E-3</v>
      </c>
      <c r="DP30">
        <v>0.38700000000000001</v>
      </c>
      <c r="DQ30">
        <v>0.308</v>
      </c>
      <c r="DR30">
        <v>905</v>
      </c>
      <c r="DS30">
        <v>21</v>
      </c>
      <c r="DT30">
        <v>0.38</v>
      </c>
      <c r="DU30">
        <v>7.0000000000000007E-2</v>
      </c>
      <c r="DV30">
        <v>4.6273803047732702</v>
      </c>
      <c r="DW30">
        <v>-0.84304038121682701</v>
      </c>
      <c r="DX30">
        <v>8.0318118606388295E-2</v>
      </c>
      <c r="DY30">
        <v>0</v>
      </c>
      <c r="DZ30">
        <v>-5.7256470000000004</v>
      </c>
      <c r="EA30">
        <v>1.17858286985538</v>
      </c>
      <c r="EB30">
        <v>0.106505849171145</v>
      </c>
      <c r="EC30">
        <v>0</v>
      </c>
      <c r="ED30">
        <v>0.1474017</v>
      </c>
      <c r="EE30">
        <v>-0.130360498331479</v>
      </c>
      <c r="EF30">
        <v>9.6307745141983904E-3</v>
      </c>
      <c r="EG30">
        <v>1</v>
      </c>
      <c r="EH30">
        <v>1</v>
      </c>
      <c r="EI30">
        <v>3</v>
      </c>
      <c r="EJ30" t="s">
        <v>330</v>
      </c>
      <c r="EK30">
        <v>100</v>
      </c>
      <c r="EL30">
        <v>100</v>
      </c>
      <c r="EM30">
        <v>0.02</v>
      </c>
      <c r="EN30">
        <v>0.31709999999999999</v>
      </c>
      <c r="EO30">
        <v>1.07351610402373</v>
      </c>
      <c r="EP30">
        <v>-1.6043650578588901E-5</v>
      </c>
      <c r="EQ30">
        <v>-1.15305589960158E-6</v>
      </c>
      <c r="ER30">
        <v>3.6581349982770798E-10</v>
      </c>
      <c r="ES30">
        <v>-7.6260403635081506E-2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2</v>
      </c>
      <c r="FB30">
        <v>2</v>
      </c>
      <c r="FC30">
        <v>2</v>
      </c>
      <c r="FD30">
        <v>507.60300000000001</v>
      </c>
      <c r="FE30">
        <v>491.40300000000002</v>
      </c>
      <c r="FF30">
        <v>23.675999999999998</v>
      </c>
      <c r="FG30">
        <v>33.368099999999998</v>
      </c>
      <c r="FH30">
        <v>29.9999</v>
      </c>
      <c r="FI30">
        <v>33.405000000000001</v>
      </c>
      <c r="FJ30">
        <v>33.443399999999997</v>
      </c>
      <c r="FK30">
        <v>46.491100000000003</v>
      </c>
      <c r="FL30">
        <v>18.061599999999999</v>
      </c>
      <c r="FM30">
        <v>42.629800000000003</v>
      </c>
      <c r="FN30">
        <v>23.688300000000002</v>
      </c>
      <c r="FO30">
        <v>1205.3399999999999</v>
      </c>
      <c r="FP30">
        <v>21.117899999999999</v>
      </c>
      <c r="FQ30">
        <v>98.007900000000006</v>
      </c>
      <c r="FR30">
        <v>101.89700000000001</v>
      </c>
    </row>
    <row r="31" spans="1:174" x14ac:dyDescent="0.25">
      <c r="A31">
        <v>15</v>
      </c>
      <c r="B31">
        <v>1608068488.5999999</v>
      </c>
      <c r="C31">
        <v>1505.0999999046301</v>
      </c>
      <c r="D31" t="s">
        <v>356</v>
      </c>
      <c r="E31" t="s">
        <v>357</v>
      </c>
      <c r="F31" t="s">
        <v>291</v>
      </c>
      <c r="G31" t="s">
        <v>292</v>
      </c>
      <c r="H31">
        <v>1608068480.5999999</v>
      </c>
      <c r="I31">
        <f t="shared" si="0"/>
        <v>1.2856883641448503E-4</v>
      </c>
      <c r="J31">
        <f t="shared" si="1"/>
        <v>0.12856883641448502</v>
      </c>
      <c r="K31">
        <f t="shared" si="2"/>
        <v>4.6697197838304678</v>
      </c>
      <c r="L31">
        <f t="shared" si="3"/>
        <v>1399.73677419355</v>
      </c>
      <c r="M31">
        <f t="shared" si="4"/>
        <v>320.85592925342127</v>
      </c>
      <c r="N31">
        <f t="shared" si="5"/>
        <v>32.942985466387611</v>
      </c>
      <c r="O31">
        <f t="shared" si="6"/>
        <v>143.71405981594373</v>
      </c>
      <c r="P31">
        <f t="shared" si="7"/>
        <v>7.0973607320623461E-3</v>
      </c>
      <c r="Q31">
        <f t="shared" si="8"/>
        <v>2.9736027112822296</v>
      </c>
      <c r="R31">
        <f t="shared" si="9"/>
        <v>7.0879631342023229E-3</v>
      </c>
      <c r="S31">
        <f t="shared" si="10"/>
        <v>4.4308202404024161E-3</v>
      </c>
      <c r="T31">
        <f t="shared" si="11"/>
        <v>231.28768449661416</v>
      </c>
      <c r="U31">
        <f t="shared" si="12"/>
        <v>29.308023603480031</v>
      </c>
      <c r="V31">
        <f t="shared" si="13"/>
        <v>28.847432258064501</v>
      </c>
      <c r="W31">
        <f t="shared" si="14"/>
        <v>3.9864032927729083</v>
      </c>
      <c r="X31">
        <f t="shared" si="15"/>
        <v>57.456005481975581</v>
      </c>
      <c r="Y31">
        <f t="shared" si="16"/>
        <v>2.1799541230401518</v>
      </c>
      <c r="Z31">
        <f t="shared" si="17"/>
        <v>3.7941275324544117</v>
      </c>
      <c r="AA31">
        <f t="shared" si="18"/>
        <v>1.8064491697327565</v>
      </c>
      <c r="AB31">
        <f t="shared" si="19"/>
        <v>-5.66988568587879</v>
      </c>
      <c r="AC31">
        <f t="shared" si="20"/>
        <v>-136.37040089928126</v>
      </c>
      <c r="AD31">
        <f t="shared" si="21"/>
        <v>-10.038632307059061</v>
      </c>
      <c r="AE31">
        <f t="shared" si="22"/>
        <v>79.20876560439504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54037.89552877083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358</v>
      </c>
      <c r="AR31">
        <v>15392</v>
      </c>
      <c r="AS31">
        <v>695.20468000000005</v>
      </c>
      <c r="AT31">
        <v>771.89</v>
      </c>
      <c r="AU31">
        <f t="shared" si="27"/>
        <v>9.9347471790021791E-2</v>
      </c>
      <c r="AV31">
        <v>0.5</v>
      </c>
      <c r="AW31">
        <f t="shared" si="28"/>
        <v>1180.1669318839045</v>
      </c>
      <c r="AX31">
        <f t="shared" si="29"/>
        <v>4.6697197838304678</v>
      </c>
      <c r="AY31">
        <f t="shared" si="30"/>
        <v>58.62330048642638</v>
      </c>
      <c r="AZ31">
        <f t="shared" si="31"/>
        <v>4.4463771368937963E-3</v>
      </c>
      <c r="BA31">
        <f t="shared" si="32"/>
        <v>3.2260943916879348</v>
      </c>
      <c r="BB31" t="s">
        <v>359</v>
      </c>
      <c r="BC31">
        <v>695.20468000000005</v>
      </c>
      <c r="BD31">
        <v>520.08000000000004</v>
      </c>
      <c r="BE31">
        <f t="shared" si="33"/>
        <v>0.32622523934757541</v>
      </c>
      <c r="BF31">
        <f t="shared" si="34"/>
        <v>0.30453643620189808</v>
      </c>
      <c r="BG31">
        <f t="shared" si="35"/>
        <v>0.90816557257476294</v>
      </c>
      <c r="BH31">
        <f t="shared" si="36"/>
        <v>1.3593536141374711</v>
      </c>
      <c r="BI31">
        <f t="shared" si="37"/>
        <v>0.97784771508591839</v>
      </c>
      <c r="BJ31">
        <f t="shared" si="38"/>
        <v>0.22782255973864152</v>
      </c>
      <c r="BK31">
        <f t="shared" si="39"/>
        <v>0.77217744026135848</v>
      </c>
      <c r="BL31">
        <f t="shared" si="40"/>
        <v>1399.9783870967699</v>
      </c>
      <c r="BM31">
        <f t="shared" si="41"/>
        <v>1180.1669318839045</v>
      </c>
      <c r="BN31">
        <f t="shared" si="42"/>
        <v>0.84298939380864057</v>
      </c>
      <c r="BO31">
        <f t="shared" si="43"/>
        <v>0.19597878761728127</v>
      </c>
      <c r="BP31">
        <v>6</v>
      </c>
      <c r="BQ31">
        <v>0.5</v>
      </c>
      <c r="BR31" t="s">
        <v>296</v>
      </c>
      <c r="BS31">
        <v>2</v>
      </c>
      <c r="BT31">
        <v>1608068480.5999999</v>
      </c>
      <c r="BU31">
        <v>1399.73677419355</v>
      </c>
      <c r="BV31">
        <v>1405.5561290322601</v>
      </c>
      <c r="BW31">
        <v>21.232174193548399</v>
      </c>
      <c r="BX31">
        <v>21.081174193548399</v>
      </c>
      <c r="BY31">
        <v>1399.94129032258</v>
      </c>
      <c r="BZ31">
        <v>20.914629032258102</v>
      </c>
      <c r="CA31">
        <v>500.02267741935498</v>
      </c>
      <c r="CB31">
        <v>102.57219354838701</v>
      </c>
      <c r="CC31">
        <v>0.100010587096774</v>
      </c>
      <c r="CD31">
        <v>27.996780645161301</v>
      </c>
      <c r="CE31">
        <v>28.847432258064501</v>
      </c>
      <c r="CF31">
        <v>999.9</v>
      </c>
      <c r="CG31">
        <v>0</v>
      </c>
      <c r="CH31">
        <v>0</v>
      </c>
      <c r="CI31">
        <v>9996.1877419354805</v>
      </c>
      <c r="CJ31">
        <v>0</v>
      </c>
      <c r="CK31">
        <v>222.709741935484</v>
      </c>
      <c r="CL31">
        <v>1399.9783870967699</v>
      </c>
      <c r="CM31">
        <v>0.89999835483871005</v>
      </c>
      <c r="CN31">
        <v>0.100001593548387</v>
      </c>
      <c r="CO31">
        <v>0</v>
      </c>
      <c r="CP31">
        <v>695.21764516128997</v>
      </c>
      <c r="CQ31">
        <v>4.9994800000000001</v>
      </c>
      <c r="CR31">
        <v>10007.1474193548</v>
      </c>
      <c r="CS31">
        <v>11417.3870967742</v>
      </c>
      <c r="CT31">
        <v>49.3181612903226</v>
      </c>
      <c r="CU31">
        <v>50.753999999999998</v>
      </c>
      <c r="CV31">
        <v>50.330290322580602</v>
      </c>
      <c r="CW31">
        <v>50.383000000000003</v>
      </c>
      <c r="CX31">
        <v>51.026000000000003</v>
      </c>
      <c r="CY31">
        <v>1255.4761290322599</v>
      </c>
      <c r="CZ31">
        <v>139.50290322580599</v>
      </c>
      <c r="DA31">
        <v>0</v>
      </c>
      <c r="DB31">
        <v>119.700000047684</v>
      </c>
      <c r="DC31">
        <v>0</v>
      </c>
      <c r="DD31">
        <v>695.20468000000005</v>
      </c>
      <c r="DE31">
        <v>0.53323076199193997</v>
      </c>
      <c r="DF31">
        <v>443.39999990828397</v>
      </c>
      <c r="DG31">
        <v>10009.3796</v>
      </c>
      <c r="DH31">
        <v>15</v>
      </c>
      <c r="DI31">
        <v>1608068247.0999999</v>
      </c>
      <c r="DJ31" t="s">
        <v>351</v>
      </c>
      <c r="DK31">
        <v>1608068247.0999999</v>
      </c>
      <c r="DL31">
        <v>1608068246.0999999</v>
      </c>
      <c r="DM31">
        <v>46</v>
      </c>
      <c r="DN31">
        <v>0.38700000000000001</v>
      </c>
      <c r="DO31">
        <v>4.0000000000000001E-3</v>
      </c>
      <c r="DP31">
        <v>0.38700000000000001</v>
      </c>
      <c r="DQ31">
        <v>0.308</v>
      </c>
      <c r="DR31">
        <v>905</v>
      </c>
      <c r="DS31">
        <v>21</v>
      </c>
      <c r="DT31">
        <v>0.38</v>
      </c>
      <c r="DU31">
        <v>7.0000000000000007E-2</v>
      </c>
      <c r="DV31">
        <v>4.6760683608014402</v>
      </c>
      <c r="DW31">
        <v>-0.99175882808143501</v>
      </c>
      <c r="DX31">
        <v>7.4383401932753807E-2</v>
      </c>
      <c r="DY31">
        <v>0</v>
      </c>
      <c r="DZ31">
        <v>-5.8156216666666696</v>
      </c>
      <c r="EA31">
        <v>1.2899791768631901</v>
      </c>
      <c r="EB31">
        <v>9.7082601842737801E-2</v>
      </c>
      <c r="EC31">
        <v>0</v>
      </c>
      <c r="ED31">
        <v>0.15096926666666699</v>
      </c>
      <c r="EE31">
        <v>-8.4187942157951095E-3</v>
      </c>
      <c r="EF31">
        <v>8.4963380085514005E-4</v>
      </c>
      <c r="EG31">
        <v>1</v>
      </c>
      <c r="EH31">
        <v>1</v>
      </c>
      <c r="EI31">
        <v>3</v>
      </c>
      <c r="EJ31" t="s">
        <v>330</v>
      </c>
      <c r="EK31">
        <v>100</v>
      </c>
      <c r="EL31">
        <v>100</v>
      </c>
      <c r="EM31">
        <v>-0.2</v>
      </c>
      <c r="EN31">
        <v>0.3175</v>
      </c>
      <c r="EO31">
        <v>1.07351610402373</v>
      </c>
      <c r="EP31">
        <v>-1.6043650578588901E-5</v>
      </c>
      <c r="EQ31">
        <v>-1.15305589960158E-6</v>
      </c>
      <c r="ER31">
        <v>3.6581349982770798E-10</v>
      </c>
      <c r="ES31">
        <v>-7.6260403635081506E-2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4</v>
      </c>
      <c r="FB31">
        <v>4</v>
      </c>
      <c r="FC31">
        <v>2</v>
      </c>
      <c r="FD31">
        <v>507.54399999999998</v>
      </c>
      <c r="FE31">
        <v>491.916</v>
      </c>
      <c r="FF31">
        <v>23.703399999999998</v>
      </c>
      <c r="FG31">
        <v>33.353200000000001</v>
      </c>
      <c r="FH31">
        <v>30.000299999999999</v>
      </c>
      <c r="FI31">
        <v>33.384099999999997</v>
      </c>
      <c r="FJ31">
        <v>33.422800000000002</v>
      </c>
      <c r="FK31">
        <v>52.683700000000002</v>
      </c>
      <c r="FL31">
        <v>18.061599999999999</v>
      </c>
      <c r="FM31">
        <v>42.629800000000003</v>
      </c>
      <c r="FN31">
        <v>23.636099999999999</v>
      </c>
      <c r="FO31">
        <v>1405.54</v>
      </c>
      <c r="FP31">
        <v>21.119599999999998</v>
      </c>
      <c r="FQ31">
        <v>98.012500000000003</v>
      </c>
      <c r="FR31">
        <v>101.9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2020-12-15T15:43:50Z</dcterms:created>
  <dcterms:modified xsi:type="dcterms:W3CDTF">2021-05-04T23:26:10Z</dcterms:modified>
</cp:coreProperties>
</file>