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6DD72B0F-953D-4407-8F30-E684F75B3A98}" xr6:coauthVersionLast="46" xr6:coauthVersionMax="46" xr10:uidLastSave="{00000000-0000-0000-0000-000000000000}"/>
  <bookViews>
    <workbookView xWindow="2115" yWindow="211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J30" i="1"/>
  <c r="AV30" i="1" s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W29" i="1" s="1"/>
  <c r="X29" i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AY26" i="1" s="1"/>
  <c r="Y26" i="1"/>
  <c r="X26" i="1"/>
  <c r="W26" i="1"/>
  <c r="S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J22" i="1"/>
  <c r="AV22" i="1" s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W21" i="1" s="1"/>
  <c r="X21" i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X19" i="1" s="1"/>
  <c r="AZ19" i="1"/>
  <c r="AS19" i="1"/>
  <c r="AN19" i="1"/>
  <c r="AM19" i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 s="1"/>
  <c r="Y18" i="1"/>
  <c r="W18" i="1" s="1"/>
  <c r="X18" i="1"/>
  <c r="P18" i="1"/>
  <c r="BK17" i="1"/>
  <c r="BJ17" i="1"/>
  <c r="BI17" i="1"/>
  <c r="AU17" i="1" s="1"/>
  <c r="BH17" i="1"/>
  <c r="BG17" i="1"/>
  <c r="BF17" i="1"/>
  <c r="BE17" i="1"/>
  <c r="BD17" i="1"/>
  <c r="BC17" i="1"/>
  <c r="AX17" i="1" s="1"/>
  <c r="AZ17" i="1"/>
  <c r="AS17" i="1"/>
  <c r="AW17" i="1" s="1"/>
  <c r="AN17" i="1"/>
  <c r="AM17" i="1"/>
  <c r="AI17" i="1"/>
  <c r="AG17" i="1" s="1"/>
  <c r="Y17" i="1"/>
  <c r="W17" i="1" s="1"/>
  <c r="X17" i="1"/>
  <c r="P17" i="1"/>
  <c r="S20" i="1" l="1"/>
  <c r="AU20" i="1"/>
  <c r="AU21" i="1"/>
  <c r="AW21" i="1" s="1"/>
  <c r="S21" i="1"/>
  <c r="K28" i="1"/>
  <c r="J28" i="1"/>
  <c r="AV28" i="1" s="1"/>
  <c r="AH28" i="1"/>
  <c r="I28" i="1"/>
  <c r="N28" i="1"/>
  <c r="AU22" i="1"/>
  <c r="AW22" i="1" s="1"/>
  <c r="S22" i="1"/>
  <c r="I29" i="1"/>
  <c r="AH29" i="1"/>
  <c r="N29" i="1"/>
  <c r="K29" i="1"/>
  <c r="J29" i="1"/>
  <c r="AV29" i="1" s="1"/>
  <c r="AW20" i="1"/>
  <c r="N27" i="1"/>
  <c r="K27" i="1"/>
  <c r="J27" i="1"/>
  <c r="AV27" i="1" s="1"/>
  <c r="AH27" i="1"/>
  <c r="I27" i="1"/>
  <c r="AY22" i="1"/>
  <c r="AH24" i="1"/>
  <c r="N24" i="1"/>
  <c r="K24" i="1"/>
  <c r="I24" i="1"/>
  <c r="J24" i="1"/>
  <c r="AV24" i="1" s="1"/>
  <c r="AY24" i="1" s="1"/>
  <c r="K25" i="1"/>
  <c r="J25" i="1"/>
  <c r="AV25" i="1" s="1"/>
  <c r="AY25" i="1" s="1"/>
  <c r="I25" i="1"/>
  <c r="AH25" i="1"/>
  <c r="N25" i="1"/>
  <c r="AU27" i="1"/>
  <c r="AW27" i="1" s="1"/>
  <c r="S27" i="1"/>
  <c r="AU29" i="1"/>
  <c r="AW29" i="1" s="1"/>
  <c r="S29" i="1"/>
  <c r="I17" i="1"/>
  <c r="K17" i="1"/>
  <c r="J17" i="1"/>
  <c r="AV17" i="1" s="1"/>
  <c r="AY17" i="1" s="1"/>
  <c r="AH17" i="1"/>
  <c r="N17" i="1"/>
  <c r="S23" i="1"/>
  <c r="AU23" i="1"/>
  <c r="AW23" i="1" s="1"/>
  <c r="AU30" i="1"/>
  <c r="AW30" i="1" s="1"/>
  <c r="S30" i="1"/>
  <c r="J18" i="1"/>
  <c r="AV18" i="1" s="1"/>
  <c r="I18" i="1"/>
  <c r="AH18" i="1"/>
  <c r="N18" i="1"/>
  <c r="K18" i="1"/>
  <c r="N19" i="1"/>
  <c r="K19" i="1"/>
  <c r="J19" i="1"/>
  <c r="AV19" i="1" s="1"/>
  <c r="AH19" i="1"/>
  <c r="I19" i="1"/>
  <c r="K20" i="1"/>
  <c r="J20" i="1"/>
  <c r="AV20" i="1" s="1"/>
  <c r="AY20" i="1" s="1"/>
  <c r="AH20" i="1"/>
  <c r="I20" i="1"/>
  <c r="N20" i="1"/>
  <c r="AY30" i="1"/>
  <c r="S31" i="1"/>
  <c r="AU31" i="1"/>
  <c r="AW31" i="1" s="1"/>
  <c r="I21" i="1"/>
  <c r="AH21" i="1"/>
  <c r="N21" i="1"/>
  <c r="J21" i="1"/>
  <c r="AV21" i="1" s="1"/>
  <c r="K21" i="1"/>
  <c r="S28" i="1"/>
  <c r="AU28" i="1"/>
  <c r="AW28" i="1" s="1"/>
  <c r="AU18" i="1"/>
  <c r="AW18" i="1" s="1"/>
  <c r="S18" i="1"/>
  <c r="AU19" i="1"/>
  <c r="AW19" i="1" s="1"/>
  <c r="S19" i="1"/>
  <c r="AH22" i="1"/>
  <c r="AH30" i="1"/>
  <c r="I22" i="1"/>
  <c r="N23" i="1"/>
  <c r="S24" i="1"/>
  <c r="I30" i="1"/>
  <c r="N31" i="1"/>
  <c r="K22" i="1"/>
  <c r="AH23" i="1"/>
  <c r="K30" i="1"/>
  <c r="AH31" i="1"/>
  <c r="S17" i="1"/>
  <c r="I23" i="1"/>
  <c r="S25" i="1"/>
  <c r="AH26" i="1"/>
  <c r="I31" i="1"/>
  <c r="J23" i="1"/>
  <c r="AV23" i="1" s="1"/>
  <c r="AY23" i="1" s="1"/>
  <c r="I26" i="1"/>
  <c r="T26" i="1" s="1"/>
  <c r="U26" i="1" s="1"/>
  <c r="J31" i="1"/>
  <c r="AV31" i="1" s="1"/>
  <c r="AY31" i="1" s="1"/>
  <c r="V26" i="1" l="1"/>
  <c r="Z26" i="1" s="1"/>
  <c r="AC26" i="1"/>
  <c r="AB26" i="1"/>
  <c r="AA17" i="1"/>
  <c r="T25" i="1"/>
  <c r="U25" i="1" s="1"/>
  <c r="Q18" i="1"/>
  <c r="O18" i="1" s="1"/>
  <c r="R18" i="1" s="1"/>
  <c r="L18" i="1" s="1"/>
  <c r="M18" i="1" s="1"/>
  <c r="AA18" i="1"/>
  <c r="AA27" i="1"/>
  <c r="AA23" i="1"/>
  <c r="Q23" i="1"/>
  <c r="O23" i="1" s="1"/>
  <c r="R23" i="1" s="1"/>
  <c r="L23" i="1" s="1"/>
  <c r="M23" i="1" s="1"/>
  <c r="T24" i="1"/>
  <c r="U24" i="1" s="1"/>
  <c r="T18" i="1"/>
  <c r="U18" i="1" s="1"/>
  <c r="AY18" i="1"/>
  <c r="AY28" i="1"/>
  <c r="AA22" i="1"/>
  <c r="Q22" i="1"/>
  <c r="O22" i="1" s="1"/>
  <c r="R22" i="1" s="1"/>
  <c r="L22" i="1" s="1"/>
  <c r="M22" i="1" s="1"/>
  <c r="T21" i="1"/>
  <c r="U21" i="1" s="1"/>
  <c r="AA30" i="1"/>
  <c r="AA19" i="1"/>
  <c r="AA24" i="1"/>
  <c r="Q24" i="1"/>
  <c r="O24" i="1" s="1"/>
  <c r="R24" i="1" s="1"/>
  <c r="L24" i="1" s="1"/>
  <c r="M24" i="1" s="1"/>
  <c r="T17" i="1"/>
  <c r="U17" i="1" s="1"/>
  <c r="AY21" i="1"/>
  <c r="AY19" i="1"/>
  <c r="AY27" i="1"/>
  <c r="AA29" i="1"/>
  <c r="Q26" i="1"/>
  <c r="O26" i="1" s="1"/>
  <c r="R26" i="1" s="1"/>
  <c r="L26" i="1" s="1"/>
  <c r="M26" i="1" s="1"/>
  <c r="AA26" i="1"/>
  <c r="T28" i="1"/>
  <c r="U28" i="1" s="1"/>
  <c r="AA20" i="1"/>
  <c r="AA21" i="1"/>
  <c r="T29" i="1"/>
  <c r="U29" i="1" s="1"/>
  <c r="T30" i="1"/>
  <c r="U30" i="1" s="1"/>
  <c r="AA31" i="1"/>
  <c r="T23" i="1"/>
  <c r="U23" i="1" s="1"/>
  <c r="AY29" i="1"/>
  <c r="T20" i="1"/>
  <c r="U20" i="1" s="1"/>
  <c r="AA25" i="1"/>
  <c r="Q25" i="1"/>
  <c r="O25" i="1" s="1"/>
  <c r="R25" i="1" s="1"/>
  <c r="L25" i="1" s="1"/>
  <c r="M25" i="1" s="1"/>
  <c r="T22" i="1"/>
  <c r="U22" i="1" s="1"/>
  <c r="T19" i="1"/>
  <c r="U19" i="1" s="1"/>
  <c r="T31" i="1"/>
  <c r="U31" i="1" s="1"/>
  <c r="T27" i="1"/>
  <c r="U27" i="1" s="1"/>
  <c r="Q27" i="1" s="1"/>
  <c r="O27" i="1" s="1"/>
  <c r="R27" i="1" s="1"/>
  <c r="L27" i="1" s="1"/>
  <c r="M27" i="1" s="1"/>
  <c r="AA28" i="1"/>
  <c r="V31" i="1" l="1"/>
  <c r="Z31" i="1" s="1"/>
  <c r="AB31" i="1"/>
  <c r="AC31" i="1"/>
  <c r="AD31" i="1" s="1"/>
  <c r="AC28" i="1"/>
  <c r="AD28" i="1" s="1"/>
  <c r="V28" i="1"/>
  <c r="Z28" i="1" s="1"/>
  <c r="AB28" i="1"/>
  <c r="AC21" i="1"/>
  <c r="AD21" i="1" s="1"/>
  <c r="V21" i="1"/>
  <c r="Z21" i="1" s="1"/>
  <c r="AB21" i="1"/>
  <c r="V30" i="1"/>
  <c r="Z30" i="1" s="1"/>
  <c r="AC30" i="1"/>
  <c r="AB30" i="1"/>
  <c r="V20" i="1"/>
  <c r="Z20" i="1" s="1"/>
  <c r="AC20" i="1"/>
  <c r="AB20" i="1"/>
  <c r="AC29" i="1"/>
  <c r="AD29" i="1" s="1"/>
  <c r="V29" i="1"/>
  <c r="Z29" i="1" s="1"/>
  <c r="AB29" i="1"/>
  <c r="AC17" i="1"/>
  <c r="AB17" i="1"/>
  <c r="V17" i="1"/>
  <c r="Z17" i="1" s="1"/>
  <c r="V24" i="1"/>
  <c r="Z24" i="1" s="1"/>
  <c r="AC24" i="1"/>
  <c r="AB24" i="1"/>
  <c r="AC25" i="1"/>
  <c r="V25" i="1"/>
  <c r="Z25" i="1" s="1"/>
  <c r="AB25" i="1"/>
  <c r="V23" i="1"/>
  <c r="Z23" i="1" s="1"/>
  <c r="AB23" i="1"/>
  <c r="AC23" i="1"/>
  <c r="AD23" i="1" s="1"/>
  <c r="Q17" i="1"/>
  <c r="O17" i="1" s="1"/>
  <c r="R17" i="1" s="1"/>
  <c r="L17" i="1" s="1"/>
  <c r="M17" i="1" s="1"/>
  <c r="V19" i="1"/>
  <c r="Z19" i="1" s="1"/>
  <c r="AC19" i="1"/>
  <c r="AD19" i="1" s="1"/>
  <c r="AB19" i="1"/>
  <c r="Q28" i="1"/>
  <c r="O28" i="1" s="1"/>
  <c r="R28" i="1" s="1"/>
  <c r="L28" i="1" s="1"/>
  <c r="M28" i="1" s="1"/>
  <c r="V22" i="1"/>
  <c r="Z22" i="1" s="1"/>
  <c r="AC22" i="1"/>
  <c r="AD22" i="1" s="1"/>
  <c r="AB22" i="1"/>
  <c r="Q21" i="1"/>
  <c r="O21" i="1" s="1"/>
  <c r="R21" i="1" s="1"/>
  <c r="L21" i="1" s="1"/>
  <c r="M21" i="1" s="1"/>
  <c r="Q29" i="1"/>
  <c r="O29" i="1" s="1"/>
  <c r="R29" i="1" s="1"/>
  <c r="L29" i="1" s="1"/>
  <c r="M29" i="1" s="1"/>
  <c r="Q19" i="1"/>
  <c r="O19" i="1" s="1"/>
  <c r="R19" i="1" s="1"/>
  <c r="L19" i="1" s="1"/>
  <c r="M19" i="1" s="1"/>
  <c r="Q31" i="1"/>
  <c r="O31" i="1" s="1"/>
  <c r="R31" i="1" s="1"/>
  <c r="L31" i="1" s="1"/>
  <c r="M31" i="1" s="1"/>
  <c r="Q20" i="1"/>
  <c r="O20" i="1" s="1"/>
  <c r="R20" i="1" s="1"/>
  <c r="L20" i="1" s="1"/>
  <c r="M20" i="1" s="1"/>
  <c r="AD26" i="1"/>
  <c r="V27" i="1"/>
  <c r="Z27" i="1" s="1"/>
  <c r="AC27" i="1"/>
  <c r="AB27" i="1"/>
  <c r="Q30" i="1"/>
  <c r="O30" i="1" s="1"/>
  <c r="R30" i="1" s="1"/>
  <c r="L30" i="1" s="1"/>
  <c r="M30" i="1" s="1"/>
  <c r="V18" i="1"/>
  <c r="Z18" i="1" s="1"/>
  <c r="AC18" i="1"/>
  <c r="AB18" i="1"/>
  <c r="AD24" i="1" l="1"/>
  <c r="AD27" i="1"/>
  <c r="AD20" i="1"/>
  <c r="AD17" i="1"/>
  <c r="AD30" i="1"/>
  <c r="AD18" i="1"/>
  <c r="AD25" i="1"/>
</calcChain>
</file>

<file path=xl/sharedStrings.xml><?xml version="1.0" encoding="utf-8"?>
<sst xmlns="http://schemas.openxmlformats.org/spreadsheetml/2006/main" count="693" uniqueCount="351">
  <si>
    <t>File opened</t>
  </si>
  <si>
    <t>2020-12-15 16:16:28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</si>
  <si>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</si>
  <si>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</si>
  <si>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</si>
  <si>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</si>
  <si>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</si>
  <si>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</si>
  <si>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</si>
  <si>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</si>
  <si>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</si>
  <si>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</si>
  <si>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</si>
  <si>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</si>
  <si>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</si>
  <si>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</si>
  <si>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</si>
  <si>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</si>
  <si>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</si>
  <si>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</si>
  <si>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</si>
  <si>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</si>
  <si>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</si>
  <si>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16:16:29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</si>
  <si>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</si>
  <si>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</si>
  <si>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</si>
  <si>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</si>
  <si>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</si>
  <si>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</si>
  <si>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</si>
  <si>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</si>
  <si>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</si>
  <si>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</si>
  <si>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</si>
  <si>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</si>
  <si>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</si>
  <si>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</si>
  <si>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</si>
  <si>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</si>
  <si>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</si>
  <si>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</si>
  <si>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</si>
  <si>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</si>
  <si>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</si>
  <si>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</si>
  <si>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</si>
  <si>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</si>
  <si>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</si>
  <si>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</si>
  <si>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</si>
  <si>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</si>
  <si>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</si>
  <si>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</si>
  <si>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</si>
  <si>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</si>
  <si>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</si>
  <si>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</si>
  <si>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</si>
  <si>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</si>
  <si>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</si>
  <si>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</si>
  <si>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</si>
  <si>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</si>
  <si>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</si>
  <si>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</si>
  <si>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</si>
  <si>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</si>
  <si>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</si>
  <si>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</si>
  <si>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</si>
  <si>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</si>
  <si>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</si>
  <si>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</si>
  <si>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</si>
  <si>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</si>
  <si>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</si>
  <si>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</si>
  <si>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</si>
  <si>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</si>
  <si>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</si>
  <si>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</si>
  <si>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</si>
  <si>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</si>
  <si>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</si>
  <si>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</si>
  <si>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</si>
  <si>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</si>
  <si>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</si>
  <si>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</si>
  <si>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</si>
  <si>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</si>
  <si>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</si>
  <si>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</si>
  <si>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</si>
  <si>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</si>
  <si>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</si>
  <si>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</si>
  <si>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</si>
  <si>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</si>
  <si>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</si>
  <si>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</si>
  <si>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</si>
  <si>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</si>
  <si>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</si>
  <si>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</si>
  <si>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</si>
  <si>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</si>
  <si>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</si>
  <si>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</si>
  <si>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</si>
  <si>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</si>
  <si>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</si>
  <si>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</si>
  <si>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</si>
  <si>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</si>
  <si>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</si>
  <si>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</si>
  <si>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</si>
  <si>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</si>
  <si>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</si>
  <si>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</si>
  <si>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</si>
  <si>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</si>
  <si>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</si>
  <si>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</si>
  <si>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</si>
  <si>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</si>
  <si>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</si>
  <si>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</si>
  <si>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</si>
  <si>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</si>
  <si>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</si>
  <si>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</si>
  <si>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</si>
  <si>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</si>
  <si>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</si>
  <si>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</si>
  <si>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</si>
  <si>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</si>
  <si>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</si>
  <si>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</si>
  <si>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</si>
  <si>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</si>
  <si>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</si>
  <si>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</si>
  <si>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</si>
  <si>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</si>
  <si>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</si>
  <si>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</si>
  <si>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</si>
  <si>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</si>
  <si>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</si>
  <si>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</si>
  <si>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</si>
  <si>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</si>
  <si>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</si>
  <si>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</si>
  <si>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</si>
  <si>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</si>
  <si>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</si>
  <si>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</si>
  <si>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</si>
  <si>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</si>
  <si>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</si>
  <si>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</si>
  <si>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</si>
  <si>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</si>
  <si>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</si>
  <si>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</si>
  <si>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</si>
  <si>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</si>
  <si>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</si>
  <si>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</si>
  <si>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</si>
  <si>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</si>
  <si>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</si>
  <si>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</si>
  <si>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</si>
  <si>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</si>
  <si>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</si>
  <si>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</si>
  <si>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</si>
  <si>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</si>
  <si>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</si>
  <si>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</si>
  <si>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</si>
  <si>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</si>
  <si>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</si>
  <si>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</si>
  <si>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</si>
  <si>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</si>
  <si>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</si>
  <si>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</si>
  <si>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</si>
  <si>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</si>
  <si>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</si>
  <si>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</si>
  <si>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</si>
  <si>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</si>
  <si>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</si>
  <si>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</si>
  <si>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</si>
  <si>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</si>
  <si>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</si>
  <si>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</si>
  <si>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</si>
  <si>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</si>
  <si>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</si>
  <si>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</si>
  <si>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</si>
  <si>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</si>
  <si>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</si>
  <si>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</si>
  <si>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</si>
  <si>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</si>
  <si>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</si>
  <si>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</si>
  <si>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</si>
  <si>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</si>
  <si>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</si>
  <si>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</si>
  <si>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</si>
  <si>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</si>
  <si>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</si>
  <si>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</si>
  <si>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</si>
  <si>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</si>
  <si>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</si>
  <si>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</si>
  <si>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</si>
  <si>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</si>
  <si>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</si>
  <si>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</si>
  <si>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</si>
  <si>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</si>
  <si>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</si>
  <si>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</si>
  <si>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</si>
  <si>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</si>
  <si>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</si>
  <si>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</si>
  <si>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</si>
  <si>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</si>
  <si>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</si>
  <si>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</si>
  <si>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</si>
  <si>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</si>
  <si>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</si>
  <si>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</si>
  <si>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</si>
  <si>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</si>
  <si>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</si>
  <si>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</si>
  <si>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</si>
  <si>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</si>
  <si>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</si>
  <si>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</si>
  <si>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</si>
  <si>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</si>
  <si>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</si>
  <si>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</si>
  <si>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</si>
  <si>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</si>
  <si>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</si>
  <si>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</si>
  <si>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</si>
  <si>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</si>
  <si>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</si>
  <si>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</si>
  <si>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</si>
  <si>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</si>
  <si>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</si>
  <si>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</si>
  <si>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</si>
  <si>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</si>
  <si>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</si>
  <si>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</si>
  <si>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</si>
  <si>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</si>
  <si>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</si>
  <si>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</si>
  <si>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</si>
  <si>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16:18:45</t>
  </si>
  <si>
    <t>16:18:45</t>
  </si>
  <si>
    <t>1149</t>
  </si>
  <si>
    <t>_1</t>
  </si>
  <si>
    <t>RECT-4143-20200907-06_33_50</t>
  </si>
  <si>
    <t>RECT-665-20201215-16_18_48</t>
  </si>
  <si>
    <t>DARK-666-20201215-16_18_50</t>
  </si>
  <si>
    <t>0: Broadleaf</t>
  </si>
  <si>
    <t>--:--:--</t>
  </si>
  <si>
    <t>1/3</t>
  </si>
  <si>
    <t>20201215 16:20:45</t>
  </si>
  <si>
    <t>16:20:45</t>
  </si>
  <si>
    <t>RECT-667-20201215-16_20_48</t>
  </si>
  <si>
    <t>DARK-668-20201215-16_20_50</t>
  </si>
  <si>
    <t>2/3</t>
  </si>
  <si>
    <t>20201215 16:21:57</t>
  </si>
  <si>
    <t>16:21:57</t>
  </si>
  <si>
    <t>RECT-669-20201215-16_22_00</t>
  </si>
  <si>
    <t>DARK-670-20201215-16_22_02</t>
  </si>
  <si>
    <t>3/3</t>
  </si>
  <si>
    <t>20201215 16:23:08</t>
  </si>
  <si>
    <t>16:23:08</t>
  </si>
  <si>
    <t>RECT-671-20201215-16_23_11</t>
  </si>
  <si>
    <t>DARK-672-20201215-16_23_13</t>
  </si>
  <si>
    <t>20201215 16:24:25</t>
  </si>
  <si>
    <t>16:24:25</t>
  </si>
  <si>
    <t>RECT-673-20201215-16_24_28</t>
  </si>
  <si>
    <t>DARK-674-20201215-16_24_30</t>
  </si>
  <si>
    <t>20201215 16:25:40</t>
  </si>
  <si>
    <t>16:25:40</t>
  </si>
  <si>
    <t>RECT-675-20201215-16_25_43</t>
  </si>
  <si>
    <t>DARK-676-20201215-16_25_45</t>
  </si>
  <si>
    <t>20201215 16:26:54</t>
  </si>
  <si>
    <t>16:26:54</t>
  </si>
  <si>
    <t>RECT-677-20201215-16_26_57</t>
  </si>
  <si>
    <t>DARK-678-20201215-16_26_59</t>
  </si>
  <si>
    <t>20201215 16:28:06</t>
  </si>
  <si>
    <t>16:28:06</t>
  </si>
  <si>
    <t>RECT-679-20201215-16_28_09</t>
  </si>
  <si>
    <t>DARK-680-20201215-16_28_11</t>
  </si>
  <si>
    <t>20201215 16:29:47</t>
  </si>
  <si>
    <t>16:29:47</t>
  </si>
  <si>
    <t>RECT-681-20201215-16_29_50</t>
  </si>
  <si>
    <t>DARK-682-20201215-16_29_52</t>
  </si>
  <si>
    <t>20201215 16:31:48</t>
  </si>
  <si>
    <t>16:31:48</t>
  </si>
  <si>
    <t>RECT-683-20201215-16_31_51</t>
  </si>
  <si>
    <t>DARK-684-20201215-16_31_53</t>
  </si>
  <si>
    <t>20201215 16:33:25</t>
  </si>
  <si>
    <t>16:33:25</t>
  </si>
  <si>
    <t>RECT-685-20201215-16_33_28</t>
  </si>
  <si>
    <t>DARK-686-20201215-16_33_30</t>
  </si>
  <si>
    <t>20201215 16:35:26</t>
  </si>
  <si>
    <t>16:35:26</t>
  </si>
  <si>
    <t>RECT-687-20201215-16_35_29</t>
  </si>
  <si>
    <t>DARK-688-20201215-16_35_31</t>
  </si>
  <si>
    <t>20201215 16:37:26</t>
  </si>
  <si>
    <t>16:37:26</t>
  </si>
  <si>
    <t>RECT-689-20201215-16_37_29</t>
  </si>
  <si>
    <t>DARK-690-20201215-16_37_31</t>
  </si>
  <si>
    <t>20201215 16:39:27</t>
  </si>
  <si>
    <t>16:39:27</t>
  </si>
  <si>
    <t>RECT-691-20201215-16_39_30</t>
  </si>
  <si>
    <t>DARK-692-20201215-16_39_32</t>
  </si>
  <si>
    <t>20201215 16:41:22</t>
  </si>
  <si>
    <t>16:41:22</t>
  </si>
  <si>
    <t>RECT-693-20201215-16_41_25</t>
  </si>
  <si>
    <t>DARK-694-20201215-16_41_27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</si>
</sst>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1608077925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1608077917</v>
      </c>
      <c r="I17">
        <f t="shared" ref="I17:I31" si="0">BW17*AG17*(BS17-BT17)/(100*BL17*(1000-AG17*BS17))</f>
        <v>6.8257728374648927E-4</v>
      </c>
      <c r="J17">
        <f t="shared" ref="J17:J31" si="1">BW17*AG17*(BR17-BQ17*(1000-AG17*BT17)/(1000-AG17*BS17))/(100*BL17)</f>
        <v>1.0000162895588971</v>
      </c>
      <c r="K17">
        <f t="shared" ref="K17:K31" si="2">BQ17 - IF(AG17&gt;1, J17*BL17*100/(AI17*CE17), 0)</f>
        <v>401.75470967741899</v>
      </c>
      <c r="L17">
        <f t="shared" ref="L17:L31" si="3">((R17-I17/2)*K17-J17)/(R17+I17/2)</f>
        <v>333.9461557858416</v>
      </c>
      <c r="M17">
        <f t="shared" ref="M17:M31" si="4">L17*(BX17+BY17)/1000</f>
        <v>34.250504514891645</v>
      </c>
      <c r="N17">
        <f t="shared" ref="N17:N31" si="5">(BQ17 - IF(AG17&gt;1, J17*BL17*100/(AI17*CE17), 0))*(BX17+BY17)/1000</f>
        <v>41.205150169507718</v>
      </c>
      <c r="O17">
        <f t="shared" ref="O17:O31" si="6">2/((1/Q17-1/P17)+SIGN(Q17)*SQRT((1/Q17-1/P17)*(1/Q17-1/P17) + 4*BM17/((BM17+1)*(BM17+1))*(2*1/Q17*1/P17-1/P17*1/P17)))</f>
        <v>2.9660790507421205E-2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2.9747018884527039</v>
      </c>
      <c r="Q17">
        <f t="shared" ref="Q17:Q31" si="8">I17*(1000-(1000*0.61365*EXP(17.502*U17/(240.97+U17))/(BX17+BY17)+BS17)/2)/(1000*0.61365*EXP(17.502*U17/(240.97+U17))/(BX17+BY17)-BS17)</f>
        <v>2.949746283371088E-2</v>
      </c>
      <c r="R17">
        <f t="shared" ref="R17:R31" si="9">1/((BM17+1)/(O17/1.6)+1/(P17/1.37)) + BM17/((BM17+1)/(O17/1.6) + BM17/(P17/1.37))</f>
        <v>1.8450513496546132E-2</v>
      </c>
      <c r="S17">
        <f t="shared" ref="S17:S31" si="10">(BI17*BK17)</f>
        <v>231.29125646308739</v>
      </c>
      <c r="T17">
        <f t="shared" ref="T17:T31" si="11">(BZ17+(S17+2*0.95*0.0000000567*(((BZ17+$B$7)+273)^4-(BZ17+273)^4)-44100*I17)/(1.84*29.3*P17+8*0.95*0.0000000567*(BZ17+273)^3))</f>
        <v>29.157114365235397</v>
      </c>
      <c r="U17">
        <f t="shared" ref="U17:U31" si="12">($C$7*CA17+$D$7*CB17+$E$7*T17)</f>
        <v>28.586151612903201</v>
      </c>
      <c r="V17">
        <f t="shared" ref="V17:V31" si="13">0.61365*EXP(17.502*U17/(240.97+U17))</f>
        <v>3.9264609029749651</v>
      </c>
      <c r="W17">
        <f t="shared" ref="W17:W31" si="14">(X17/Y17*100)</f>
        <v>42.646970904855408</v>
      </c>
      <c r="X17">
        <f t="shared" ref="X17:X31" si="15">BS17*(BX17+BY17)/1000</f>
        <v>1.6172748723326229</v>
      </c>
      <c r="Y17">
        <f t="shared" ref="Y17:Y31" si="16">0.61365*EXP(17.502*BZ17/(240.97+BZ17))</f>
        <v>3.7922385529812486</v>
      </c>
      <c r="Z17">
        <f t="shared" ref="Z17:Z31" si="17">(V17-BS17*(BX17+BY17)/1000)</f>
        <v>2.3091860306423424</v>
      </c>
      <c r="AA17">
        <f t="shared" ref="AA17:AA31" si="18">(-I17*44100)</f>
        <v>-30.101658213220176</v>
      </c>
      <c r="AB17">
        <f t="shared" ref="AB17:AB31" si="19">2*29.3*P17*0.92*(BZ17-U17)</f>
        <v>-95.888564774698224</v>
      </c>
      <c r="AC17">
        <f t="shared" ref="AC17:AC31" si="20">2*0.95*0.0000000567*(((BZ17+$B$7)+273)^4-(U17+273)^4)</f>
        <v>-7.0465579463819221</v>
      </c>
      <c r="AD17">
        <f t="shared" ref="AD17:AD31" si="21">S17+AC17+AA17+AB17</f>
        <v>98.254475528787069</v>
      </c>
      <c r="AE17">
        <v>9</v>
      </c>
      <c r="AF17">
        <v>2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54069.301789586323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1052.2228</v>
      </c>
      <c r="AR17">
        <v>1204.03</v>
      </c>
      <c r="AS17">
        <f t="shared" ref="AS17:AS31" si="27">1-AQ17/AR17</f>
        <v>0.12608257269337142</v>
      </c>
      <c r="AT17">
        <v>0.5</v>
      </c>
      <c r="AU17">
        <f t="shared" ref="AU17:AU31" si="28">BI17</f>
        <v>1180.1880754156575</v>
      </c>
      <c r="AV17">
        <f t="shared" ref="AV17:AV31" si="29">J17</f>
        <v>1.0000162895588971</v>
      </c>
      <c r="AW17">
        <f t="shared" ref="AW17:AW31" si="30">AS17*AT17*AU17</f>
        <v>74.400574405222372</v>
      </c>
      <c r="AX17">
        <f t="shared" ref="AX17:AX31" si="31">BC17/AR17</f>
        <v>0.4633439366128751</v>
      </c>
      <c r="AY17">
        <f t="shared" ref="AY17:AY31" si="32">(AV17-AO17)/AU17</f>
        <v>1.3368748610846945E-3</v>
      </c>
      <c r="AZ17">
        <f t="shared" ref="AZ17:AZ31" si="33">(AL17-AR17)/AR17</f>
        <v>1.7093012632575602</v>
      </c>
      <c r="BA17" t="s">
        <v>289</v>
      </c>
      <c r="BB17">
        <v>646.15</v>
      </c>
      <c r="BC17">
        <f t="shared" ref="BC17:BC31" si="34">AR17-BB17</f>
        <v>557.88</v>
      </c>
      <c r="BD17">
        <f t="shared" ref="BD17:BD31" si="35">(AR17-AQ17)/(AR17-BB17)</f>
        <v>0.27211443321144324</v>
      </c>
      <c r="BE17">
        <f t="shared" ref="BE17:BE31" si="36">(AL17-AR17)/(AL17-BB17)</f>
        <v>0.78673741269835218</v>
      </c>
      <c r="BF17">
        <f t="shared" ref="BF17:BF31" si="37">(AR17-AQ17)/(AR17-AK17)</f>
        <v>0.31072816275375154</v>
      </c>
      <c r="BG17">
        <f t="shared" ref="BG17:BG31" si="38">(AL17-AR17)/(AL17-AK17)</f>
        <v>0.80815499621818998</v>
      </c>
      <c r="BH17">
        <f t="shared" ref="BH17:BH31" si="39">$B$11*CF17+$C$11*CG17+$F$11*CH17*(1-CK17)</f>
        <v>1400.0038709677401</v>
      </c>
      <c r="BI17">
        <f t="shared" ref="BI17:BI31" si="40">BH17*BJ17</f>
        <v>1180.1880754156575</v>
      </c>
      <c r="BJ17">
        <f t="shared" ref="BJ17:BJ31" si="41">($B$11*$D$9+$C$11*$D$9+$F$11*((CU17+CM17)/MAX(CU17+CM17+CV17, 0.1)*$I$9+CV17/MAX(CU17+CM17+CV17, 0.1)*$J$9))/($B$11+$C$11+$F$11)</f>
        <v>0.84298915159417609</v>
      </c>
      <c r="BK17">
        <f t="shared" ref="BK17:BK31" si="42">($B$11*$K$9+$C$11*$K$9+$F$11*((CU17+CM17)/MAX(CU17+CM17+CV17, 0.1)*$P$9+CV17/MAX(CU17+CM17+CV17, 0.1)*$Q$9))/($B$11+$C$11+$F$11)</f>
        <v>0.19597830318835202</v>
      </c>
      <c r="BL17">
        <v>6</v>
      </c>
      <c r="BM17">
        <v>0.5</v>
      </c>
      <c r="BN17" t="s">
        <v>290</v>
      </c>
      <c r="BO17">
        <v>2</v>
      </c>
      <c r="BP17">
        <v>1608077917</v>
      </c>
      <c r="BQ17">
        <v>401.75470967741899</v>
      </c>
      <c r="BR17">
        <v>403.28377419354803</v>
      </c>
      <c r="BS17">
        <v>15.7686064516129</v>
      </c>
      <c r="BT17">
        <v>14.962445161290301</v>
      </c>
      <c r="BU17">
        <v>396.98570967741898</v>
      </c>
      <c r="BV17">
        <v>15.6146064516129</v>
      </c>
      <c r="BW17">
        <v>500.00961290322601</v>
      </c>
      <c r="BX17">
        <v>102.46299999999999</v>
      </c>
      <c r="BY17">
        <v>9.9954899999999999E-2</v>
      </c>
      <c r="BZ17">
        <v>27.9882387096774</v>
      </c>
      <c r="CA17">
        <v>28.586151612903201</v>
      </c>
      <c r="CB17">
        <v>999.9</v>
      </c>
      <c r="CC17">
        <v>0</v>
      </c>
      <c r="CD17">
        <v>0</v>
      </c>
      <c r="CE17">
        <v>10013.064516128999</v>
      </c>
      <c r="CF17">
        <v>0</v>
      </c>
      <c r="CG17">
        <v>244.10400000000001</v>
      </c>
      <c r="CH17">
        <v>1400.0038709677401</v>
      </c>
      <c r="CI17">
        <v>0.90000503225806405</v>
      </c>
      <c r="CJ17">
        <v>9.9995183870967702E-2</v>
      </c>
      <c r="CK17">
        <v>0</v>
      </c>
      <c r="CL17">
        <v>1053.49548387097</v>
      </c>
      <c r="CM17">
        <v>4.9993800000000004</v>
      </c>
      <c r="CN17">
        <v>14571.609677419399</v>
      </c>
      <c r="CO17">
        <v>11164.3806451613</v>
      </c>
      <c r="CP17">
        <v>45.661000000000001</v>
      </c>
      <c r="CQ17">
        <v>46.902999999999999</v>
      </c>
      <c r="CR17">
        <v>46.258000000000003</v>
      </c>
      <c r="CS17">
        <v>47.012</v>
      </c>
      <c r="CT17">
        <v>47.375</v>
      </c>
      <c r="CU17">
        <v>1255.51096774194</v>
      </c>
      <c r="CV17">
        <v>139.49419354838699</v>
      </c>
      <c r="CW17">
        <v>0</v>
      </c>
      <c r="CX17">
        <v>267.10000014305098</v>
      </c>
      <c r="CY17">
        <v>0</v>
      </c>
      <c r="CZ17">
        <v>1052.2228</v>
      </c>
      <c r="DA17">
        <v>-78.6238461619768</v>
      </c>
      <c r="DB17">
        <v>-1071.7538462021801</v>
      </c>
      <c r="DC17">
        <v>14554.564</v>
      </c>
      <c r="DD17">
        <v>15</v>
      </c>
      <c r="DE17">
        <v>0</v>
      </c>
      <c r="DF17" t="s">
        <v>291</v>
      </c>
      <c r="DG17">
        <v>1607992578</v>
      </c>
      <c r="DH17">
        <v>1607992562.5999999</v>
      </c>
      <c r="DI17">
        <v>0</v>
      </c>
      <c r="DJ17">
        <v>1.9490000000000001</v>
      </c>
      <c r="DK17">
        <v>8.9999999999999993E-3</v>
      </c>
      <c r="DL17">
        <v>4.7690000000000001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0.99317708241173897</v>
      </c>
      <c r="DS17">
        <v>2.2745686258637501</v>
      </c>
      <c r="DT17">
        <v>0.16575630772306199</v>
      </c>
      <c r="DU17">
        <v>0</v>
      </c>
      <c r="DV17">
        <v>-1.5405546666666701</v>
      </c>
      <c r="DW17">
        <v>-2.6239026473859801</v>
      </c>
      <c r="DX17">
        <v>0.192018273396628</v>
      </c>
      <c r="DY17">
        <v>0</v>
      </c>
      <c r="DZ17">
        <v>0.80596113333333297</v>
      </c>
      <c r="EA17">
        <v>-4.1249085650723702E-2</v>
      </c>
      <c r="EB17">
        <v>3.0440097211116399E-3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4.7690000000000001</v>
      </c>
      <c r="EJ17">
        <v>0.154</v>
      </c>
      <c r="EK17">
        <v>4.7690000000000001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1422.5</v>
      </c>
      <c r="EX17">
        <v>1422.7</v>
      </c>
      <c r="EY17">
        <v>2</v>
      </c>
      <c r="EZ17">
        <v>469.44600000000003</v>
      </c>
      <c r="FA17">
        <v>523.149</v>
      </c>
      <c r="FB17">
        <v>25.8047</v>
      </c>
      <c r="FC17">
        <v>29.843499999999999</v>
      </c>
      <c r="FD17">
        <v>30.0001</v>
      </c>
      <c r="FE17">
        <v>29.662700000000001</v>
      </c>
      <c r="FF17">
        <v>29.700700000000001</v>
      </c>
      <c r="FG17">
        <v>20.826000000000001</v>
      </c>
      <c r="FH17">
        <v>0</v>
      </c>
      <c r="FI17">
        <v>100</v>
      </c>
      <c r="FJ17">
        <v>25.801400000000001</v>
      </c>
      <c r="FK17">
        <v>402.73899999999998</v>
      </c>
      <c r="FL17">
        <v>17.5443</v>
      </c>
      <c r="FM17">
        <v>101.343</v>
      </c>
      <c r="FN17">
        <v>100.80800000000001</v>
      </c>
    </row>
    <row r="18" spans="1:170" x14ac:dyDescent="0.25">
      <c r="A18">
        <v>2</v>
      </c>
      <c r="B18">
        <v>1608078045.5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1608078037.5</v>
      </c>
      <c r="I18">
        <f t="shared" si="0"/>
        <v>6.2422442635666443E-4</v>
      </c>
      <c r="J18">
        <f t="shared" si="1"/>
        <v>-2.321909933547702</v>
      </c>
      <c r="K18">
        <f t="shared" si="2"/>
        <v>49.611122580645201</v>
      </c>
      <c r="L18">
        <f t="shared" si="3"/>
        <v>184.16556555093479</v>
      </c>
      <c r="M18">
        <f t="shared" si="4"/>
        <v>18.887574646786803</v>
      </c>
      <c r="N18">
        <f t="shared" si="5"/>
        <v>5.0879966526297791</v>
      </c>
      <c r="O18">
        <f t="shared" si="6"/>
        <v>2.6857331174039347E-2</v>
      </c>
      <c r="P18">
        <f t="shared" si="7"/>
        <v>2.9724433368502687</v>
      </c>
      <c r="Q18">
        <f t="shared" si="8"/>
        <v>2.6723242474718471E-2</v>
      </c>
      <c r="R18">
        <f t="shared" si="9"/>
        <v>1.6714017942328626E-2</v>
      </c>
      <c r="S18">
        <f t="shared" si="10"/>
        <v>231.2906744189047</v>
      </c>
      <c r="T18">
        <f t="shared" si="11"/>
        <v>29.173002949080594</v>
      </c>
      <c r="U18">
        <f t="shared" si="12"/>
        <v>28.625209677419399</v>
      </c>
      <c r="V18">
        <f t="shared" si="13"/>
        <v>3.9353712279084676</v>
      </c>
      <c r="W18">
        <f t="shared" si="14"/>
        <v>42.308401837378653</v>
      </c>
      <c r="X18">
        <f t="shared" si="15"/>
        <v>1.6044451815248109</v>
      </c>
      <c r="Y18">
        <f t="shared" si="16"/>
        <v>3.7922613756289767</v>
      </c>
      <c r="Z18">
        <f t="shared" si="17"/>
        <v>2.3309260463836567</v>
      </c>
      <c r="AA18">
        <f t="shared" si="18"/>
        <v>-27.528297202328901</v>
      </c>
      <c r="AB18">
        <f t="shared" si="19"/>
        <v>-102.05828821415146</v>
      </c>
      <c r="AC18">
        <f t="shared" si="20"/>
        <v>-7.5071152432860933</v>
      </c>
      <c r="AD18">
        <f t="shared" si="21"/>
        <v>94.19697375913826</v>
      </c>
      <c r="AE18">
        <v>9</v>
      </c>
      <c r="AF18">
        <v>2</v>
      </c>
      <c r="AG18">
        <f t="shared" si="22"/>
        <v>1</v>
      </c>
      <c r="AH18">
        <f t="shared" si="23"/>
        <v>0</v>
      </c>
      <c r="AI18">
        <f t="shared" si="24"/>
        <v>54002.956709674138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841.31019230769198</v>
      </c>
      <c r="AR18">
        <v>923.99</v>
      </c>
      <c r="AS18">
        <f t="shared" si="27"/>
        <v>8.9481279767430366E-2</v>
      </c>
      <c r="AT18">
        <v>0.5</v>
      </c>
      <c r="AU18">
        <f t="shared" si="28"/>
        <v>1180.182650240494</v>
      </c>
      <c r="AV18">
        <f t="shared" si="29"/>
        <v>-2.321909933547702</v>
      </c>
      <c r="AW18">
        <f t="shared" si="30"/>
        <v>52.802126951418529</v>
      </c>
      <c r="AX18">
        <f t="shared" si="31"/>
        <v>0.34877000833342353</v>
      </c>
      <c r="AY18">
        <f t="shared" si="32"/>
        <v>-1.4778750165290592E-3</v>
      </c>
      <c r="AZ18">
        <f t="shared" si="33"/>
        <v>2.5304278184828841</v>
      </c>
      <c r="BA18" t="s">
        <v>296</v>
      </c>
      <c r="BB18">
        <v>601.73</v>
      </c>
      <c r="BC18">
        <f t="shared" si="34"/>
        <v>322.26</v>
      </c>
      <c r="BD18">
        <f t="shared" si="35"/>
        <v>0.25656242689849201</v>
      </c>
      <c r="BE18">
        <f t="shared" si="36"/>
        <v>0.8788655628018871</v>
      </c>
      <c r="BF18">
        <f t="shared" si="37"/>
        <v>0.39652097083009136</v>
      </c>
      <c r="BG18">
        <f t="shared" si="38"/>
        <v>0.91812109283437604</v>
      </c>
      <c r="BH18">
        <f t="shared" si="39"/>
        <v>1399.9970967741899</v>
      </c>
      <c r="BI18">
        <f t="shared" si="40"/>
        <v>1180.182650240494</v>
      </c>
      <c r="BJ18">
        <f t="shared" si="41"/>
        <v>0.8429893554492488</v>
      </c>
      <c r="BK18">
        <f t="shared" si="42"/>
        <v>0.19597871089849778</v>
      </c>
      <c r="BL18">
        <v>6</v>
      </c>
      <c r="BM18">
        <v>0.5</v>
      </c>
      <c r="BN18" t="s">
        <v>290</v>
      </c>
      <c r="BO18">
        <v>2</v>
      </c>
      <c r="BP18">
        <v>1608078037.5</v>
      </c>
      <c r="BQ18">
        <v>49.611122580645201</v>
      </c>
      <c r="BR18">
        <v>46.8620612903226</v>
      </c>
      <c r="BS18">
        <v>15.644335483871</v>
      </c>
      <c r="BT18">
        <v>14.9070032258065</v>
      </c>
      <c r="BU18">
        <v>44.842122580645203</v>
      </c>
      <c r="BV18">
        <v>15.490335483871</v>
      </c>
      <c r="BW18">
        <v>500.01245161290302</v>
      </c>
      <c r="BX18">
        <v>102.45761290322601</v>
      </c>
      <c r="BY18">
        <v>9.9966687096774198E-2</v>
      </c>
      <c r="BZ18">
        <v>27.988341935483898</v>
      </c>
      <c r="CA18">
        <v>28.625209677419399</v>
      </c>
      <c r="CB18">
        <v>999.9</v>
      </c>
      <c r="CC18">
        <v>0</v>
      </c>
      <c r="CD18">
        <v>0</v>
      </c>
      <c r="CE18">
        <v>10000.804516128999</v>
      </c>
      <c r="CF18">
        <v>0</v>
      </c>
      <c r="CG18">
        <v>240.83125806451599</v>
      </c>
      <c r="CH18">
        <v>1399.9970967741899</v>
      </c>
      <c r="CI18">
        <v>0.89999977419354804</v>
      </c>
      <c r="CJ18">
        <v>0.100000258064516</v>
      </c>
      <c r="CK18">
        <v>0</v>
      </c>
      <c r="CL18">
        <v>841.52635483870995</v>
      </c>
      <c r="CM18">
        <v>4.9993800000000004</v>
      </c>
      <c r="CN18">
        <v>11657.180645161299</v>
      </c>
      <c r="CO18">
        <v>11164.3096774194</v>
      </c>
      <c r="CP18">
        <v>45.536000000000001</v>
      </c>
      <c r="CQ18">
        <v>46.75</v>
      </c>
      <c r="CR18">
        <v>46.125</v>
      </c>
      <c r="CS18">
        <v>46.875</v>
      </c>
      <c r="CT18">
        <v>47.25</v>
      </c>
      <c r="CU18">
        <v>1255.4941935483901</v>
      </c>
      <c r="CV18">
        <v>139.50290322580599</v>
      </c>
      <c r="CW18">
        <v>0</v>
      </c>
      <c r="CX18">
        <v>119.59999990463299</v>
      </c>
      <c r="CY18">
        <v>0</v>
      </c>
      <c r="CZ18">
        <v>841.31019230769198</v>
      </c>
      <c r="DA18">
        <v>-55.339658159897802</v>
      </c>
      <c r="DB18">
        <v>-778.61880391654699</v>
      </c>
      <c r="DC18">
        <v>11654.1615384615</v>
      </c>
      <c r="DD18">
        <v>15</v>
      </c>
      <c r="DE18">
        <v>0</v>
      </c>
      <c r="DF18" t="s">
        <v>291</v>
      </c>
      <c r="DG18">
        <v>1607992578</v>
      </c>
      <c r="DH18">
        <v>1607992562.5999999</v>
      </c>
      <c r="DI18">
        <v>0</v>
      </c>
      <c r="DJ18">
        <v>1.9490000000000001</v>
      </c>
      <c r="DK18">
        <v>8.9999999999999993E-3</v>
      </c>
      <c r="DL18">
        <v>4.7690000000000001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-2.3174540962964199</v>
      </c>
      <c r="DS18">
        <v>-0.26670517684577699</v>
      </c>
      <c r="DT18">
        <v>2.28407594253669E-2</v>
      </c>
      <c r="DU18">
        <v>1</v>
      </c>
      <c r="DV18">
        <v>2.7470859999999999</v>
      </c>
      <c r="DW18">
        <v>0.34150104560623201</v>
      </c>
      <c r="DX18">
        <v>2.9042759579626699E-2</v>
      </c>
      <c r="DY18">
        <v>0</v>
      </c>
      <c r="DZ18">
        <v>0.73743756666666704</v>
      </c>
      <c r="EA18">
        <v>-2.7501250278086E-2</v>
      </c>
      <c r="EB18">
        <v>2.0130603680852599E-3</v>
      </c>
      <c r="EC18">
        <v>1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4.7690000000000001</v>
      </c>
      <c r="EJ18">
        <v>0.154</v>
      </c>
      <c r="EK18">
        <v>4.7690000000000001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1424.5</v>
      </c>
      <c r="EX18">
        <v>1424.7</v>
      </c>
      <c r="EY18">
        <v>2</v>
      </c>
      <c r="EZ18">
        <v>470.07299999999998</v>
      </c>
      <c r="FA18">
        <v>523.21</v>
      </c>
      <c r="FB18">
        <v>25.671099999999999</v>
      </c>
      <c r="FC18">
        <v>29.795000000000002</v>
      </c>
      <c r="FD18">
        <v>30</v>
      </c>
      <c r="FE18">
        <v>29.610099999999999</v>
      </c>
      <c r="FF18">
        <v>29.645399999999999</v>
      </c>
      <c r="FG18">
        <v>5.1834699999999998</v>
      </c>
      <c r="FH18">
        <v>0</v>
      </c>
      <c r="FI18">
        <v>100</v>
      </c>
      <c r="FJ18">
        <v>25.671299999999999</v>
      </c>
      <c r="FK18">
        <v>47.090299999999999</v>
      </c>
      <c r="FL18">
        <v>15.7575</v>
      </c>
      <c r="FM18">
        <v>101.35</v>
      </c>
      <c r="FN18">
        <v>100.813</v>
      </c>
    </row>
    <row r="19" spans="1:170" x14ac:dyDescent="0.25">
      <c r="A19">
        <v>3</v>
      </c>
      <c r="B19">
        <v>1608078117.5</v>
      </c>
      <c r="C19">
        <v>192.5</v>
      </c>
      <c r="D19" t="s">
        <v>298</v>
      </c>
      <c r="E19" t="s">
        <v>299</v>
      </c>
      <c r="F19" t="s">
        <v>285</v>
      </c>
      <c r="G19" t="s">
        <v>286</v>
      </c>
      <c r="H19">
        <v>1608078109.75</v>
      </c>
      <c r="I19">
        <f t="shared" si="0"/>
        <v>5.849603020656348E-4</v>
      </c>
      <c r="J19">
        <f t="shared" si="1"/>
        <v>-1.9094687152205965</v>
      </c>
      <c r="K19">
        <f t="shared" si="2"/>
        <v>79.479500000000002</v>
      </c>
      <c r="L19">
        <f t="shared" si="3"/>
        <v>196.46680503232778</v>
      </c>
      <c r="M19">
        <f t="shared" si="4"/>
        <v>20.148664397211888</v>
      </c>
      <c r="N19">
        <f t="shared" si="5"/>
        <v>8.1510246562756379</v>
      </c>
      <c r="O19">
        <f t="shared" si="6"/>
        <v>2.5111914214107259E-2</v>
      </c>
      <c r="P19">
        <f t="shared" si="7"/>
        <v>2.971410880218603</v>
      </c>
      <c r="Q19">
        <f t="shared" si="8"/>
        <v>2.4994606018186493E-2</v>
      </c>
      <c r="R19">
        <f t="shared" si="9"/>
        <v>1.5632122628540267E-2</v>
      </c>
      <c r="S19">
        <f t="shared" si="10"/>
        <v>231.28111658812276</v>
      </c>
      <c r="T19">
        <f t="shared" si="11"/>
        <v>29.166120032217393</v>
      </c>
      <c r="U19">
        <f t="shared" si="12"/>
        <v>28.616306666666699</v>
      </c>
      <c r="V19">
        <f t="shared" si="13"/>
        <v>3.9333386318377705</v>
      </c>
      <c r="W19">
        <f t="shared" si="14"/>
        <v>42.178863953446751</v>
      </c>
      <c r="X19">
        <f t="shared" si="15"/>
        <v>1.5979205992978862</v>
      </c>
      <c r="Y19">
        <f t="shared" si="16"/>
        <v>3.7884391601004896</v>
      </c>
      <c r="Z19">
        <f t="shared" si="17"/>
        <v>2.3354180325398843</v>
      </c>
      <c r="AA19">
        <f t="shared" si="18"/>
        <v>-25.796749321094495</v>
      </c>
      <c r="AB19">
        <f t="shared" si="19"/>
        <v>-103.36723429932955</v>
      </c>
      <c r="AC19">
        <f t="shared" si="20"/>
        <v>-7.6050477338674805</v>
      </c>
      <c r="AD19">
        <f t="shared" si="21"/>
        <v>94.512085233831229</v>
      </c>
      <c r="AE19">
        <v>9</v>
      </c>
      <c r="AF19">
        <v>2</v>
      </c>
      <c r="AG19">
        <f t="shared" si="22"/>
        <v>1</v>
      </c>
      <c r="AH19">
        <f t="shared" si="23"/>
        <v>0</v>
      </c>
      <c r="AI19">
        <f t="shared" si="24"/>
        <v>53975.748891924042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767.09403999999995</v>
      </c>
      <c r="AR19">
        <v>840.32</v>
      </c>
      <c r="AS19">
        <f t="shared" si="27"/>
        <v>8.7140565498857736E-2</v>
      </c>
      <c r="AT19">
        <v>0.5</v>
      </c>
      <c r="AU19">
        <f t="shared" si="28"/>
        <v>1180.134451853371</v>
      </c>
      <c r="AV19">
        <f t="shared" si="29"/>
        <v>-1.9094687152205965</v>
      </c>
      <c r="AW19">
        <f t="shared" si="30"/>
        <v>51.418791749593623</v>
      </c>
      <c r="AX19">
        <f t="shared" si="31"/>
        <v>0.31144087966488959</v>
      </c>
      <c r="AY19">
        <f t="shared" si="32"/>
        <v>-1.1284487401523947E-3</v>
      </c>
      <c r="AZ19">
        <f t="shared" si="33"/>
        <v>2.8819497334348814</v>
      </c>
      <c r="BA19" t="s">
        <v>301</v>
      </c>
      <c r="BB19">
        <v>578.61</v>
      </c>
      <c r="BC19">
        <f t="shared" si="34"/>
        <v>261.71000000000004</v>
      </c>
      <c r="BD19">
        <f t="shared" si="35"/>
        <v>0.27979809713041187</v>
      </c>
      <c r="BE19">
        <f t="shared" si="36"/>
        <v>0.90247329018025169</v>
      </c>
      <c r="BF19">
        <f t="shared" si="37"/>
        <v>0.58654401833686598</v>
      </c>
      <c r="BG19">
        <f t="shared" si="38"/>
        <v>0.95097662527215732</v>
      </c>
      <c r="BH19">
        <f t="shared" si="39"/>
        <v>1399.94</v>
      </c>
      <c r="BI19">
        <f t="shared" si="40"/>
        <v>1180.134451853371</v>
      </c>
      <c r="BJ19">
        <f t="shared" si="41"/>
        <v>0.84298930800846539</v>
      </c>
      <c r="BK19">
        <f t="shared" si="42"/>
        <v>0.19597861601693067</v>
      </c>
      <c r="BL19">
        <v>6</v>
      </c>
      <c r="BM19">
        <v>0.5</v>
      </c>
      <c r="BN19" t="s">
        <v>290</v>
      </c>
      <c r="BO19">
        <v>2</v>
      </c>
      <c r="BP19">
        <v>1608078109.75</v>
      </c>
      <c r="BQ19">
        <v>79.479500000000002</v>
      </c>
      <c r="BR19">
        <v>77.243966666666694</v>
      </c>
      <c r="BS19">
        <v>15.581099999999999</v>
      </c>
      <c r="BT19">
        <v>14.8900966666667</v>
      </c>
      <c r="BU19">
        <v>74.710499999999996</v>
      </c>
      <c r="BV19">
        <v>15.427099999999999</v>
      </c>
      <c r="BW19">
        <v>500.00856666666698</v>
      </c>
      <c r="BX19">
        <v>102.45506666666699</v>
      </c>
      <c r="BY19">
        <v>9.99903766666667E-2</v>
      </c>
      <c r="BZ19">
        <v>27.971046666666702</v>
      </c>
      <c r="CA19">
        <v>28.616306666666699</v>
      </c>
      <c r="CB19">
        <v>999.9</v>
      </c>
      <c r="CC19">
        <v>0</v>
      </c>
      <c r="CD19">
        <v>0</v>
      </c>
      <c r="CE19">
        <v>9995.2116666666698</v>
      </c>
      <c r="CF19">
        <v>0</v>
      </c>
      <c r="CG19">
        <v>239.390266666667</v>
      </c>
      <c r="CH19">
        <v>1399.94</v>
      </c>
      <c r="CI19">
        <v>0.89999913333333303</v>
      </c>
      <c r="CJ19">
        <v>0.10000089666666701</v>
      </c>
      <c r="CK19">
        <v>0</v>
      </c>
      <c r="CL19">
        <v>767.27200000000005</v>
      </c>
      <c r="CM19">
        <v>4.9993800000000004</v>
      </c>
      <c r="CN19">
        <v>10635.303333333301</v>
      </c>
      <c r="CO19">
        <v>11163.86</v>
      </c>
      <c r="CP19">
        <v>45.5</v>
      </c>
      <c r="CQ19">
        <v>46.6415333333333</v>
      </c>
      <c r="CR19">
        <v>46.049599999999998</v>
      </c>
      <c r="CS19">
        <v>46.75</v>
      </c>
      <c r="CT19">
        <v>47.191200000000002</v>
      </c>
      <c r="CU19">
        <v>1255.4449999999999</v>
      </c>
      <c r="CV19">
        <v>139.495</v>
      </c>
      <c r="CW19">
        <v>0</v>
      </c>
      <c r="CX19">
        <v>71</v>
      </c>
      <c r="CY19">
        <v>0</v>
      </c>
      <c r="CZ19">
        <v>767.09403999999995</v>
      </c>
      <c r="DA19">
        <v>-35.199461537263602</v>
      </c>
      <c r="DB19">
        <v>-483.95384613672201</v>
      </c>
      <c r="DC19">
        <v>10632.9</v>
      </c>
      <c r="DD19">
        <v>15</v>
      </c>
      <c r="DE19">
        <v>0</v>
      </c>
      <c r="DF19" t="s">
        <v>291</v>
      </c>
      <c r="DG19">
        <v>1607992578</v>
      </c>
      <c r="DH19">
        <v>1607992562.5999999</v>
      </c>
      <c r="DI19">
        <v>0</v>
      </c>
      <c r="DJ19">
        <v>1.9490000000000001</v>
      </c>
      <c r="DK19">
        <v>8.9999999999999993E-3</v>
      </c>
      <c r="DL19">
        <v>4.7690000000000001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-1.90250532100473</v>
      </c>
      <c r="DS19">
        <v>-0.21363423829056599</v>
      </c>
      <c r="DT19">
        <v>3.5030765142601401E-2</v>
      </c>
      <c r="DU19">
        <v>1</v>
      </c>
      <c r="DV19">
        <v>2.2317836666666699</v>
      </c>
      <c r="DW19">
        <v>0.14656311457175</v>
      </c>
      <c r="DX19">
        <v>3.3870248152159901E-2</v>
      </c>
      <c r="DY19">
        <v>1</v>
      </c>
      <c r="DZ19">
        <v>0.69091343333333399</v>
      </c>
      <c r="EA19">
        <v>1.0149971078975299E-2</v>
      </c>
      <c r="EB19">
        <v>8.3556315074858505E-4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4.7690000000000001</v>
      </c>
      <c r="EJ19">
        <v>0.154</v>
      </c>
      <c r="EK19">
        <v>4.7690000000000001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1425.7</v>
      </c>
      <c r="EX19">
        <v>1425.9</v>
      </c>
      <c r="EY19">
        <v>2</v>
      </c>
      <c r="EZ19">
        <v>470.44499999999999</v>
      </c>
      <c r="FA19">
        <v>523.71199999999999</v>
      </c>
      <c r="FB19">
        <v>25.497599999999998</v>
      </c>
      <c r="FC19">
        <v>29.755199999999999</v>
      </c>
      <c r="FD19">
        <v>29.999700000000001</v>
      </c>
      <c r="FE19">
        <v>29.573699999999999</v>
      </c>
      <c r="FF19">
        <v>29.608799999999999</v>
      </c>
      <c r="FG19">
        <v>6.5549600000000003</v>
      </c>
      <c r="FH19">
        <v>0</v>
      </c>
      <c r="FI19">
        <v>100</v>
      </c>
      <c r="FJ19">
        <v>25.519600000000001</v>
      </c>
      <c r="FK19">
        <v>77.525400000000005</v>
      </c>
      <c r="FL19">
        <v>15.633900000000001</v>
      </c>
      <c r="FM19">
        <v>101.355</v>
      </c>
      <c r="FN19">
        <v>100.818</v>
      </c>
    </row>
    <row r="20" spans="1:170" x14ac:dyDescent="0.25">
      <c r="A20">
        <v>4</v>
      </c>
      <c r="B20">
        <v>1608078188.5</v>
      </c>
      <c r="C20">
        <v>263.5</v>
      </c>
      <c r="D20" t="s">
        <v>303</v>
      </c>
      <c r="E20" t="s">
        <v>304</v>
      </c>
      <c r="F20" t="s">
        <v>285</v>
      </c>
      <c r="G20" t="s">
        <v>286</v>
      </c>
      <c r="H20">
        <v>1608078180.75</v>
      </c>
      <c r="I20">
        <f t="shared" si="0"/>
        <v>5.7223522848216205E-4</v>
      </c>
      <c r="J20">
        <f t="shared" si="1"/>
        <v>-1.6707872905251211</v>
      </c>
      <c r="K20">
        <f t="shared" si="2"/>
        <v>99.622986666666705</v>
      </c>
      <c r="L20">
        <f t="shared" si="3"/>
        <v>203.61156829570211</v>
      </c>
      <c r="M20">
        <f t="shared" si="4"/>
        <v>20.880449984573133</v>
      </c>
      <c r="N20">
        <f t="shared" si="5"/>
        <v>10.216378213766939</v>
      </c>
      <c r="O20">
        <f t="shared" si="6"/>
        <v>2.4467697658485752E-2</v>
      </c>
      <c r="P20">
        <f t="shared" si="7"/>
        <v>2.9731237259103391</v>
      </c>
      <c r="Q20">
        <f t="shared" si="8"/>
        <v>2.4356380510767314E-2</v>
      </c>
      <c r="R20">
        <f t="shared" si="9"/>
        <v>1.5232696881611711E-2</v>
      </c>
      <c r="S20">
        <f t="shared" si="10"/>
        <v>231.29155053923805</v>
      </c>
      <c r="T20">
        <f t="shared" si="11"/>
        <v>29.165473902080155</v>
      </c>
      <c r="U20">
        <f t="shared" si="12"/>
        <v>28.6453466666667</v>
      </c>
      <c r="V20">
        <f t="shared" si="13"/>
        <v>3.9399719696914186</v>
      </c>
      <c r="W20">
        <f t="shared" si="14"/>
        <v>42.127194854681207</v>
      </c>
      <c r="X20">
        <f t="shared" si="15"/>
        <v>1.595653286023637</v>
      </c>
      <c r="Y20">
        <f t="shared" si="16"/>
        <v>3.7877036235806401</v>
      </c>
      <c r="Z20">
        <f t="shared" si="17"/>
        <v>2.3443186836677814</v>
      </c>
      <c r="AA20">
        <f t="shared" si="18"/>
        <v>-25.235573576063345</v>
      </c>
      <c r="AB20">
        <f t="shared" si="19"/>
        <v>-108.61531119191154</v>
      </c>
      <c r="AC20">
        <f t="shared" si="20"/>
        <v>-7.9875844736940653</v>
      </c>
      <c r="AD20">
        <f t="shared" si="21"/>
        <v>89.453081297569085</v>
      </c>
      <c r="AE20">
        <v>9</v>
      </c>
      <c r="AF20">
        <v>2</v>
      </c>
      <c r="AG20">
        <f t="shared" si="22"/>
        <v>1</v>
      </c>
      <c r="AH20">
        <f t="shared" si="23"/>
        <v>0</v>
      </c>
      <c r="AI20">
        <f t="shared" si="24"/>
        <v>54026.445569360003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724.72938461538502</v>
      </c>
      <c r="AR20">
        <v>793.21</v>
      </c>
      <c r="AS20">
        <f t="shared" si="27"/>
        <v>8.6333525024413493E-2</v>
      </c>
      <c r="AT20">
        <v>0.5</v>
      </c>
      <c r="AU20">
        <f t="shared" si="28"/>
        <v>1180.1885808569109</v>
      </c>
      <c r="AV20">
        <f t="shared" si="29"/>
        <v>-1.6707872905251211</v>
      </c>
      <c r="AW20">
        <f t="shared" si="30"/>
        <v>50.944920189468583</v>
      </c>
      <c r="AX20">
        <f t="shared" si="31"/>
        <v>0.29845816366409905</v>
      </c>
      <c r="AY20">
        <f t="shared" si="32"/>
        <v>-9.2615691122453E-4</v>
      </c>
      <c r="AZ20">
        <f t="shared" si="33"/>
        <v>3.1125048852132471</v>
      </c>
      <c r="BA20" t="s">
        <v>306</v>
      </c>
      <c r="BB20">
        <v>556.47</v>
      </c>
      <c r="BC20">
        <f t="shared" si="34"/>
        <v>236.74</v>
      </c>
      <c r="BD20">
        <f t="shared" si="35"/>
        <v>0.289265081459048</v>
      </c>
      <c r="BE20">
        <f t="shared" si="36"/>
        <v>0.9125003234021164</v>
      </c>
      <c r="BF20">
        <f t="shared" si="37"/>
        <v>0.8809713714585351</v>
      </c>
      <c r="BG20">
        <f t="shared" si="38"/>
        <v>0.96947577829168508</v>
      </c>
      <c r="BH20">
        <f t="shared" si="39"/>
        <v>1400.0043333333299</v>
      </c>
      <c r="BI20">
        <f t="shared" si="40"/>
        <v>1180.1885808569109</v>
      </c>
      <c r="BJ20">
        <f t="shared" si="41"/>
        <v>0.84298923421683247</v>
      </c>
      <c r="BK20">
        <f t="shared" si="42"/>
        <v>0.19597846843366504</v>
      </c>
      <c r="BL20">
        <v>6</v>
      </c>
      <c r="BM20">
        <v>0.5</v>
      </c>
      <c r="BN20" t="s">
        <v>290</v>
      </c>
      <c r="BO20">
        <v>2</v>
      </c>
      <c r="BP20">
        <v>1608078180.75</v>
      </c>
      <c r="BQ20">
        <v>99.622986666666705</v>
      </c>
      <c r="BR20">
        <v>97.686473333333296</v>
      </c>
      <c r="BS20">
        <v>15.559696666666699</v>
      </c>
      <c r="BT20">
        <v>14.883706666666701</v>
      </c>
      <c r="BU20">
        <v>94.8539866666667</v>
      </c>
      <c r="BV20">
        <v>15.405696666666699</v>
      </c>
      <c r="BW20">
        <v>500.00569999999999</v>
      </c>
      <c r="BX20">
        <v>102.450433333333</v>
      </c>
      <c r="BY20">
        <v>9.9977526666666705E-2</v>
      </c>
      <c r="BZ20">
        <v>27.9677166666667</v>
      </c>
      <c r="CA20">
        <v>28.6453466666667</v>
      </c>
      <c r="CB20">
        <v>999.9</v>
      </c>
      <c r="CC20">
        <v>0</v>
      </c>
      <c r="CD20">
        <v>0</v>
      </c>
      <c r="CE20">
        <v>10005.3563333333</v>
      </c>
      <c r="CF20">
        <v>0</v>
      </c>
      <c r="CG20">
        <v>238.055566666667</v>
      </c>
      <c r="CH20">
        <v>1400.0043333333299</v>
      </c>
      <c r="CI20">
        <v>0.90000326666666597</v>
      </c>
      <c r="CJ20">
        <v>9.9996776666666704E-2</v>
      </c>
      <c r="CK20">
        <v>0</v>
      </c>
      <c r="CL20">
        <v>724.90436666666699</v>
      </c>
      <c r="CM20">
        <v>4.9993800000000004</v>
      </c>
      <c r="CN20">
        <v>10051.553333333301</v>
      </c>
      <c r="CO20">
        <v>11164.38</v>
      </c>
      <c r="CP20">
        <v>45.432866666666598</v>
      </c>
      <c r="CQ20">
        <v>46.561999999999998</v>
      </c>
      <c r="CR20">
        <v>45.960099999999997</v>
      </c>
      <c r="CS20">
        <v>46.680799999999998</v>
      </c>
      <c r="CT20">
        <v>47.1332666666667</v>
      </c>
      <c r="CU20">
        <v>1255.5066666666701</v>
      </c>
      <c r="CV20">
        <v>139.49799999999999</v>
      </c>
      <c r="CW20">
        <v>0</v>
      </c>
      <c r="CX20">
        <v>70.399999856948895</v>
      </c>
      <c r="CY20">
        <v>0</v>
      </c>
      <c r="CZ20">
        <v>724.72938461538502</v>
      </c>
      <c r="DA20">
        <v>-23.837128193599</v>
      </c>
      <c r="DB20">
        <v>-329.16581193036802</v>
      </c>
      <c r="DC20">
        <v>10049.5115384615</v>
      </c>
      <c r="DD20">
        <v>15</v>
      </c>
      <c r="DE20">
        <v>0</v>
      </c>
      <c r="DF20" t="s">
        <v>291</v>
      </c>
      <c r="DG20">
        <v>1607992578</v>
      </c>
      <c r="DH20">
        <v>1607992562.5999999</v>
      </c>
      <c r="DI20">
        <v>0</v>
      </c>
      <c r="DJ20">
        <v>1.9490000000000001</v>
      </c>
      <c r="DK20">
        <v>8.9999999999999993E-3</v>
      </c>
      <c r="DL20">
        <v>4.7690000000000001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-1.6659236042857499</v>
      </c>
      <c r="DS20">
        <v>-0.100693156988221</v>
      </c>
      <c r="DT20">
        <v>3.1178552386469102E-2</v>
      </c>
      <c r="DU20">
        <v>1</v>
      </c>
      <c r="DV20">
        <v>1.93380533333333</v>
      </c>
      <c r="DW20">
        <v>2.3868654060068401E-2</v>
      </c>
      <c r="DX20">
        <v>3.2068144602116003E-2</v>
      </c>
      <c r="DY20">
        <v>1</v>
      </c>
      <c r="DZ20">
        <v>0.67602536666666702</v>
      </c>
      <c r="EA20">
        <v>-9.823448275854301E-4</v>
      </c>
      <c r="EB20">
        <v>3.9709373228775599E-4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4.7690000000000001</v>
      </c>
      <c r="EJ20">
        <v>0.154</v>
      </c>
      <c r="EK20">
        <v>4.7690000000000001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1426.8</v>
      </c>
      <c r="EX20">
        <v>1427.1</v>
      </c>
      <c r="EY20">
        <v>2</v>
      </c>
      <c r="EZ20">
        <v>470.57</v>
      </c>
      <c r="FA20">
        <v>524.07399999999996</v>
      </c>
      <c r="FB20">
        <v>25.652999999999999</v>
      </c>
      <c r="FC20">
        <v>29.712199999999999</v>
      </c>
      <c r="FD20">
        <v>29.9999</v>
      </c>
      <c r="FE20">
        <v>29.534800000000001</v>
      </c>
      <c r="FF20">
        <v>29.5701</v>
      </c>
      <c r="FG20">
        <v>7.4837199999999999</v>
      </c>
      <c r="FH20">
        <v>0</v>
      </c>
      <c r="FI20">
        <v>100</v>
      </c>
      <c r="FJ20">
        <v>25.669699999999999</v>
      </c>
      <c r="FK20">
        <v>97.853700000000003</v>
      </c>
      <c r="FL20">
        <v>15.5756</v>
      </c>
      <c r="FM20">
        <v>101.35899999999999</v>
      </c>
      <c r="FN20">
        <v>100.82299999999999</v>
      </c>
    </row>
    <row r="21" spans="1:170" x14ac:dyDescent="0.25">
      <c r="A21">
        <v>5</v>
      </c>
      <c r="B21">
        <v>1608078265.5</v>
      </c>
      <c r="C21">
        <v>340.5</v>
      </c>
      <c r="D21" t="s">
        <v>307</v>
      </c>
      <c r="E21" t="s">
        <v>308</v>
      </c>
      <c r="F21" t="s">
        <v>285</v>
      </c>
      <c r="G21" t="s">
        <v>286</v>
      </c>
      <c r="H21">
        <v>1608078257.75</v>
      </c>
      <c r="I21">
        <f t="shared" si="0"/>
        <v>5.5143698609794341E-4</v>
      </c>
      <c r="J21">
        <f t="shared" si="1"/>
        <v>-1.1173651444602972</v>
      </c>
      <c r="K21">
        <f t="shared" si="2"/>
        <v>149.3518</v>
      </c>
      <c r="L21">
        <f t="shared" si="3"/>
        <v>218.742850868635</v>
      </c>
      <c r="M21">
        <f t="shared" si="4"/>
        <v>22.431454382733587</v>
      </c>
      <c r="N21">
        <f t="shared" si="5"/>
        <v>15.315600374483022</v>
      </c>
      <c r="O21">
        <f t="shared" si="6"/>
        <v>2.3511829175155007E-2</v>
      </c>
      <c r="P21">
        <f t="shared" si="7"/>
        <v>2.9738866578960979</v>
      </c>
      <c r="Q21">
        <f t="shared" si="8"/>
        <v>2.3409046214435274E-2</v>
      </c>
      <c r="R21">
        <f t="shared" si="9"/>
        <v>1.4639850950615728E-2</v>
      </c>
      <c r="S21">
        <f t="shared" si="10"/>
        <v>231.2942555165485</v>
      </c>
      <c r="T21">
        <f t="shared" si="11"/>
        <v>29.185721098745962</v>
      </c>
      <c r="U21">
        <f t="shared" si="12"/>
        <v>28.665306666666702</v>
      </c>
      <c r="V21">
        <f t="shared" si="13"/>
        <v>3.9445369029063508</v>
      </c>
      <c r="W21">
        <f t="shared" si="14"/>
        <v>42.049248826380399</v>
      </c>
      <c r="X21">
        <f t="shared" si="15"/>
        <v>1.5941131109595128</v>
      </c>
      <c r="Y21">
        <f t="shared" si="16"/>
        <v>3.791062041420858</v>
      </c>
      <c r="Z21">
        <f t="shared" si="17"/>
        <v>2.350423791946838</v>
      </c>
      <c r="AA21">
        <f t="shared" si="18"/>
        <v>-24.318371086919303</v>
      </c>
      <c r="AB21">
        <f t="shared" si="19"/>
        <v>-109.40634504456266</v>
      </c>
      <c r="AC21">
        <f t="shared" si="20"/>
        <v>-8.0451012939923281</v>
      </c>
      <c r="AD21">
        <f t="shared" si="21"/>
        <v>89.524438091074202</v>
      </c>
      <c r="AE21">
        <v>9</v>
      </c>
      <c r="AF21">
        <v>2</v>
      </c>
      <c r="AG21">
        <f t="shared" si="22"/>
        <v>1</v>
      </c>
      <c r="AH21">
        <f t="shared" si="23"/>
        <v>0</v>
      </c>
      <c r="AI21">
        <f t="shared" si="24"/>
        <v>54046.011982949851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697.17136000000005</v>
      </c>
      <c r="AR21">
        <v>764.55</v>
      </c>
      <c r="AS21">
        <f t="shared" si="27"/>
        <v>8.812849388529187E-2</v>
      </c>
      <c r="AT21">
        <v>0.5</v>
      </c>
      <c r="AU21">
        <f t="shared" si="28"/>
        <v>1180.2036118532592</v>
      </c>
      <c r="AV21">
        <f t="shared" si="29"/>
        <v>-1.1173651444602972</v>
      </c>
      <c r="AW21">
        <f t="shared" si="30"/>
        <v>52.004783395304663</v>
      </c>
      <c r="AX21">
        <f t="shared" si="31"/>
        <v>0.28935975410372106</v>
      </c>
      <c r="AY21">
        <f t="shared" si="32"/>
        <v>-4.5722421048747619E-4</v>
      </c>
      <c r="AZ21">
        <f t="shared" si="33"/>
        <v>3.2666666666666666</v>
      </c>
      <c r="BA21" t="s">
        <v>310</v>
      </c>
      <c r="BB21">
        <v>543.32000000000005</v>
      </c>
      <c r="BC21">
        <f t="shared" si="34"/>
        <v>221.2299999999999</v>
      </c>
      <c r="BD21">
        <f t="shared" si="35"/>
        <v>0.3045637571757896</v>
      </c>
      <c r="BE21">
        <f t="shared" si="36"/>
        <v>0.91862834527505188</v>
      </c>
      <c r="BF21">
        <f t="shared" si="37"/>
        <v>1.3730266008307821</v>
      </c>
      <c r="BG21">
        <f t="shared" si="38"/>
        <v>0.9807299860085108</v>
      </c>
      <c r="BH21">
        <f t="shared" si="39"/>
        <v>1400.0223333333299</v>
      </c>
      <c r="BI21">
        <f t="shared" si="40"/>
        <v>1180.2036118532592</v>
      </c>
      <c r="BJ21">
        <f t="shared" si="41"/>
        <v>0.84298913221141136</v>
      </c>
      <c r="BK21">
        <f t="shared" si="42"/>
        <v>0.19597826442282276</v>
      </c>
      <c r="BL21">
        <v>6</v>
      </c>
      <c r="BM21">
        <v>0.5</v>
      </c>
      <c r="BN21" t="s">
        <v>290</v>
      </c>
      <c r="BO21">
        <v>2</v>
      </c>
      <c r="BP21">
        <v>1608078257.75</v>
      </c>
      <c r="BQ21">
        <v>149.3518</v>
      </c>
      <c r="BR21">
        <v>148.10980000000001</v>
      </c>
      <c r="BS21">
        <v>15.545173333333301</v>
      </c>
      <c r="BT21">
        <v>14.893739999999999</v>
      </c>
      <c r="BU21">
        <v>144.58279999999999</v>
      </c>
      <c r="BV21">
        <v>15.391173333333301</v>
      </c>
      <c r="BW21">
        <v>500.0034</v>
      </c>
      <c r="BX21">
        <v>102.4472</v>
      </c>
      <c r="BY21">
        <v>9.9942883333333302E-2</v>
      </c>
      <c r="BZ21">
        <v>27.9829166666667</v>
      </c>
      <c r="CA21">
        <v>28.665306666666702</v>
      </c>
      <c r="CB21">
        <v>999.9</v>
      </c>
      <c r="CC21">
        <v>0</v>
      </c>
      <c r="CD21">
        <v>0</v>
      </c>
      <c r="CE21">
        <v>10009.9916666667</v>
      </c>
      <c r="CF21">
        <v>0</v>
      </c>
      <c r="CG21">
        <v>236.73933333333301</v>
      </c>
      <c r="CH21">
        <v>1400.0223333333299</v>
      </c>
      <c r="CI21">
        <v>0.90000686666666596</v>
      </c>
      <c r="CJ21">
        <v>9.9993189999999996E-2</v>
      </c>
      <c r="CK21">
        <v>0</v>
      </c>
      <c r="CL21">
        <v>697.275933333333</v>
      </c>
      <c r="CM21">
        <v>4.9993800000000004</v>
      </c>
      <c r="CN21">
        <v>9668.2516666666706</v>
      </c>
      <c r="CO21">
        <v>11164.5466666667</v>
      </c>
      <c r="CP21">
        <v>45.351900000000001</v>
      </c>
      <c r="CQ21">
        <v>46.436999999999998</v>
      </c>
      <c r="CR21">
        <v>45.875</v>
      </c>
      <c r="CS21">
        <v>46.561999999999998</v>
      </c>
      <c r="CT21">
        <v>47.061999999999998</v>
      </c>
      <c r="CU21">
        <v>1255.52733333333</v>
      </c>
      <c r="CV21">
        <v>139.495</v>
      </c>
      <c r="CW21">
        <v>0</v>
      </c>
      <c r="CX21">
        <v>76.200000047683702</v>
      </c>
      <c r="CY21">
        <v>0</v>
      </c>
      <c r="CZ21">
        <v>697.17136000000005</v>
      </c>
      <c r="DA21">
        <v>-14.6503845850039</v>
      </c>
      <c r="DB21">
        <v>-197.05538428563599</v>
      </c>
      <c r="DC21">
        <v>9666.6604000000007</v>
      </c>
      <c r="DD21">
        <v>15</v>
      </c>
      <c r="DE21">
        <v>0</v>
      </c>
      <c r="DF21" t="s">
        <v>291</v>
      </c>
      <c r="DG21">
        <v>1607992578</v>
      </c>
      <c r="DH21">
        <v>1607992562.5999999</v>
      </c>
      <c r="DI21">
        <v>0</v>
      </c>
      <c r="DJ21">
        <v>1.9490000000000001</v>
      </c>
      <c r="DK21">
        <v>8.9999999999999993E-3</v>
      </c>
      <c r="DL21">
        <v>4.7690000000000001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-1.11531636569946</v>
      </c>
      <c r="DS21">
        <v>-0.12821690105205699</v>
      </c>
      <c r="DT21">
        <v>2.25418993874348E-2</v>
      </c>
      <c r="DU21">
        <v>1</v>
      </c>
      <c r="DV21">
        <v>1.24143933333333</v>
      </c>
      <c r="DW21">
        <v>7.2384427141267901E-2</v>
      </c>
      <c r="DX21">
        <v>2.3080068881083399E-2</v>
      </c>
      <c r="DY21">
        <v>1</v>
      </c>
      <c r="DZ21">
        <v>0.65152533333333296</v>
      </c>
      <c r="EA21">
        <v>-9.4259933259176198E-3</v>
      </c>
      <c r="EB21">
        <v>9.9097054558762595E-4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4.7690000000000001</v>
      </c>
      <c r="EJ21">
        <v>0.154</v>
      </c>
      <c r="EK21">
        <v>4.7690000000000001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1428.1</v>
      </c>
      <c r="EX21">
        <v>1428.4</v>
      </c>
      <c r="EY21">
        <v>2</v>
      </c>
      <c r="EZ21">
        <v>470.524</v>
      </c>
      <c r="FA21">
        <v>524.67200000000003</v>
      </c>
      <c r="FB21">
        <v>25.679300000000001</v>
      </c>
      <c r="FC21">
        <v>29.663</v>
      </c>
      <c r="FD21">
        <v>29.9999</v>
      </c>
      <c r="FE21">
        <v>29.489699999999999</v>
      </c>
      <c r="FF21">
        <v>29.524799999999999</v>
      </c>
      <c r="FG21">
        <v>9.7873400000000004</v>
      </c>
      <c r="FH21">
        <v>0</v>
      </c>
      <c r="FI21">
        <v>100</v>
      </c>
      <c r="FJ21">
        <v>25.682300000000001</v>
      </c>
      <c r="FK21">
        <v>148.387</v>
      </c>
      <c r="FL21">
        <v>15.5549</v>
      </c>
      <c r="FM21">
        <v>101.36499999999999</v>
      </c>
      <c r="FN21">
        <v>100.828</v>
      </c>
    </row>
    <row r="22" spans="1:170" x14ac:dyDescent="0.25">
      <c r="A22">
        <v>6</v>
      </c>
      <c r="B22">
        <v>1608078340.5</v>
      </c>
      <c r="C22">
        <v>415.5</v>
      </c>
      <c r="D22" t="s">
        <v>311</v>
      </c>
      <c r="E22" t="s">
        <v>312</v>
      </c>
      <c r="F22" t="s">
        <v>285</v>
      </c>
      <c r="G22" t="s">
        <v>286</v>
      </c>
      <c r="H22">
        <v>1608078332.75</v>
      </c>
      <c r="I22">
        <f t="shared" si="0"/>
        <v>5.2869365001157408E-4</v>
      </c>
      <c r="J22">
        <f t="shared" si="1"/>
        <v>-0.60728062324222287</v>
      </c>
      <c r="K22">
        <f t="shared" si="2"/>
        <v>199.27613333333301</v>
      </c>
      <c r="L22">
        <f t="shared" si="3"/>
        <v>234.4270808197171</v>
      </c>
      <c r="M22">
        <f t="shared" si="4"/>
        <v>24.039296900320789</v>
      </c>
      <c r="N22">
        <f t="shared" si="5"/>
        <v>20.434747204107957</v>
      </c>
      <c r="O22">
        <f t="shared" si="6"/>
        <v>2.2504351640728754E-2</v>
      </c>
      <c r="P22">
        <f t="shared" si="7"/>
        <v>2.9731985941885837</v>
      </c>
      <c r="Q22">
        <f t="shared" si="8"/>
        <v>2.2410147679026795E-2</v>
      </c>
      <c r="R22">
        <f t="shared" si="9"/>
        <v>1.4014773165840939E-2</v>
      </c>
      <c r="S22">
        <f t="shared" si="10"/>
        <v>231.29163594975785</v>
      </c>
      <c r="T22">
        <f t="shared" si="11"/>
        <v>29.198073287486427</v>
      </c>
      <c r="U22">
        <f t="shared" si="12"/>
        <v>28.677866666666699</v>
      </c>
      <c r="V22">
        <f t="shared" si="13"/>
        <v>3.9474117899594083</v>
      </c>
      <c r="W22">
        <f t="shared" si="14"/>
        <v>42.019355376825814</v>
      </c>
      <c r="X22">
        <f t="shared" si="15"/>
        <v>1.593563502481151</v>
      </c>
      <c r="Y22">
        <f t="shared" si="16"/>
        <v>3.7924510935263429</v>
      </c>
      <c r="Z22">
        <f t="shared" si="17"/>
        <v>2.3538482874782574</v>
      </c>
      <c r="AA22">
        <f t="shared" si="18"/>
        <v>-23.315389965510416</v>
      </c>
      <c r="AB22">
        <f t="shared" si="19"/>
        <v>-110.38712555735272</v>
      </c>
      <c r="AC22">
        <f t="shared" si="20"/>
        <v>-8.1198624566155502</v>
      </c>
      <c r="AD22">
        <f t="shared" si="21"/>
        <v>89.469257970279173</v>
      </c>
      <c r="AE22">
        <v>9</v>
      </c>
      <c r="AF22">
        <v>2</v>
      </c>
      <c r="AG22">
        <f t="shared" si="22"/>
        <v>1</v>
      </c>
      <c r="AH22">
        <f t="shared" si="23"/>
        <v>0</v>
      </c>
      <c r="AI22">
        <f t="shared" si="24"/>
        <v>54024.664920757597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679.12567999999999</v>
      </c>
      <c r="AR22">
        <v>748.36</v>
      </c>
      <c r="AS22">
        <f t="shared" si="27"/>
        <v>9.2514725533165865E-2</v>
      </c>
      <c r="AT22">
        <v>0.5</v>
      </c>
      <c r="AU22">
        <f t="shared" si="28"/>
        <v>1180.190891853226</v>
      </c>
      <c r="AV22">
        <f t="shared" si="29"/>
        <v>-0.60728062324222287</v>
      </c>
      <c r="AW22">
        <f t="shared" si="30"/>
        <v>54.592518218271721</v>
      </c>
      <c r="AX22">
        <f t="shared" si="31"/>
        <v>0.29679565984285639</v>
      </c>
      <c r="AY22">
        <f t="shared" si="32"/>
        <v>-2.5024039441301468E-5</v>
      </c>
      <c r="AZ22">
        <f t="shared" si="33"/>
        <v>3.3589716179378906</v>
      </c>
      <c r="BA22" t="s">
        <v>314</v>
      </c>
      <c r="BB22">
        <v>526.25</v>
      </c>
      <c r="BC22">
        <f t="shared" si="34"/>
        <v>222.11</v>
      </c>
      <c r="BD22">
        <f t="shared" si="35"/>
        <v>0.31171185448651578</v>
      </c>
      <c r="BE22">
        <f t="shared" si="36"/>
        <v>0.91881440001754489</v>
      </c>
      <c r="BF22">
        <f t="shared" si="37"/>
        <v>2.1054696360063549</v>
      </c>
      <c r="BG22">
        <f t="shared" si="38"/>
        <v>0.98708747459662693</v>
      </c>
      <c r="BH22">
        <f t="shared" si="39"/>
        <v>1400.0073333333301</v>
      </c>
      <c r="BI22">
        <f t="shared" si="40"/>
        <v>1180.190891853226</v>
      </c>
      <c r="BJ22">
        <f t="shared" si="41"/>
        <v>0.84298907852379967</v>
      </c>
      <c r="BK22">
        <f t="shared" si="42"/>
        <v>0.19597815704759933</v>
      </c>
      <c r="BL22">
        <v>6</v>
      </c>
      <c r="BM22">
        <v>0.5</v>
      </c>
      <c r="BN22" t="s">
        <v>290</v>
      </c>
      <c r="BO22">
        <v>2</v>
      </c>
      <c r="BP22">
        <v>1608078332.75</v>
      </c>
      <c r="BQ22">
        <v>199.27613333333301</v>
      </c>
      <c r="BR22">
        <v>198.67383333333299</v>
      </c>
      <c r="BS22">
        <v>15.5401566666667</v>
      </c>
      <c r="BT22">
        <v>14.9155933333333</v>
      </c>
      <c r="BU22">
        <v>194.507133333333</v>
      </c>
      <c r="BV22">
        <v>15.3861566666667</v>
      </c>
      <c r="BW22">
        <v>500.00790000000001</v>
      </c>
      <c r="BX22">
        <v>102.444933333333</v>
      </c>
      <c r="BY22">
        <v>9.9946789999999994E-2</v>
      </c>
      <c r="BZ22">
        <v>27.9892</v>
      </c>
      <c r="CA22">
        <v>28.677866666666699</v>
      </c>
      <c r="CB22">
        <v>999.9</v>
      </c>
      <c r="CC22">
        <v>0</v>
      </c>
      <c r="CD22">
        <v>0</v>
      </c>
      <c r="CE22">
        <v>10006.3173333333</v>
      </c>
      <c r="CF22">
        <v>0</v>
      </c>
      <c r="CG22">
        <v>237.768233333333</v>
      </c>
      <c r="CH22">
        <v>1400.0073333333301</v>
      </c>
      <c r="CI22">
        <v>0.90000696666666602</v>
      </c>
      <c r="CJ22">
        <v>9.9993100000000001E-2</v>
      </c>
      <c r="CK22">
        <v>0</v>
      </c>
      <c r="CL22">
        <v>679.26306666666699</v>
      </c>
      <c r="CM22">
        <v>4.9993800000000004</v>
      </c>
      <c r="CN22">
        <v>9418.4446666666699</v>
      </c>
      <c r="CO22">
        <v>11164.4066666667</v>
      </c>
      <c r="CP22">
        <v>45.270666666666699</v>
      </c>
      <c r="CQ22">
        <v>46.366599999999998</v>
      </c>
      <c r="CR22">
        <v>45.811999999999998</v>
      </c>
      <c r="CS22">
        <v>46.449599999999997</v>
      </c>
      <c r="CT22">
        <v>46.991599999999998</v>
      </c>
      <c r="CU22">
        <v>1255.5163333333301</v>
      </c>
      <c r="CV22">
        <v>139.49100000000001</v>
      </c>
      <c r="CW22">
        <v>0</v>
      </c>
      <c r="CX22">
        <v>74.599999904632597</v>
      </c>
      <c r="CY22">
        <v>0</v>
      </c>
      <c r="CZ22">
        <v>679.12567999999999</v>
      </c>
      <c r="DA22">
        <v>-7.8710000032301499</v>
      </c>
      <c r="DB22">
        <v>-118.376154061744</v>
      </c>
      <c r="DC22">
        <v>9416.9971999999998</v>
      </c>
      <c r="DD22">
        <v>15</v>
      </c>
      <c r="DE22">
        <v>0</v>
      </c>
      <c r="DF22" t="s">
        <v>291</v>
      </c>
      <c r="DG22">
        <v>1607992578</v>
      </c>
      <c r="DH22">
        <v>1607992562.5999999</v>
      </c>
      <c r="DI22">
        <v>0</v>
      </c>
      <c r="DJ22">
        <v>1.9490000000000001</v>
      </c>
      <c r="DK22">
        <v>8.9999999999999993E-3</v>
      </c>
      <c r="DL22">
        <v>4.7690000000000001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-0.602175193517556</v>
      </c>
      <c r="DS22">
        <v>-0.132366587438842</v>
      </c>
      <c r="DT22">
        <v>1.8154493678711799E-2</v>
      </c>
      <c r="DU22">
        <v>1</v>
      </c>
      <c r="DV22">
        <v>0.59949540000000001</v>
      </c>
      <c r="DW22">
        <v>0.112367252502782</v>
      </c>
      <c r="DX22">
        <v>1.6748227579060401E-2</v>
      </c>
      <c r="DY22">
        <v>1</v>
      </c>
      <c r="DZ22">
        <v>0.62472606666666697</v>
      </c>
      <c r="EA22">
        <v>-1.9945201334817701E-2</v>
      </c>
      <c r="EB22">
        <v>1.54998423504528E-3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4.7690000000000001</v>
      </c>
      <c r="EJ22">
        <v>0.154</v>
      </c>
      <c r="EK22">
        <v>4.7690000000000001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1429.4</v>
      </c>
      <c r="EX22">
        <v>1429.6</v>
      </c>
      <c r="EY22">
        <v>2</v>
      </c>
      <c r="EZ22">
        <v>470.596</v>
      </c>
      <c r="FA22">
        <v>525.49400000000003</v>
      </c>
      <c r="FB22">
        <v>25.6236</v>
      </c>
      <c r="FC22">
        <v>29.611899999999999</v>
      </c>
      <c r="FD22">
        <v>29.9999</v>
      </c>
      <c r="FE22">
        <v>29.4421</v>
      </c>
      <c r="FF22">
        <v>29.477799999999998</v>
      </c>
      <c r="FG22">
        <v>12.071</v>
      </c>
      <c r="FH22">
        <v>0</v>
      </c>
      <c r="FI22">
        <v>100</v>
      </c>
      <c r="FJ22">
        <v>25.628900000000002</v>
      </c>
      <c r="FK22">
        <v>198.989</v>
      </c>
      <c r="FL22">
        <v>15.5436</v>
      </c>
      <c r="FM22">
        <v>101.373</v>
      </c>
      <c r="FN22">
        <v>100.834</v>
      </c>
    </row>
    <row r="23" spans="1:170" x14ac:dyDescent="0.25">
      <c r="A23">
        <v>7</v>
      </c>
      <c r="B23">
        <v>1608078414.5</v>
      </c>
      <c r="C23">
        <v>489.5</v>
      </c>
      <c r="D23" t="s">
        <v>315</v>
      </c>
      <c r="E23" t="s">
        <v>316</v>
      </c>
      <c r="F23" t="s">
        <v>285</v>
      </c>
      <c r="G23" t="s">
        <v>286</v>
      </c>
      <c r="H23">
        <v>1608078406.75</v>
      </c>
      <c r="I23">
        <f t="shared" si="0"/>
        <v>5.1420774779304052E-4</v>
      </c>
      <c r="J23">
        <f t="shared" si="1"/>
        <v>-0.14065211807458472</v>
      </c>
      <c r="K23">
        <f t="shared" si="2"/>
        <v>249.22210000000001</v>
      </c>
      <c r="L23">
        <f t="shared" si="3"/>
        <v>250.12104499897066</v>
      </c>
      <c r="M23">
        <f t="shared" si="4"/>
        <v>25.64803461052621</v>
      </c>
      <c r="N23">
        <f t="shared" si="5"/>
        <v>25.555854552480103</v>
      </c>
      <c r="O23">
        <f t="shared" si="6"/>
        <v>2.191380396958716E-2</v>
      </c>
      <c r="P23">
        <f t="shared" si="7"/>
        <v>2.9732038769660916</v>
      </c>
      <c r="Q23">
        <f t="shared" si="8"/>
        <v>2.182446880615747E-2</v>
      </c>
      <c r="R23">
        <f t="shared" si="9"/>
        <v>1.3648288945069607E-2</v>
      </c>
      <c r="S23">
        <f t="shared" si="10"/>
        <v>231.29138303825425</v>
      </c>
      <c r="T23">
        <f t="shared" si="11"/>
        <v>29.198845461211576</v>
      </c>
      <c r="U23">
        <f t="shared" si="12"/>
        <v>28.67231</v>
      </c>
      <c r="V23">
        <f t="shared" si="13"/>
        <v>3.9461396865382317</v>
      </c>
      <c r="W23">
        <f t="shared" si="14"/>
        <v>42.075302089450808</v>
      </c>
      <c r="X23">
        <f t="shared" si="15"/>
        <v>1.5954117651489363</v>
      </c>
      <c r="Y23">
        <f t="shared" si="16"/>
        <v>3.7918010945165403</v>
      </c>
      <c r="Z23">
        <f t="shared" si="17"/>
        <v>2.3507279213892955</v>
      </c>
      <c r="AA23">
        <f t="shared" si="18"/>
        <v>-22.676561677673089</v>
      </c>
      <c r="AB23">
        <f t="shared" si="19"/>
        <v>-109.96789261505765</v>
      </c>
      <c r="AC23">
        <f t="shared" si="20"/>
        <v>-8.0886679211563166</v>
      </c>
      <c r="AD23">
        <f t="shared" si="21"/>
        <v>90.55826082436721</v>
      </c>
      <c r="AE23">
        <v>8</v>
      </c>
      <c r="AF23">
        <v>2</v>
      </c>
      <c r="AG23">
        <f t="shared" si="22"/>
        <v>1</v>
      </c>
      <c r="AH23">
        <f t="shared" si="23"/>
        <v>0</v>
      </c>
      <c r="AI23">
        <f t="shared" si="24"/>
        <v>54025.295545451627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667.01872000000003</v>
      </c>
      <c r="AR23">
        <v>737.83</v>
      </c>
      <c r="AS23">
        <f t="shared" si="27"/>
        <v>9.59723513546481E-2</v>
      </c>
      <c r="AT23">
        <v>0.5</v>
      </c>
      <c r="AU23">
        <f t="shared" si="28"/>
        <v>1180.1884918532828</v>
      </c>
      <c r="AV23">
        <f t="shared" si="29"/>
        <v>-0.14065211807458472</v>
      </c>
      <c r="AW23">
        <f t="shared" si="30"/>
        <v>56.632732302427755</v>
      </c>
      <c r="AX23">
        <f t="shared" si="31"/>
        <v>0.29142214331214517</v>
      </c>
      <c r="AY23">
        <f t="shared" si="32"/>
        <v>3.7036063710065096E-4</v>
      </c>
      <c r="AZ23">
        <f t="shared" si="33"/>
        <v>3.4211810308607671</v>
      </c>
      <c r="BA23" t="s">
        <v>318</v>
      </c>
      <c r="BB23">
        <v>522.80999999999995</v>
      </c>
      <c r="BC23">
        <f t="shared" si="34"/>
        <v>215.0200000000001</v>
      </c>
      <c r="BD23">
        <f t="shared" si="35"/>
        <v>0.32932415589247505</v>
      </c>
      <c r="BE23">
        <f t="shared" si="36"/>
        <v>0.92150463444640363</v>
      </c>
      <c r="BF23">
        <f t="shared" si="37"/>
        <v>3.1678538146529251</v>
      </c>
      <c r="BG23">
        <f t="shared" si="38"/>
        <v>0.99122239459865691</v>
      </c>
      <c r="BH23">
        <f t="shared" si="39"/>
        <v>1400.0043333333299</v>
      </c>
      <c r="BI23">
        <f t="shared" si="40"/>
        <v>1180.1884918532828</v>
      </c>
      <c r="BJ23">
        <f t="shared" si="41"/>
        <v>0.84298917064300927</v>
      </c>
      <c r="BK23">
        <f t="shared" si="42"/>
        <v>0.1959783412860186</v>
      </c>
      <c r="BL23">
        <v>6</v>
      </c>
      <c r="BM23">
        <v>0.5</v>
      </c>
      <c r="BN23" t="s">
        <v>290</v>
      </c>
      <c r="BO23">
        <v>2</v>
      </c>
      <c r="BP23">
        <v>1608078406.75</v>
      </c>
      <c r="BQ23">
        <v>249.22210000000001</v>
      </c>
      <c r="BR23">
        <v>249.2071</v>
      </c>
      <c r="BS23">
        <v>15.558543333333301</v>
      </c>
      <c r="BT23">
        <v>14.9511033333333</v>
      </c>
      <c r="BU23">
        <v>244.45310000000001</v>
      </c>
      <c r="BV23">
        <v>15.404543333333301</v>
      </c>
      <c r="BW23">
        <v>500.00733333333301</v>
      </c>
      <c r="BX23">
        <v>102.442533333333</v>
      </c>
      <c r="BY23">
        <v>9.9956086666666694E-2</v>
      </c>
      <c r="BZ23">
        <v>27.986260000000001</v>
      </c>
      <c r="CA23">
        <v>28.67231</v>
      </c>
      <c r="CB23">
        <v>999.9</v>
      </c>
      <c r="CC23">
        <v>0</v>
      </c>
      <c r="CD23">
        <v>0</v>
      </c>
      <c r="CE23">
        <v>10006.5816666667</v>
      </c>
      <c r="CF23">
        <v>0</v>
      </c>
      <c r="CG23">
        <v>237.63636666666699</v>
      </c>
      <c r="CH23">
        <v>1400.0043333333299</v>
      </c>
      <c r="CI23">
        <v>0.90000210000000003</v>
      </c>
      <c r="CJ23">
        <v>9.9997943333333394E-2</v>
      </c>
      <c r="CK23">
        <v>0</v>
      </c>
      <c r="CL23">
        <v>667.09190000000001</v>
      </c>
      <c r="CM23">
        <v>4.9993800000000004</v>
      </c>
      <c r="CN23">
        <v>9248.1006666666708</v>
      </c>
      <c r="CO23">
        <v>11164.3866666667</v>
      </c>
      <c r="CP23">
        <v>45.191200000000002</v>
      </c>
      <c r="CQ23">
        <v>46.25</v>
      </c>
      <c r="CR23">
        <v>45.737400000000001</v>
      </c>
      <c r="CS23">
        <v>46.375</v>
      </c>
      <c r="CT23">
        <v>46.926666666666598</v>
      </c>
      <c r="CU23">
        <v>1255.50933333333</v>
      </c>
      <c r="CV23">
        <v>139.495</v>
      </c>
      <c r="CW23">
        <v>0</v>
      </c>
      <c r="CX23">
        <v>73.5</v>
      </c>
      <c r="CY23">
        <v>0</v>
      </c>
      <c r="CZ23">
        <v>667.01872000000003</v>
      </c>
      <c r="DA23">
        <v>-5.7769230894397596</v>
      </c>
      <c r="DB23">
        <v>-87.626153903893893</v>
      </c>
      <c r="DC23">
        <v>9247.1067999999996</v>
      </c>
      <c r="DD23">
        <v>15</v>
      </c>
      <c r="DE23">
        <v>0</v>
      </c>
      <c r="DF23" t="s">
        <v>291</v>
      </c>
      <c r="DG23">
        <v>1607992578</v>
      </c>
      <c r="DH23">
        <v>1607992562.5999999</v>
      </c>
      <c r="DI23">
        <v>0</v>
      </c>
      <c r="DJ23">
        <v>1.9490000000000001</v>
      </c>
      <c r="DK23">
        <v>8.9999999999999993E-3</v>
      </c>
      <c r="DL23">
        <v>4.7690000000000001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-0.13442540958214599</v>
      </c>
      <c r="DS23">
        <v>-0.190525262692949</v>
      </c>
      <c r="DT23">
        <v>2.7537423739633499E-2</v>
      </c>
      <c r="DU23">
        <v>1</v>
      </c>
      <c r="DV23">
        <v>1.1613467333333301E-2</v>
      </c>
      <c r="DW23">
        <v>0.16507887804226901</v>
      </c>
      <c r="DX23">
        <v>2.80878343151818E-2</v>
      </c>
      <c r="DY23">
        <v>1</v>
      </c>
      <c r="DZ23">
        <v>0.60739276666666697</v>
      </c>
      <c r="EA23">
        <v>8.1388832035592402E-3</v>
      </c>
      <c r="EB23">
        <v>8.4880609027556298E-4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4.7690000000000001</v>
      </c>
      <c r="EJ23">
        <v>0.154</v>
      </c>
      <c r="EK23">
        <v>4.7690000000000001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1430.6</v>
      </c>
      <c r="EX23">
        <v>1430.9</v>
      </c>
      <c r="EY23">
        <v>2</v>
      </c>
      <c r="EZ23">
        <v>470.68099999999998</v>
      </c>
      <c r="FA23">
        <v>526.178</v>
      </c>
      <c r="FB23">
        <v>25.675699999999999</v>
      </c>
      <c r="FC23">
        <v>29.5444</v>
      </c>
      <c r="FD23">
        <v>29.999700000000001</v>
      </c>
      <c r="FE23">
        <v>29.380600000000001</v>
      </c>
      <c r="FF23">
        <v>29.415099999999999</v>
      </c>
      <c r="FG23">
        <v>14.3154</v>
      </c>
      <c r="FH23">
        <v>0</v>
      </c>
      <c r="FI23">
        <v>100</v>
      </c>
      <c r="FJ23">
        <v>25.679600000000001</v>
      </c>
      <c r="FK23">
        <v>249.54</v>
      </c>
      <c r="FL23">
        <v>15.536899999999999</v>
      </c>
      <c r="FM23">
        <v>101.386</v>
      </c>
      <c r="FN23">
        <v>100.84699999999999</v>
      </c>
    </row>
    <row r="24" spans="1:170" x14ac:dyDescent="0.25">
      <c r="A24">
        <v>8</v>
      </c>
      <c r="B24">
        <v>1608078486.5</v>
      </c>
      <c r="C24">
        <v>561.5</v>
      </c>
      <c r="D24" t="s">
        <v>319</v>
      </c>
      <c r="E24" t="s">
        <v>320</v>
      </c>
      <c r="F24" t="s">
        <v>285</v>
      </c>
      <c r="G24" t="s">
        <v>286</v>
      </c>
      <c r="H24">
        <v>1608078478.75</v>
      </c>
      <c r="I24">
        <f t="shared" si="0"/>
        <v>5.0450334068275068E-4</v>
      </c>
      <c r="J24">
        <f t="shared" si="1"/>
        <v>2.0447307538804287</v>
      </c>
      <c r="K24">
        <f t="shared" si="2"/>
        <v>397.31476666666703</v>
      </c>
      <c r="L24">
        <f t="shared" si="3"/>
        <v>233.59110560461397</v>
      </c>
      <c r="M24">
        <f t="shared" si="4"/>
        <v>23.953134769584729</v>
      </c>
      <c r="N24">
        <f t="shared" si="5"/>
        <v>40.74185156699221</v>
      </c>
      <c r="O24">
        <f t="shared" si="6"/>
        <v>2.1611958966608117E-2</v>
      </c>
      <c r="P24">
        <f t="shared" si="7"/>
        <v>2.9744091956733687</v>
      </c>
      <c r="Q24">
        <f t="shared" si="8"/>
        <v>2.1525097686271095E-2</v>
      </c>
      <c r="R24">
        <f t="shared" si="9"/>
        <v>1.3460960985680304E-2</v>
      </c>
      <c r="S24">
        <f t="shared" si="10"/>
        <v>231.29504106925535</v>
      </c>
      <c r="T24">
        <f t="shared" si="11"/>
        <v>29.168459011344179</v>
      </c>
      <c r="U24">
        <f t="shared" si="12"/>
        <v>28.628446666666701</v>
      </c>
      <c r="V24">
        <f t="shared" si="13"/>
        <v>3.9361104736823469</v>
      </c>
      <c r="W24">
        <f t="shared" si="14"/>
        <v>42.211927194264014</v>
      </c>
      <c r="X24">
        <f t="shared" si="15"/>
        <v>1.597565385629774</v>
      </c>
      <c r="Y24">
        <f t="shared" si="16"/>
        <v>3.7846302972086519</v>
      </c>
      <c r="Z24">
        <f t="shared" si="17"/>
        <v>2.3385450880525731</v>
      </c>
      <c r="AA24">
        <f t="shared" si="18"/>
        <v>-22.248597324109305</v>
      </c>
      <c r="AB24">
        <f t="shared" si="19"/>
        <v>-108.18441055407624</v>
      </c>
      <c r="AC24">
        <f t="shared" si="20"/>
        <v>-7.9512374474000644</v>
      </c>
      <c r="AD24">
        <f t="shared" si="21"/>
        <v>92.910795743669723</v>
      </c>
      <c r="AE24">
        <v>8</v>
      </c>
      <c r="AF24">
        <v>2</v>
      </c>
      <c r="AG24">
        <f t="shared" si="22"/>
        <v>1</v>
      </c>
      <c r="AH24">
        <f t="shared" si="23"/>
        <v>0</v>
      </c>
      <c r="AI24">
        <f t="shared" si="24"/>
        <v>54066.473879521691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660.55039999999997</v>
      </c>
      <c r="AR24">
        <v>736.32</v>
      </c>
      <c r="AS24">
        <f t="shared" si="27"/>
        <v>0.1029030856149501</v>
      </c>
      <c r="AT24">
        <v>0.5</v>
      </c>
      <c r="AU24">
        <f t="shared" si="28"/>
        <v>1180.2062948784289</v>
      </c>
      <c r="AV24">
        <f t="shared" si="29"/>
        <v>2.0447307538804287</v>
      </c>
      <c r="AW24">
        <f t="shared" si="30"/>
        <v>60.723434702589003</v>
      </c>
      <c r="AX24">
        <f t="shared" si="31"/>
        <v>0.30061657974793571</v>
      </c>
      <c r="AY24">
        <f t="shared" si="32"/>
        <v>2.2220507084880349E-3</v>
      </c>
      <c r="AZ24">
        <f t="shared" si="33"/>
        <v>3.4302477183833111</v>
      </c>
      <c r="BA24" t="s">
        <v>322</v>
      </c>
      <c r="BB24">
        <v>514.97</v>
      </c>
      <c r="BC24">
        <f t="shared" si="34"/>
        <v>221.35000000000002</v>
      </c>
      <c r="BD24">
        <f t="shared" si="35"/>
        <v>0.34230675400948757</v>
      </c>
      <c r="BE24">
        <f t="shared" si="36"/>
        <v>0.91942441329251468</v>
      </c>
      <c r="BF24">
        <f t="shared" si="37"/>
        <v>3.63524062592262</v>
      </c>
      <c r="BG24">
        <f t="shared" si="38"/>
        <v>0.991815341341588</v>
      </c>
      <c r="BH24">
        <f t="shared" si="39"/>
        <v>1400.0253333333301</v>
      </c>
      <c r="BI24">
        <f t="shared" si="40"/>
        <v>1180.2062948784289</v>
      </c>
      <c r="BJ24">
        <f t="shared" si="41"/>
        <v>0.84298924225068661</v>
      </c>
      <c r="BK24">
        <f t="shared" si="42"/>
        <v>0.19597848450137326</v>
      </c>
      <c r="BL24">
        <v>6</v>
      </c>
      <c r="BM24">
        <v>0.5</v>
      </c>
      <c r="BN24" t="s">
        <v>290</v>
      </c>
      <c r="BO24">
        <v>2</v>
      </c>
      <c r="BP24">
        <v>1608078478.75</v>
      </c>
      <c r="BQ24">
        <v>397.31476666666703</v>
      </c>
      <c r="BR24">
        <v>400.00900000000001</v>
      </c>
      <c r="BS24">
        <v>15.579466666666701</v>
      </c>
      <c r="BT24">
        <v>14.98349</v>
      </c>
      <c r="BU24">
        <v>392.54576666666702</v>
      </c>
      <c r="BV24">
        <v>15.425466666666701</v>
      </c>
      <c r="BW24">
        <v>499.99619999999999</v>
      </c>
      <c r="BX24">
        <v>102.4431</v>
      </c>
      <c r="BY24">
        <v>9.990868E-2</v>
      </c>
      <c r="BZ24">
        <v>27.953796666666701</v>
      </c>
      <c r="CA24">
        <v>28.628446666666701</v>
      </c>
      <c r="CB24">
        <v>999.9</v>
      </c>
      <c r="CC24">
        <v>0</v>
      </c>
      <c r="CD24">
        <v>0</v>
      </c>
      <c r="CE24">
        <v>10013.3516666667</v>
      </c>
      <c r="CF24">
        <v>0</v>
      </c>
      <c r="CG24">
        <v>237.412466666667</v>
      </c>
      <c r="CH24">
        <v>1400.0253333333301</v>
      </c>
      <c r="CI24">
        <v>0.90000210000000003</v>
      </c>
      <c r="CJ24">
        <v>9.9997943333333394E-2</v>
      </c>
      <c r="CK24">
        <v>0</v>
      </c>
      <c r="CL24">
        <v>660.59183333333306</v>
      </c>
      <c r="CM24">
        <v>4.9993800000000004</v>
      </c>
      <c r="CN24">
        <v>9156.7630000000008</v>
      </c>
      <c r="CO24">
        <v>11164.5333333333</v>
      </c>
      <c r="CP24">
        <v>45.118699999999997</v>
      </c>
      <c r="CQ24">
        <v>46.186999999999998</v>
      </c>
      <c r="CR24">
        <v>45.639466666666699</v>
      </c>
      <c r="CS24">
        <v>46.311999999999998</v>
      </c>
      <c r="CT24">
        <v>46.851900000000001</v>
      </c>
      <c r="CU24">
        <v>1255.527</v>
      </c>
      <c r="CV24">
        <v>139.500666666667</v>
      </c>
      <c r="CW24">
        <v>0</v>
      </c>
      <c r="CX24">
        <v>71.399999856948895</v>
      </c>
      <c r="CY24">
        <v>0</v>
      </c>
      <c r="CZ24">
        <v>660.55039999999997</v>
      </c>
      <c r="DA24">
        <v>-3.69246154510981</v>
      </c>
      <c r="DB24">
        <v>-53.988461529134803</v>
      </c>
      <c r="DC24">
        <v>9155.9043999999994</v>
      </c>
      <c r="DD24">
        <v>15</v>
      </c>
      <c r="DE24">
        <v>0</v>
      </c>
      <c r="DF24" t="s">
        <v>291</v>
      </c>
      <c r="DG24">
        <v>1607992578</v>
      </c>
      <c r="DH24">
        <v>1607992562.5999999</v>
      </c>
      <c r="DI24">
        <v>0</v>
      </c>
      <c r="DJ24">
        <v>1.9490000000000001</v>
      </c>
      <c r="DK24">
        <v>8.9999999999999993E-3</v>
      </c>
      <c r="DL24">
        <v>4.7690000000000001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2.05656081303739</v>
      </c>
      <c r="DS24">
        <v>-0.271014731120994</v>
      </c>
      <c r="DT24">
        <v>4.54047407533964E-2</v>
      </c>
      <c r="DU24">
        <v>1</v>
      </c>
      <c r="DV24">
        <v>-2.70023233333333</v>
      </c>
      <c r="DW24">
        <v>0.167503715239152</v>
      </c>
      <c r="DX24">
        <v>3.7569220086247301E-2</v>
      </c>
      <c r="DY24">
        <v>1</v>
      </c>
      <c r="DZ24">
        <v>0.59592350000000005</v>
      </c>
      <c r="EA24">
        <v>8.2431056729699408E-3</v>
      </c>
      <c r="EB24">
        <v>7.2510903777754405E-4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4.7690000000000001</v>
      </c>
      <c r="EJ24">
        <v>0.154</v>
      </c>
      <c r="EK24">
        <v>4.7690000000000001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1431.8</v>
      </c>
      <c r="EX24">
        <v>1432.1</v>
      </c>
      <c r="EY24">
        <v>2</v>
      </c>
      <c r="EZ24">
        <v>470.87599999999998</v>
      </c>
      <c r="FA24">
        <v>526.93100000000004</v>
      </c>
      <c r="FB24">
        <v>25.758199999999999</v>
      </c>
      <c r="FC24">
        <v>29.462</v>
      </c>
      <c r="FD24">
        <v>29.999700000000001</v>
      </c>
      <c r="FE24">
        <v>29.306100000000001</v>
      </c>
      <c r="FF24">
        <v>29.341100000000001</v>
      </c>
      <c r="FG24">
        <v>20.750900000000001</v>
      </c>
      <c r="FH24">
        <v>0</v>
      </c>
      <c r="FI24">
        <v>100</v>
      </c>
      <c r="FJ24">
        <v>25.765599999999999</v>
      </c>
      <c r="FK24">
        <v>401.13099999999997</v>
      </c>
      <c r="FL24">
        <v>15.5558</v>
      </c>
      <c r="FM24">
        <v>101.399</v>
      </c>
      <c r="FN24">
        <v>100.858</v>
      </c>
    </row>
    <row r="25" spans="1:170" x14ac:dyDescent="0.25">
      <c r="A25">
        <v>9</v>
      </c>
      <c r="B25">
        <v>1608078587.5</v>
      </c>
      <c r="C25">
        <v>662.5</v>
      </c>
      <c r="D25" t="s">
        <v>323</v>
      </c>
      <c r="E25" t="s">
        <v>324</v>
      </c>
      <c r="F25" t="s">
        <v>285</v>
      </c>
      <c r="G25" t="s">
        <v>286</v>
      </c>
      <c r="H25">
        <v>1608078579.75</v>
      </c>
      <c r="I25">
        <f t="shared" si="0"/>
        <v>4.9953401549460846E-4</v>
      </c>
      <c r="J25">
        <f t="shared" si="1"/>
        <v>2.4966111087941614</v>
      </c>
      <c r="K25">
        <f t="shared" si="2"/>
        <v>499.58816666666701</v>
      </c>
      <c r="L25">
        <f t="shared" si="3"/>
        <v>297.56830712682302</v>
      </c>
      <c r="M25">
        <f t="shared" si="4"/>
        <v>30.512747680973391</v>
      </c>
      <c r="N25">
        <f t="shared" si="5"/>
        <v>51.227927533973606</v>
      </c>
      <c r="O25">
        <f t="shared" si="6"/>
        <v>2.1423293462685893E-2</v>
      </c>
      <c r="P25">
        <f t="shared" si="7"/>
        <v>2.9716204705402567</v>
      </c>
      <c r="Q25">
        <f t="shared" si="8"/>
        <v>2.1337859116068718E-2</v>
      </c>
      <c r="R25">
        <f t="shared" si="9"/>
        <v>1.3343809376465203E-2</v>
      </c>
      <c r="S25">
        <f t="shared" si="10"/>
        <v>231.29082541076224</v>
      </c>
      <c r="T25">
        <f t="shared" si="11"/>
        <v>29.212439767191988</v>
      </c>
      <c r="U25">
        <f t="shared" si="12"/>
        <v>28.6318366666667</v>
      </c>
      <c r="V25">
        <f t="shared" si="13"/>
        <v>3.9368847930398916</v>
      </c>
      <c r="W25">
        <f t="shared" si="14"/>
        <v>42.204422863489782</v>
      </c>
      <c r="X25">
        <f t="shared" si="15"/>
        <v>1.601170080985018</v>
      </c>
      <c r="Y25">
        <f t="shared" si="16"/>
        <v>3.7938442759044544</v>
      </c>
      <c r="Z25">
        <f t="shared" si="17"/>
        <v>2.3357147120548736</v>
      </c>
      <c r="AA25">
        <f t="shared" si="18"/>
        <v>-22.029450083312234</v>
      </c>
      <c r="AB25">
        <f t="shared" si="19"/>
        <v>-101.94495380669009</v>
      </c>
      <c r="AC25">
        <f t="shared" si="20"/>
        <v>-7.5013699165695709</v>
      </c>
      <c r="AD25">
        <f t="shared" si="21"/>
        <v>99.815051604190344</v>
      </c>
      <c r="AE25">
        <v>8</v>
      </c>
      <c r="AF25">
        <v>2</v>
      </c>
      <c r="AG25">
        <f t="shared" si="22"/>
        <v>1</v>
      </c>
      <c r="AH25">
        <f t="shared" si="23"/>
        <v>0</v>
      </c>
      <c r="AI25">
        <f t="shared" si="24"/>
        <v>53977.188039302491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655.80155999999999</v>
      </c>
      <c r="AR25">
        <v>738.76</v>
      </c>
      <c r="AS25">
        <f t="shared" si="27"/>
        <v>0.11229416860685471</v>
      </c>
      <c r="AT25">
        <v>0.5</v>
      </c>
      <c r="AU25">
        <f t="shared" si="28"/>
        <v>1180.1831608569576</v>
      </c>
      <c r="AV25">
        <f t="shared" si="29"/>
        <v>2.4966111087941614</v>
      </c>
      <c r="AW25">
        <f t="shared" si="30"/>
        <v>66.263843426120957</v>
      </c>
      <c r="AX25">
        <f t="shared" si="31"/>
        <v>0.30694677567816342</v>
      </c>
      <c r="AY25">
        <f t="shared" si="32"/>
        <v>2.6049842859798334E-3</v>
      </c>
      <c r="AZ25">
        <f t="shared" si="33"/>
        <v>3.4156153554605009</v>
      </c>
      <c r="BA25" t="s">
        <v>326</v>
      </c>
      <c r="BB25">
        <v>512</v>
      </c>
      <c r="BC25">
        <f t="shared" si="34"/>
        <v>226.76</v>
      </c>
      <c r="BD25">
        <f t="shared" si="35"/>
        <v>0.3658424766272711</v>
      </c>
      <c r="BE25">
        <f t="shared" si="36"/>
        <v>0.91754421689550836</v>
      </c>
      <c r="BF25">
        <f t="shared" si="37"/>
        <v>3.5630359455530423</v>
      </c>
      <c r="BG25">
        <f t="shared" si="38"/>
        <v>0.99085720223380513</v>
      </c>
      <c r="BH25">
        <f t="shared" si="39"/>
        <v>1399.9976666666701</v>
      </c>
      <c r="BI25">
        <f t="shared" si="40"/>
        <v>1180.1831608569576</v>
      </c>
      <c r="BJ25">
        <f t="shared" si="41"/>
        <v>0.84298937702297694</v>
      </c>
      <c r="BK25">
        <f t="shared" si="42"/>
        <v>0.195978754045954</v>
      </c>
      <c r="BL25">
        <v>6</v>
      </c>
      <c r="BM25">
        <v>0.5</v>
      </c>
      <c r="BN25" t="s">
        <v>290</v>
      </c>
      <c r="BO25">
        <v>2</v>
      </c>
      <c r="BP25">
        <v>1608078579.75</v>
      </c>
      <c r="BQ25">
        <v>499.58816666666701</v>
      </c>
      <c r="BR25">
        <v>502.88353333333299</v>
      </c>
      <c r="BS25">
        <v>15.615030000000001</v>
      </c>
      <c r="BT25">
        <v>15.0249566666667</v>
      </c>
      <c r="BU25">
        <v>494.819166666667</v>
      </c>
      <c r="BV25">
        <v>15.461029999999999</v>
      </c>
      <c r="BW25">
        <v>500.0061</v>
      </c>
      <c r="BX25">
        <v>102.440333333333</v>
      </c>
      <c r="BY25">
        <v>9.99807733333333E-2</v>
      </c>
      <c r="BZ25">
        <v>27.9955</v>
      </c>
      <c r="CA25">
        <v>28.6318366666667</v>
      </c>
      <c r="CB25">
        <v>999.9</v>
      </c>
      <c r="CC25">
        <v>0</v>
      </c>
      <c r="CD25">
        <v>0</v>
      </c>
      <c r="CE25">
        <v>9997.8349999999991</v>
      </c>
      <c r="CF25">
        <v>0</v>
      </c>
      <c r="CG25">
        <v>236.511666666667</v>
      </c>
      <c r="CH25">
        <v>1399.9976666666701</v>
      </c>
      <c r="CI25">
        <v>0.89999580000000001</v>
      </c>
      <c r="CJ25">
        <v>0.10000421333333299</v>
      </c>
      <c r="CK25">
        <v>0</v>
      </c>
      <c r="CL25">
        <v>655.82456666666701</v>
      </c>
      <c r="CM25">
        <v>4.9993800000000004</v>
      </c>
      <c r="CN25">
        <v>9085.3303333333406</v>
      </c>
      <c r="CO25">
        <v>11164.303333333301</v>
      </c>
      <c r="CP25">
        <v>44.936999999999998</v>
      </c>
      <c r="CQ25">
        <v>46.061999999999998</v>
      </c>
      <c r="CR25">
        <v>45.495800000000003</v>
      </c>
      <c r="CS25">
        <v>46.168399999999998</v>
      </c>
      <c r="CT25">
        <v>46.686999999999998</v>
      </c>
      <c r="CU25">
        <v>1255.4939999999999</v>
      </c>
      <c r="CV25">
        <v>139.50399999999999</v>
      </c>
      <c r="CW25">
        <v>0</v>
      </c>
      <c r="CX25">
        <v>100.200000047684</v>
      </c>
      <c r="CY25">
        <v>0</v>
      </c>
      <c r="CZ25">
        <v>655.80155999999999</v>
      </c>
      <c r="DA25">
        <v>-1.03061537205137</v>
      </c>
      <c r="DB25">
        <v>-8.8130769545564291</v>
      </c>
      <c r="DC25">
        <v>9085.2900000000009</v>
      </c>
      <c r="DD25">
        <v>15</v>
      </c>
      <c r="DE25">
        <v>0</v>
      </c>
      <c r="DF25" t="s">
        <v>291</v>
      </c>
      <c r="DG25">
        <v>1607992578</v>
      </c>
      <c r="DH25">
        <v>1607992562.5999999</v>
      </c>
      <c r="DI25">
        <v>0</v>
      </c>
      <c r="DJ25">
        <v>1.9490000000000001</v>
      </c>
      <c r="DK25">
        <v>8.9999999999999993E-3</v>
      </c>
      <c r="DL25">
        <v>4.7690000000000001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2.5003885921601499</v>
      </c>
      <c r="DS25">
        <v>-0.22953303722425</v>
      </c>
      <c r="DT25">
        <v>3.9911096479054199E-2</v>
      </c>
      <c r="DU25">
        <v>1</v>
      </c>
      <c r="DV25">
        <v>-3.2971140000000001</v>
      </c>
      <c r="DW25">
        <v>0.142129655172405</v>
      </c>
      <c r="DX25">
        <v>4.3030457554310703E-2</v>
      </c>
      <c r="DY25">
        <v>1</v>
      </c>
      <c r="DZ25">
        <v>0.59002089999999996</v>
      </c>
      <c r="EA25">
        <v>9.2286273637377705E-3</v>
      </c>
      <c r="EB25">
        <v>7.8421988200588798E-4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4.7690000000000001</v>
      </c>
      <c r="EJ25">
        <v>0.154</v>
      </c>
      <c r="EK25">
        <v>4.7690000000000001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1433.5</v>
      </c>
      <c r="EX25">
        <v>1433.7</v>
      </c>
      <c r="EY25">
        <v>2</v>
      </c>
      <c r="EZ25">
        <v>471.01900000000001</v>
      </c>
      <c r="FA25">
        <v>528.36300000000006</v>
      </c>
      <c r="FB25">
        <v>26.036799999999999</v>
      </c>
      <c r="FC25">
        <v>29.323599999999999</v>
      </c>
      <c r="FD25">
        <v>29.999700000000001</v>
      </c>
      <c r="FE25">
        <v>29.182200000000002</v>
      </c>
      <c r="FF25">
        <v>29.217600000000001</v>
      </c>
      <c r="FG25">
        <v>24.863800000000001</v>
      </c>
      <c r="FH25">
        <v>0</v>
      </c>
      <c r="FI25">
        <v>100</v>
      </c>
      <c r="FJ25">
        <v>25.827300000000001</v>
      </c>
      <c r="FK25">
        <v>502.99200000000002</v>
      </c>
      <c r="FL25">
        <v>15.5792</v>
      </c>
      <c r="FM25">
        <v>101.422</v>
      </c>
      <c r="FN25">
        <v>100.878</v>
      </c>
    </row>
    <row r="26" spans="1:170" x14ac:dyDescent="0.25">
      <c r="A26">
        <v>10</v>
      </c>
      <c r="B26">
        <v>1608078708</v>
      </c>
      <c r="C26">
        <v>783</v>
      </c>
      <c r="D26" t="s">
        <v>327</v>
      </c>
      <c r="E26" t="s">
        <v>328</v>
      </c>
      <c r="F26" t="s">
        <v>285</v>
      </c>
      <c r="G26" t="s">
        <v>286</v>
      </c>
      <c r="H26">
        <v>1608078700</v>
      </c>
      <c r="I26">
        <f t="shared" si="0"/>
        <v>4.6785328057232423E-4</v>
      </c>
      <c r="J26">
        <f t="shared" si="1"/>
        <v>3.3013914880766433</v>
      </c>
      <c r="K26">
        <f t="shared" si="2"/>
        <v>599.87706451612905</v>
      </c>
      <c r="L26">
        <f t="shared" si="3"/>
        <v>319.0132304761915</v>
      </c>
      <c r="M26">
        <f t="shared" si="4"/>
        <v>32.71136469020491</v>
      </c>
      <c r="N26">
        <f t="shared" si="5"/>
        <v>61.510920400968004</v>
      </c>
      <c r="O26">
        <f t="shared" si="6"/>
        <v>2.0095959589165435E-2</v>
      </c>
      <c r="P26">
        <f t="shared" si="7"/>
        <v>2.9744419654080323</v>
      </c>
      <c r="Q26">
        <f t="shared" si="8"/>
        <v>2.0020834865060313E-2</v>
      </c>
      <c r="R26">
        <f t="shared" si="9"/>
        <v>1.2519747939764108E-2</v>
      </c>
      <c r="S26">
        <f t="shared" si="10"/>
        <v>231.29118306587014</v>
      </c>
      <c r="T26">
        <f t="shared" si="11"/>
        <v>29.208995906918492</v>
      </c>
      <c r="U26">
        <f t="shared" si="12"/>
        <v>28.6192322580645</v>
      </c>
      <c r="V26">
        <f t="shared" si="13"/>
        <v>3.9340064560494339</v>
      </c>
      <c r="W26">
        <f t="shared" si="14"/>
        <v>42.266049487909761</v>
      </c>
      <c r="X26">
        <f t="shared" si="15"/>
        <v>1.6025271001036561</v>
      </c>
      <c r="Y26">
        <f t="shared" si="16"/>
        <v>3.7915232663560388</v>
      </c>
      <c r="Z26">
        <f t="shared" si="17"/>
        <v>2.3314793559457776</v>
      </c>
      <c r="AA26">
        <f t="shared" si="18"/>
        <v>-20.6323296732395</v>
      </c>
      <c r="AB26">
        <f t="shared" si="19"/>
        <v>-101.70377224281346</v>
      </c>
      <c r="AC26">
        <f t="shared" si="20"/>
        <v>-7.4756645102153092</v>
      </c>
      <c r="AD26">
        <f t="shared" si="21"/>
        <v>101.47941663960189</v>
      </c>
      <c r="AE26">
        <v>8</v>
      </c>
      <c r="AF26">
        <v>2</v>
      </c>
      <c r="AG26">
        <f t="shared" si="22"/>
        <v>1</v>
      </c>
      <c r="AH26">
        <f t="shared" si="23"/>
        <v>0</v>
      </c>
      <c r="AI26">
        <f t="shared" si="24"/>
        <v>54061.746160711824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653.94673076923095</v>
      </c>
      <c r="AR26">
        <v>743.81</v>
      </c>
      <c r="AS26">
        <f t="shared" si="27"/>
        <v>0.1208148172661957</v>
      </c>
      <c r="AT26">
        <v>0.5</v>
      </c>
      <c r="AU26">
        <f t="shared" si="28"/>
        <v>1180.1914470143679</v>
      </c>
      <c r="AV26">
        <f t="shared" si="29"/>
        <v>3.3013914880766433</v>
      </c>
      <c r="AW26">
        <f t="shared" si="30"/>
        <v>71.29230700508397</v>
      </c>
      <c r="AX26">
        <f t="shared" si="31"/>
        <v>0.31392425485002884</v>
      </c>
      <c r="AY26">
        <f t="shared" si="32"/>
        <v>3.2868726321532483E-3</v>
      </c>
      <c r="AZ26">
        <f t="shared" si="33"/>
        <v>3.3856361167502458</v>
      </c>
      <c r="BA26" t="s">
        <v>330</v>
      </c>
      <c r="BB26">
        <v>510.31</v>
      </c>
      <c r="BC26">
        <f t="shared" si="34"/>
        <v>233.49999999999994</v>
      </c>
      <c r="BD26">
        <f t="shared" si="35"/>
        <v>0.38485340141656965</v>
      </c>
      <c r="BE26">
        <f t="shared" si="36"/>
        <v>0.91514552451694731</v>
      </c>
      <c r="BF26">
        <f t="shared" si="37"/>
        <v>3.1716734993076705</v>
      </c>
      <c r="BG26">
        <f t="shared" si="38"/>
        <v>0.98887416842466458</v>
      </c>
      <c r="BH26">
        <f t="shared" si="39"/>
        <v>1400.0083870967701</v>
      </c>
      <c r="BI26">
        <f t="shared" si="40"/>
        <v>1180.1914470143679</v>
      </c>
      <c r="BJ26">
        <f t="shared" si="41"/>
        <v>0.84298884056098999</v>
      </c>
      <c r="BK26">
        <f t="shared" si="42"/>
        <v>0.19597768112198016</v>
      </c>
      <c r="BL26">
        <v>6</v>
      </c>
      <c r="BM26">
        <v>0.5</v>
      </c>
      <c r="BN26" t="s">
        <v>290</v>
      </c>
      <c r="BO26">
        <v>2</v>
      </c>
      <c r="BP26">
        <v>1608078700</v>
      </c>
      <c r="BQ26">
        <v>599.87706451612905</v>
      </c>
      <c r="BR26">
        <v>604.17548387096804</v>
      </c>
      <c r="BS26">
        <v>15.6284322580645</v>
      </c>
      <c r="BT26">
        <v>15.075787096774199</v>
      </c>
      <c r="BU26">
        <v>595.10806451612905</v>
      </c>
      <c r="BV26">
        <v>15.4744322580645</v>
      </c>
      <c r="BW26">
        <v>500.004161290323</v>
      </c>
      <c r="BX26">
        <v>102.439290322581</v>
      </c>
      <c r="BY26">
        <v>9.9919858064516101E-2</v>
      </c>
      <c r="BZ26">
        <v>27.985003225806398</v>
      </c>
      <c r="CA26">
        <v>28.6192322580645</v>
      </c>
      <c r="CB26">
        <v>999.9</v>
      </c>
      <c r="CC26">
        <v>0</v>
      </c>
      <c r="CD26">
        <v>0</v>
      </c>
      <c r="CE26">
        <v>10013.9096774194</v>
      </c>
      <c r="CF26">
        <v>0</v>
      </c>
      <c r="CG26">
        <v>235.31577419354801</v>
      </c>
      <c r="CH26">
        <v>1400.0083870967701</v>
      </c>
      <c r="CI26">
        <v>0.90001500000000001</v>
      </c>
      <c r="CJ26">
        <v>9.9985400000000002E-2</v>
      </c>
      <c r="CK26">
        <v>0</v>
      </c>
      <c r="CL26">
        <v>653.92490322580602</v>
      </c>
      <c r="CM26">
        <v>4.9993800000000004</v>
      </c>
      <c r="CN26">
        <v>9052.5629032258094</v>
      </c>
      <c r="CO26">
        <v>11164.4322580645</v>
      </c>
      <c r="CP26">
        <v>44.731709677419303</v>
      </c>
      <c r="CQ26">
        <v>45.929000000000002</v>
      </c>
      <c r="CR26">
        <v>45.305999999999997</v>
      </c>
      <c r="CS26">
        <v>46</v>
      </c>
      <c r="CT26">
        <v>46.5</v>
      </c>
      <c r="CU26">
        <v>1255.5283870967701</v>
      </c>
      <c r="CV26">
        <v>139.47999999999999</v>
      </c>
      <c r="CW26">
        <v>0</v>
      </c>
      <c r="CX26">
        <v>119.59999990463299</v>
      </c>
      <c r="CY26">
        <v>0</v>
      </c>
      <c r="CZ26">
        <v>653.94673076923095</v>
      </c>
      <c r="DA26">
        <v>0.61685470578782098</v>
      </c>
      <c r="DB26">
        <v>12.451282065921299</v>
      </c>
      <c r="DC26">
        <v>9052.6046153846091</v>
      </c>
      <c r="DD26">
        <v>15</v>
      </c>
      <c r="DE26">
        <v>0</v>
      </c>
      <c r="DF26" t="s">
        <v>291</v>
      </c>
      <c r="DG26">
        <v>1607992578</v>
      </c>
      <c r="DH26">
        <v>1607992562.5999999</v>
      </c>
      <c r="DI26">
        <v>0</v>
      </c>
      <c r="DJ26">
        <v>1.9490000000000001</v>
      </c>
      <c r="DK26">
        <v>8.9999999999999993E-3</v>
      </c>
      <c r="DL26">
        <v>4.7690000000000001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3.3030478093739801</v>
      </c>
      <c r="DS26">
        <v>-0.530170143175411</v>
      </c>
      <c r="DT26">
        <v>4.3034158871373997E-2</v>
      </c>
      <c r="DU26">
        <v>0</v>
      </c>
      <c r="DV26">
        <v>-4.296373</v>
      </c>
      <c r="DW26">
        <v>0.64911350389321698</v>
      </c>
      <c r="DX26">
        <v>5.2669255557677999E-2</v>
      </c>
      <c r="DY26">
        <v>0</v>
      </c>
      <c r="DZ26">
        <v>0.5526141</v>
      </c>
      <c r="EA26">
        <v>-2.5211506117909802E-2</v>
      </c>
      <c r="EB26">
        <v>2.0383571710244201E-3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4.7690000000000001</v>
      </c>
      <c r="EJ26">
        <v>0.154</v>
      </c>
      <c r="EK26">
        <v>4.7690000000000001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1435.5</v>
      </c>
      <c r="EX26">
        <v>1435.8</v>
      </c>
      <c r="EY26">
        <v>2</v>
      </c>
      <c r="EZ26">
        <v>471.012</v>
      </c>
      <c r="FA26">
        <v>529.53399999999999</v>
      </c>
      <c r="FB26">
        <v>25.933499999999999</v>
      </c>
      <c r="FC26">
        <v>29.1435</v>
      </c>
      <c r="FD26">
        <v>29.999400000000001</v>
      </c>
      <c r="FE26">
        <v>29.014299999999999</v>
      </c>
      <c r="FF26">
        <v>29.052099999999999</v>
      </c>
      <c r="FG26">
        <v>28.815000000000001</v>
      </c>
      <c r="FH26">
        <v>0</v>
      </c>
      <c r="FI26">
        <v>100</v>
      </c>
      <c r="FJ26">
        <v>25.943000000000001</v>
      </c>
      <c r="FK26">
        <v>604.03300000000002</v>
      </c>
      <c r="FL26">
        <v>15.6175</v>
      </c>
      <c r="FM26">
        <v>101.45</v>
      </c>
      <c r="FN26">
        <v>100.904</v>
      </c>
    </row>
    <row r="27" spans="1:170" x14ac:dyDescent="0.25">
      <c r="A27">
        <v>11</v>
      </c>
      <c r="B27">
        <v>1608078805.5</v>
      </c>
      <c r="C27">
        <v>880.5</v>
      </c>
      <c r="D27" t="s">
        <v>331</v>
      </c>
      <c r="E27" t="s">
        <v>332</v>
      </c>
      <c r="F27" t="s">
        <v>285</v>
      </c>
      <c r="G27" t="s">
        <v>286</v>
      </c>
      <c r="H27">
        <v>1608078797.5</v>
      </c>
      <c r="I27">
        <f t="shared" si="0"/>
        <v>4.4802204732434915E-4</v>
      </c>
      <c r="J27">
        <f t="shared" si="1"/>
        <v>4.1062602484590691</v>
      </c>
      <c r="K27">
        <f t="shared" si="2"/>
        <v>699.492903225806</v>
      </c>
      <c r="L27">
        <f t="shared" si="3"/>
        <v>338.51780999665783</v>
      </c>
      <c r="M27">
        <f t="shared" si="4"/>
        <v>34.71298914189957</v>
      </c>
      <c r="N27">
        <f t="shared" si="5"/>
        <v>71.728839185013456</v>
      </c>
      <c r="O27">
        <f t="shared" si="6"/>
        <v>1.9290669670499739E-2</v>
      </c>
      <c r="P27">
        <f t="shared" si="7"/>
        <v>2.9769679585374753</v>
      </c>
      <c r="Q27">
        <f t="shared" si="8"/>
        <v>1.9221492465720195E-2</v>
      </c>
      <c r="R27">
        <f t="shared" si="9"/>
        <v>1.2019627315799492E-2</v>
      </c>
      <c r="S27">
        <f t="shared" si="10"/>
        <v>231.29847771899853</v>
      </c>
      <c r="T27">
        <f t="shared" si="11"/>
        <v>29.210904675599735</v>
      </c>
      <c r="U27">
        <f t="shared" si="12"/>
        <v>28.600916129032299</v>
      </c>
      <c r="V27">
        <f t="shared" si="13"/>
        <v>3.9298270646058557</v>
      </c>
      <c r="W27">
        <f t="shared" si="14"/>
        <v>42.315305536650698</v>
      </c>
      <c r="X27">
        <f t="shared" si="15"/>
        <v>1.604184651721358</v>
      </c>
      <c r="Y27">
        <f t="shared" si="16"/>
        <v>3.7910269850986191</v>
      </c>
      <c r="Z27">
        <f t="shared" si="17"/>
        <v>2.3256424128844975</v>
      </c>
      <c r="AA27">
        <f t="shared" si="18"/>
        <v>-19.757772287003796</v>
      </c>
      <c r="AB27">
        <f t="shared" si="19"/>
        <v>-99.210843740197078</v>
      </c>
      <c r="AC27">
        <f t="shared" si="20"/>
        <v>-7.2854896257506336</v>
      </c>
      <c r="AD27">
        <f t="shared" si="21"/>
        <v>105.044372066047</v>
      </c>
      <c r="AE27">
        <v>9</v>
      </c>
      <c r="AF27">
        <v>2</v>
      </c>
      <c r="AG27">
        <f t="shared" si="22"/>
        <v>1</v>
      </c>
      <c r="AH27">
        <f t="shared" si="23"/>
        <v>0</v>
      </c>
      <c r="AI27">
        <f t="shared" si="24"/>
        <v>54136.342198977072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652.81403846153898</v>
      </c>
      <c r="AR27">
        <v>749.16</v>
      </c>
      <c r="AS27">
        <f t="shared" si="27"/>
        <v>0.12860532000969216</v>
      </c>
      <c r="AT27">
        <v>0.5</v>
      </c>
      <c r="AU27">
        <f t="shared" si="28"/>
        <v>1180.2240695952507</v>
      </c>
      <c r="AV27">
        <f t="shared" si="29"/>
        <v>4.1062602484590691</v>
      </c>
      <c r="AW27">
        <f t="shared" si="30"/>
        <v>75.891547076719206</v>
      </c>
      <c r="AX27">
        <f t="shared" si="31"/>
        <v>0.31791606599391314</v>
      </c>
      <c r="AY27">
        <f t="shared" si="32"/>
        <v>3.9687444519595659E-3</v>
      </c>
      <c r="AZ27">
        <f t="shared" si="33"/>
        <v>3.3543168348550378</v>
      </c>
      <c r="BA27" t="s">
        <v>334</v>
      </c>
      <c r="BB27">
        <v>510.99</v>
      </c>
      <c r="BC27">
        <f t="shared" si="34"/>
        <v>238.16999999999996</v>
      </c>
      <c r="BD27">
        <f t="shared" si="35"/>
        <v>0.40452601729210647</v>
      </c>
      <c r="BE27">
        <f t="shared" si="36"/>
        <v>0.91342704164531152</v>
      </c>
      <c r="BF27">
        <f t="shared" si="37"/>
        <v>2.8603669955238638</v>
      </c>
      <c r="BG27">
        <f t="shared" si="38"/>
        <v>0.98677333062686223</v>
      </c>
      <c r="BH27">
        <f t="shared" si="39"/>
        <v>1400.0464516129</v>
      </c>
      <c r="BI27">
        <f t="shared" si="40"/>
        <v>1180.2240695952507</v>
      </c>
      <c r="BJ27">
        <f t="shared" si="41"/>
        <v>0.84298922241872287</v>
      </c>
      <c r="BK27">
        <f t="shared" si="42"/>
        <v>0.1959784448374457</v>
      </c>
      <c r="BL27">
        <v>6</v>
      </c>
      <c r="BM27">
        <v>0.5</v>
      </c>
      <c r="BN27" t="s">
        <v>290</v>
      </c>
      <c r="BO27">
        <v>2</v>
      </c>
      <c r="BP27">
        <v>1608078797.5</v>
      </c>
      <c r="BQ27">
        <v>699.492903225806</v>
      </c>
      <c r="BR27">
        <v>704.79658064516104</v>
      </c>
      <c r="BS27">
        <v>15.643858064516101</v>
      </c>
      <c r="BT27">
        <v>15.1146322580645</v>
      </c>
      <c r="BU27">
        <v>694.72393548387095</v>
      </c>
      <c r="BV27">
        <v>15.4898548387097</v>
      </c>
      <c r="BW27">
        <v>499.99064516128999</v>
      </c>
      <c r="BX27">
        <v>102.444225806452</v>
      </c>
      <c r="BY27">
        <v>9.9829829032258094E-2</v>
      </c>
      <c r="BZ27">
        <v>27.982758064516101</v>
      </c>
      <c r="CA27">
        <v>28.600916129032299</v>
      </c>
      <c r="CB27">
        <v>999.9</v>
      </c>
      <c r="CC27">
        <v>0</v>
      </c>
      <c r="CD27">
        <v>0</v>
      </c>
      <c r="CE27">
        <v>10027.7419354839</v>
      </c>
      <c r="CF27">
        <v>0</v>
      </c>
      <c r="CG27">
        <v>233.885032258065</v>
      </c>
      <c r="CH27">
        <v>1400.0464516129</v>
      </c>
      <c r="CI27">
        <v>0.90000219354838695</v>
      </c>
      <c r="CJ27">
        <v>9.9997948387096802E-2</v>
      </c>
      <c r="CK27">
        <v>0</v>
      </c>
      <c r="CL27">
        <v>652.808161290322</v>
      </c>
      <c r="CM27">
        <v>4.9993800000000004</v>
      </c>
      <c r="CN27">
        <v>9029.4990322580597</v>
      </c>
      <c r="CO27">
        <v>11164.722580645201</v>
      </c>
      <c r="CP27">
        <v>44.5741935483871</v>
      </c>
      <c r="CQ27">
        <v>45.75</v>
      </c>
      <c r="CR27">
        <v>45.145000000000003</v>
      </c>
      <c r="CS27">
        <v>45.868903225806399</v>
      </c>
      <c r="CT27">
        <v>46.375</v>
      </c>
      <c r="CU27">
        <v>1255.5448387096801</v>
      </c>
      <c r="CV27">
        <v>139.501612903226</v>
      </c>
      <c r="CW27">
        <v>0</v>
      </c>
      <c r="CX27">
        <v>96.799999952316298</v>
      </c>
      <c r="CY27">
        <v>0</v>
      </c>
      <c r="CZ27">
        <v>652.81403846153898</v>
      </c>
      <c r="DA27">
        <v>1.1555897458254001</v>
      </c>
      <c r="DB27">
        <v>6.8376068592739498</v>
      </c>
      <c r="DC27">
        <v>9029.3853846153906</v>
      </c>
      <c r="DD27">
        <v>15</v>
      </c>
      <c r="DE27">
        <v>0</v>
      </c>
      <c r="DF27" t="s">
        <v>291</v>
      </c>
      <c r="DG27">
        <v>1607992578</v>
      </c>
      <c r="DH27">
        <v>1607992562.5999999</v>
      </c>
      <c r="DI27">
        <v>0</v>
      </c>
      <c r="DJ27">
        <v>1.9490000000000001</v>
      </c>
      <c r="DK27">
        <v>8.9999999999999993E-3</v>
      </c>
      <c r="DL27">
        <v>4.7690000000000001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4.1127668115159697</v>
      </c>
      <c r="DS27">
        <v>-0.30566447431781302</v>
      </c>
      <c r="DT27">
        <v>5.5878691127485398E-2</v>
      </c>
      <c r="DU27">
        <v>1</v>
      </c>
      <c r="DV27">
        <v>-5.3029506666666704</v>
      </c>
      <c r="DW27">
        <v>0.101827274749728</v>
      </c>
      <c r="DX27">
        <v>5.5572392422456998E-2</v>
      </c>
      <c r="DY27">
        <v>1</v>
      </c>
      <c r="DZ27">
        <v>0.52922040000000004</v>
      </c>
      <c r="EA27">
        <v>-6.0207697441603597E-3</v>
      </c>
      <c r="EB27">
        <v>8.6138882432190299E-4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4.7690000000000001</v>
      </c>
      <c r="EJ27">
        <v>0.154</v>
      </c>
      <c r="EK27">
        <v>4.7690000000000001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1437.1</v>
      </c>
      <c r="EX27">
        <v>1437.4</v>
      </c>
      <c r="EY27">
        <v>2</v>
      </c>
      <c r="EZ27">
        <v>470.541</v>
      </c>
      <c r="FA27">
        <v>530.64499999999998</v>
      </c>
      <c r="FB27">
        <v>26.106100000000001</v>
      </c>
      <c r="FC27">
        <v>28.991499999999998</v>
      </c>
      <c r="FD27">
        <v>29.999500000000001</v>
      </c>
      <c r="FE27">
        <v>28.871200000000002</v>
      </c>
      <c r="FF27">
        <v>28.909400000000002</v>
      </c>
      <c r="FG27">
        <v>32.646099999999997</v>
      </c>
      <c r="FH27">
        <v>0</v>
      </c>
      <c r="FI27">
        <v>100</v>
      </c>
      <c r="FJ27">
        <v>26.105899999999998</v>
      </c>
      <c r="FK27">
        <v>705.04600000000005</v>
      </c>
      <c r="FL27">
        <v>15.626300000000001</v>
      </c>
      <c r="FM27">
        <v>101.474</v>
      </c>
      <c r="FN27">
        <v>100.926</v>
      </c>
    </row>
    <row r="28" spans="1:170" x14ac:dyDescent="0.25">
      <c r="A28">
        <v>12</v>
      </c>
      <c r="B28">
        <v>1608078926</v>
      </c>
      <c r="C28">
        <v>1001</v>
      </c>
      <c r="D28" t="s">
        <v>335</v>
      </c>
      <c r="E28" t="s">
        <v>336</v>
      </c>
      <c r="F28" t="s">
        <v>285</v>
      </c>
      <c r="G28" t="s">
        <v>286</v>
      </c>
      <c r="H28">
        <v>1608078918</v>
      </c>
      <c r="I28">
        <f t="shared" si="0"/>
        <v>4.2039794703796783E-4</v>
      </c>
      <c r="J28">
        <f t="shared" si="1"/>
        <v>4.6050811194497729</v>
      </c>
      <c r="K28">
        <f t="shared" si="2"/>
        <v>799.88748387096803</v>
      </c>
      <c r="L28">
        <f t="shared" si="3"/>
        <v>369.64251499734706</v>
      </c>
      <c r="M28">
        <f t="shared" si="4"/>
        <v>37.908403160983902</v>
      </c>
      <c r="N28">
        <f t="shared" si="5"/>
        <v>82.031844259644444</v>
      </c>
      <c r="O28">
        <f t="shared" si="6"/>
        <v>1.8091915103872421E-2</v>
      </c>
      <c r="P28">
        <f t="shared" si="7"/>
        <v>2.9692186585653091</v>
      </c>
      <c r="Q28">
        <f t="shared" si="8"/>
        <v>1.8030895435683824E-2</v>
      </c>
      <c r="R28">
        <f t="shared" si="9"/>
        <v>1.1274774781007253E-2</v>
      </c>
      <c r="S28">
        <f t="shared" si="10"/>
        <v>231.29376942398122</v>
      </c>
      <c r="T28">
        <f t="shared" si="11"/>
        <v>29.224366512674052</v>
      </c>
      <c r="U28">
        <f t="shared" si="12"/>
        <v>28.597477419354799</v>
      </c>
      <c r="V28">
        <f t="shared" si="13"/>
        <v>3.9290428485281867</v>
      </c>
      <c r="W28">
        <f t="shared" si="14"/>
        <v>42.260655845319313</v>
      </c>
      <c r="X28">
        <f t="shared" si="15"/>
        <v>1.6024319943313767</v>
      </c>
      <c r="Y28">
        <f t="shared" si="16"/>
        <v>3.7917821251911739</v>
      </c>
      <c r="Z28">
        <f t="shared" si="17"/>
        <v>2.3266108541968098</v>
      </c>
      <c r="AA28">
        <f t="shared" si="18"/>
        <v>-18.539549464374382</v>
      </c>
      <c r="AB28">
        <f t="shared" si="19"/>
        <v>-97.855290802616892</v>
      </c>
      <c r="AC28">
        <f t="shared" si="20"/>
        <v>-7.2046988649129053</v>
      </c>
      <c r="AD28">
        <f t="shared" si="21"/>
        <v>107.69423029207705</v>
      </c>
      <c r="AE28">
        <v>8</v>
      </c>
      <c r="AF28">
        <v>2</v>
      </c>
      <c r="AG28">
        <f t="shared" si="22"/>
        <v>1</v>
      </c>
      <c r="AH28">
        <f t="shared" si="23"/>
        <v>0</v>
      </c>
      <c r="AI28">
        <f t="shared" si="24"/>
        <v>53908.801283096953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653.26930769230796</v>
      </c>
      <c r="AR28">
        <v>755.75</v>
      </c>
      <c r="AS28">
        <f t="shared" si="27"/>
        <v>0.13560131301050882</v>
      </c>
      <c r="AT28">
        <v>0.5</v>
      </c>
      <c r="AU28">
        <f t="shared" si="28"/>
        <v>1180.198424434044</v>
      </c>
      <c r="AV28">
        <f t="shared" si="29"/>
        <v>4.6050811194497729</v>
      </c>
      <c r="AW28">
        <f t="shared" si="30"/>
        <v>80.018227983095073</v>
      </c>
      <c r="AX28">
        <f t="shared" si="31"/>
        <v>0.32812437975521008</v>
      </c>
      <c r="AY28">
        <f t="shared" si="32"/>
        <v>4.3914891699261376E-3</v>
      </c>
      <c r="AZ28">
        <f t="shared" si="33"/>
        <v>3.316347998676811</v>
      </c>
      <c r="BA28" t="s">
        <v>338</v>
      </c>
      <c r="BB28">
        <v>507.77</v>
      </c>
      <c r="BC28">
        <f t="shared" si="34"/>
        <v>247.98000000000002</v>
      </c>
      <c r="BD28">
        <f t="shared" si="35"/>
        <v>0.41326192558953156</v>
      </c>
      <c r="BE28">
        <f t="shared" si="36"/>
        <v>0.90996656149816102</v>
      </c>
      <c r="BF28">
        <f t="shared" si="37"/>
        <v>2.5446452105815922</v>
      </c>
      <c r="BG28">
        <f t="shared" si="38"/>
        <v>0.98418556967592419</v>
      </c>
      <c r="BH28">
        <f t="shared" si="39"/>
        <v>1400.0158064516099</v>
      </c>
      <c r="BI28">
        <f t="shared" si="40"/>
        <v>1180.198424434044</v>
      </c>
      <c r="BJ28">
        <f t="shared" si="41"/>
        <v>0.84298935697397515</v>
      </c>
      <c r="BK28">
        <f t="shared" si="42"/>
        <v>0.19597871394795036</v>
      </c>
      <c r="BL28">
        <v>6</v>
      </c>
      <c r="BM28">
        <v>0.5</v>
      </c>
      <c r="BN28" t="s">
        <v>290</v>
      </c>
      <c r="BO28">
        <v>2</v>
      </c>
      <c r="BP28">
        <v>1608078918</v>
      </c>
      <c r="BQ28">
        <v>799.88748387096803</v>
      </c>
      <c r="BR28">
        <v>805.81693548387102</v>
      </c>
      <c r="BS28">
        <v>15.6252161290323</v>
      </c>
      <c r="BT28">
        <v>15.128635483870999</v>
      </c>
      <c r="BU28">
        <v>795.11848387096802</v>
      </c>
      <c r="BV28">
        <v>15.4712161290323</v>
      </c>
      <c r="BW28">
        <v>500.01441935483899</v>
      </c>
      <c r="BX28">
        <v>102.454161290323</v>
      </c>
      <c r="BY28">
        <v>0.10006779032258099</v>
      </c>
      <c r="BZ28">
        <v>27.986174193548401</v>
      </c>
      <c r="CA28">
        <v>28.597477419354799</v>
      </c>
      <c r="CB28">
        <v>999.9</v>
      </c>
      <c r="CC28">
        <v>0</v>
      </c>
      <c r="CD28">
        <v>0</v>
      </c>
      <c r="CE28">
        <v>9982.9048387096791</v>
      </c>
      <c r="CF28">
        <v>0</v>
      </c>
      <c r="CG28">
        <v>232.57167741935501</v>
      </c>
      <c r="CH28">
        <v>1400.0158064516099</v>
      </c>
      <c r="CI28">
        <v>0.89999725806451603</v>
      </c>
      <c r="CJ28">
        <v>0.100002819354839</v>
      </c>
      <c r="CK28">
        <v>0</v>
      </c>
      <c r="CL28">
        <v>653.24670967741895</v>
      </c>
      <c r="CM28">
        <v>4.9993800000000004</v>
      </c>
      <c r="CN28">
        <v>9027.9138709677409</v>
      </c>
      <c r="CO28">
        <v>11164.4580645161</v>
      </c>
      <c r="CP28">
        <v>44.375</v>
      </c>
      <c r="CQ28">
        <v>45.53</v>
      </c>
      <c r="CR28">
        <v>44.941064516129003</v>
      </c>
      <c r="CS28">
        <v>45.628999999999998</v>
      </c>
      <c r="CT28">
        <v>46.186999999999998</v>
      </c>
      <c r="CU28">
        <v>1255.51096774194</v>
      </c>
      <c r="CV28">
        <v>139.50483870967699</v>
      </c>
      <c r="CW28">
        <v>0</v>
      </c>
      <c r="CX28">
        <v>119.89999985694899</v>
      </c>
      <c r="CY28">
        <v>0</v>
      </c>
      <c r="CZ28">
        <v>653.26930769230796</v>
      </c>
      <c r="DA28">
        <v>0.78133331168120002</v>
      </c>
      <c r="DB28">
        <v>10.758974414623101</v>
      </c>
      <c r="DC28">
        <v>9028.01</v>
      </c>
      <c r="DD28">
        <v>15</v>
      </c>
      <c r="DE28">
        <v>0</v>
      </c>
      <c r="DF28" t="s">
        <v>291</v>
      </c>
      <c r="DG28">
        <v>1607992578</v>
      </c>
      <c r="DH28">
        <v>1607992562.5999999</v>
      </c>
      <c r="DI28">
        <v>0</v>
      </c>
      <c r="DJ28">
        <v>1.9490000000000001</v>
      </c>
      <c r="DK28">
        <v>8.9999999999999993E-3</v>
      </c>
      <c r="DL28">
        <v>4.7690000000000001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4.6073339898745198</v>
      </c>
      <c r="DS28">
        <v>-0.35209018305306899</v>
      </c>
      <c r="DT28">
        <v>3.1204446141780699E-2</v>
      </c>
      <c r="DU28">
        <v>1</v>
      </c>
      <c r="DV28">
        <v>-5.9290836666666697</v>
      </c>
      <c r="DW28">
        <v>0.49178456062292197</v>
      </c>
      <c r="DX28">
        <v>4.0987381349494603E-2</v>
      </c>
      <c r="DY28">
        <v>0</v>
      </c>
      <c r="DZ28">
        <v>0.49651923333333298</v>
      </c>
      <c r="EA28">
        <v>-1.13635328142385E-2</v>
      </c>
      <c r="EB28">
        <v>9.3013281070799798E-4</v>
      </c>
      <c r="EC28">
        <v>1</v>
      </c>
      <c r="ED28">
        <v>2</v>
      </c>
      <c r="EE28">
        <v>3</v>
      </c>
      <c r="EF28" t="s">
        <v>297</v>
      </c>
      <c r="EG28">
        <v>100</v>
      </c>
      <c r="EH28">
        <v>100</v>
      </c>
      <c r="EI28">
        <v>4.7690000000000001</v>
      </c>
      <c r="EJ28">
        <v>0.154</v>
      </c>
      <c r="EK28">
        <v>4.7690000000000001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1439.1</v>
      </c>
      <c r="EX28">
        <v>1439.4</v>
      </c>
      <c r="EY28">
        <v>2</v>
      </c>
      <c r="EZ28">
        <v>470.80099999999999</v>
      </c>
      <c r="FA28">
        <v>531.61599999999999</v>
      </c>
      <c r="FB28">
        <v>26.124199999999998</v>
      </c>
      <c r="FC28">
        <v>28.797599999999999</v>
      </c>
      <c r="FD28">
        <v>29.999500000000001</v>
      </c>
      <c r="FE28">
        <v>28.6828</v>
      </c>
      <c r="FF28">
        <v>28.721499999999999</v>
      </c>
      <c r="FG28">
        <v>36.369300000000003</v>
      </c>
      <c r="FH28">
        <v>0</v>
      </c>
      <c r="FI28">
        <v>100</v>
      </c>
      <c r="FJ28">
        <v>26.125299999999999</v>
      </c>
      <c r="FK28">
        <v>805.68200000000002</v>
      </c>
      <c r="FL28">
        <v>15.6472</v>
      </c>
      <c r="FM28">
        <v>101.504</v>
      </c>
      <c r="FN28">
        <v>100.95399999999999</v>
      </c>
    </row>
    <row r="29" spans="1:170" x14ac:dyDescent="0.25">
      <c r="A29">
        <v>13</v>
      </c>
      <c r="B29">
        <v>1608079046.5999999</v>
      </c>
      <c r="C29">
        <v>1121.5999999046301</v>
      </c>
      <c r="D29" t="s">
        <v>339</v>
      </c>
      <c r="E29" t="s">
        <v>340</v>
      </c>
      <c r="F29" t="s">
        <v>285</v>
      </c>
      <c r="G29" t="s">
        <v>286</v>
      </c>
      <c r="H29">
        <v>1608079038.8499999</v>
      </c>
      <c r="I29">
        <f t="shared" si="0"/>
        <v>3.9693981491658133E-4</v>
      </c>
      <c r="J29">
        <f t="shared" si="1"/>
        <v>5.0452003664478893</v>
      </c>
      <c r="K29">
        <f t="shared" si="2"/>
        <v>899.941466666667</v>
      </c>
      <c r="L29">
        <f t="shared" si="3"/>
        <v>400.74091465565726</v>
      </c>
      <c r="M29">
        <f t="shared" si="4"/>
        <v>41.099085550196037</v>
      </c>
      <c r="N29">
        <f t="shared" si="5"/>
        <v>92.295969730177632</v>
      </c>
      <c r="O29">
        <f t="shared" si="6"/>
        <v>1.7044290110048429E-2</v>
      </c>
      <c r="P29">
        <f t="shared" si="7"/>
        <v>2.9693560587124366</v>
      </c>
      <c r="Q29">
        <f t="shared" si="8"/>
        <v>1.6990123688037293E-2</v>
      </c>
      <c r="R29">
        <f t="shared" si="9"/>
        <v>1.0623679515051087E-2</v>
      </c>
      <c r="S29">
        <f t="shared" si="10"/>
        <v>231.29015535182398</v>
      </c>
      <c r="T29">
        <f t="shared" si="11"/>
        <v>29.238990915211804</v>
      </c>
      <c r="U29">
        <f t="shared" si="12"/>
        <v>28.589300000000001</v>
      </c>
      <c r="V29">
        <f t="shared" si="13"/>
        <v>3.9271784926368074</v>
      </c>
      <c r="W29">
        <f t="shared" si="14"/>
        <v>42.060207678065559</v>
      </c>
      <c r="X29">
        <f t="shared" si="15"/>
        <v>1.5956392451989683</v>
      </c>
      <c r="Y29">
        <f t="shared" si="16"/>
        <v>3.7937027258928531</v>
      </c>
      <c r="Z29">
        <f t="shared" si="17"/>
        <v>2.3315392474378394</v>
      </c>
      <c r="AA29">
        <f t="shared" si="18"/>
        <v>-17.505045837821235</v>
      </c>
      <c r="AB29">
        <f t="shared" si="19"/>
        <v>-95.160287685847877</v>
      </c>
      <c r="AC29">
        <f t="shared" si="20"/>
        <v>-7.0059695621867606</v>
      </c>
      <c r="AD29">
        <f t="shared" si="21"/>
        <v>111.61885226596813</v>
      </c>
      <c r="AE29">
        <v>9</v>
      </c>
      <c r="AF29">
        <v>2</v>
      </c>
      <c r="AG29">
        <f t="shared" si="22"/>
        <v>1</v>
      </c>
      <c r="AH29">
        <f t="shared" si="23"/>
        <v>0</v>
      </c>
      <c r="AI29">
        <f t="shared" si="24"/>
        <v>53911.345397680372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653.51423076923095</v>
      </c>
      <c r="AR29">
        <v>760.11</v>
      </c>
      <c r="AS29">
        <f t="shared" si="27"/>
        <v>0.14023729359009762</v>
      </c>
      <c r="AT29">
        <v>0.5</v>
      </c>
      <c r="AU29">
        <f t="shared" si="28"/>
        <v>1180.1780218534996</v>
      </c>
      <c r="AV29">
        <f t="shared" si="29"/>
        <v>5.0452003664478893</v>
      </c>
      <c r="AW29">
        <f t="shared" si="30"/>
        <v>82.752485869624934</v>
      </c>
      <c r="AX29">
        <f t="shared" si="31"/>
        <v>0.33408322479641106</v>
      </c>
      <c r="AY29">
        <f t="shared" si="32"/>
        <v>4.7644912395785255E-3</v>
      </c>
      <c r="AZ29">
        <f t="shared" si="33"/>
        <v>3.2915893752220069</v>
      </c>
      <c r="BA29" t="s">
        <v>342</v>
      </c>
      <c r="BB29">
        <v>506.17</v>
      </c>
      <c r="BC29">
        <f t="shared" si="34"/>
        <v>253.94</v>
      </c>
      <c r="BD29">
        <f t="shared" si="35"/>
        <v>0.41976754048503218</v>
      </c>
      <c r="BE29">
        <f t="shared" si="36"/>
        <v>0.90785620720560534</v>
      </c>
      <c r="BF29">
        <f t="shared" si="37"/>
        <v>2.3882684452716916</v>
      </c>
      <c r="BG29">
        <f t="shared" si="38"/>
        <v>0.98247348504070575</v>
      </c>
      <c r="BH29">
        <f t="shared" si="39"/>
        <v>1399.99133333333</v>
      </c>
      <c r="BI29">
        <f t="shared" si="40"/>
        <v>1180.1780218534996</v>
      </c>
      <c r="BJ29">
        <f t="shared" si="41"/>
        <v>0.84298951983048154</v>
      </c>
      <c r="BK29">
        <f t="shared" si="42"/>
        <v>0.19597903966096311</v>
      </c>
      <c r="BL29">
        <v>6</v>
      </c>
      <c r="BM29">
        <v>0.5</v>
      </c>
      <c r="BN29" t="s">
        <v>290</v>
      </c>
      <c r="BO29">
        <v>2</v>
      </c>
      <c r="BP29">
        <v>1608079038.8499999</v>
      </c>
      <c r="BQ29">
        <v>899.941466666667</v>
      </c>
      <c r="BR29">
        <v>906.42423333333295</v>
      </c>
      <c r="BS29">
        <v>15.558446666666701</v>
      </c>
      <c r="BT29">
        <v>15.08954</v>
      </c>
      <c r="BU29">
        <v>895.17250000000001</v>
      </c>
      <c r="BV29">
        <v>15.404446666666701</v>
      </c>
      <c r="BW29">
        <v>500.01086666666703</v>
      </c>
      <c r="BX29">
        <v>102.457733333333</v>
      </c>
      <c r="BY29">
        <v>0.100014196666667</v>
      </c>
      <c r="BZ29">
        <v>27.994859999999999</v>
      </c>
      <c r="CA29">
        <v>28.589300000000001</v>
      </c>
      <c r="CB29">
        <v>999.9</v>
      </c>
      <c r="CC29">
        <v>0</v>
      </c>
      <c r="CD29">
        <v>0</v>
      </c>
      <c r="CE29">
        <v>9983.3333333333303</v>
      </c>
      <c r="CF29">
        <v>0</v>
      </c>
      <c r="CG29">
        <v>231.22319999999999</v>
      </c>
      <c r="CH29">
        <v>1399.99133333333</v>
      </c>
      <c r="CI29">
        <v>0.89999300000000004</v>
      </c>
      <c r="CJ29">
        <v>0.100007</v>
      </c>
      <c r="CK29">
        <v>0</v>
      </c>
      <c r="CL29">
        <v>653.49133333333305</v>
      </c>
      <c r="CM29">
        <v>4.9993800000000004</v>
      </c>
      <c r="CN29">
        <v>9023.8493333333299</v>
      </c>
      <c r="CO29">
        <v>11164.23</v>
      </c>
      <c r="CP29">
        <v>44.186999999999998</v>
      </c>
      <c r="CQ29">
        <v>45.370800000000003</v>
      </c>
      <c r="CR29">
        <v>44.75</v>
      </c>
      <c r="CS29">
        <v>45.474800000000002</v>
      </c>
      <c r="CT29">
        <v>46.0041333333333</v>
      </c>
      <c r="CU29">
        <v>1255.48133333333</v>
      </c>
      <c r="CV29">
        <v>139.51</v>
      </c>
      <c r="CW29">
        <v>0</v>
      </c>
      <c r="CX29">
        <v>120</v>
      </c>
      <c r="CY29">
        <v>0</v>
      </c>
      <c r="CZ29">
        <v>653.51423076923095</v>
      </c>
      <c r="DA29">
        <v>0.25162393854362503</v>
      </c>
      <c r="DB29">
        <v>7.4270085408580897</v>
      </c>
      <c r="DC29">
        <v>9023.8607692307705</v>
      </c>
      <c r="DD29">
        <v>15</v>
      </c>
      <c r="DE29">
        <v>0</v>
      </c>
      <c r="DF29" t="s">
        <v>291</v>
      </c>
      <c r="DG29">
        <v>1607992578</v>
      </c>
      <c r="DH29">
        <v>1607992562.5999999</v>
      </c>
      <c r="DI29">
        <v>0</v>
      </c>
      <c r="DJ29">
        <v>1.9490000000000001</v>
      </c>
      <c r="DK29">
        <v>8.9999999999999993E-3</v>
      </c>
      <c r="DL29">
        <v>4.7690000000000001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5.05872533226258</v>
      </c>
      <c r="DS29">
        <v>-0.81939417745787801</v>
      </c>
      <c r="DT29">
        <v>7.3598975194386795E-2</v>
      </c>
      <c r="DU29">
        <v>0</v>
      </c>
      <c r="DV29">
        <v>-6.4956699999999996</v>
      </c>
      <c r="DW29">
        <v>0.99189580645164199</v>
      </c>
      <c r="DX29">
        <v>9.0325213712772703E-2</v>
      </c>
      <c r="DY29">
        <v>0</v>
      </c>
      <c r="DZ29">
        <v>0.46912480645161297</v>
      </c>
      <c r="EA29">
        <v>-2.3155354838710899E-2</v>
      </c>
      <c r="EB29">
        <v>1.7677398440062999E-3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4.7690000000000001</v>
      </c>
      <c r="EJ29">
        <v>0.154</v>
      </c>
      <c r="EK29">
        <v>4.7690000000000001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1441.1</v>
      </c>
      <c r="EX29">
        <v>1441.4</v>
      </c>
      <c r="EY29">
        <v>2</v>
      </c>
      <c r="EZ29">
        <v>470.55700000000002</v>
      </c>
      <c r="FA29">
        <v>532.99900000000002</v>
      </c>
      <c r="FB29">
        <v>26.044499999999999</v>
      </c>
      <c r="FC29">
        <v>28.584299999999999</v>
      </c>
      <c r="FD29">
        <v>29.999400000000001</v>
      </c>
      <c r="FE29">
        <v>28.4756</v>
      </c>
      <c r="FF29">
        <v>28.515000000000001</v>
      </c>
      <c r="FG29">
        <v>40.023400000000002</v>
      </c>
      <c r="FH29">
        <v>0</v>
      </c>
      <c r="FI29">
        <v>100</v>
      </c>
      <c r="FJ29">
        <v>26.044599999999999</v>
      </c>
      <c r="FK29">
        <v>906.37</v>
      </c>
      <c r="FL29">
        <v>15.621</v>
      </c>
      <c r="FM29">
        <v>101.54</v>
      </c>
      <c r="FN29">
        <v>100.98399999999999</v>
      </c>
    </row>
    <row r="30" spans="1:170" x14ac:dyDescent="0.25">
      <c r="A30">
        <v>14</v>
      </c>
      <c r="B30">
        <v>1608079167.0999999</v>
      </c>
      <c r="C30">
        <v>1242.0999999046301</v>
      </c>
      <c r="D30" t="s">
        <v>343</v>
      </c>
      <c r="E30" t="s">
        <v>344</v>
      </c>
      <c r="F30" t="s">
        <v>285</v>
      </c>
      <c r="G30" t="s">
        <v>286</v>
      </c>
      <c r="H30">
        <v>1608079159.0999999</v>
      </c>
      <c r="I30">
        <f t="shared" si="0"/>
        <v>3.8089842197482727E-4</v>
      </c>
      <c r="J30">
        <f t="shared" si="1"/>
        <v>7.0966157238949901</v>
      </c>
      <c r="K30">
        <f t="shared" si="2"/>
        <v>1199.54225806452</v>
      </c>
      <c r="L30">
        <f t="shared" si="3"/>
        <v>471.6403331166228</v>
      </c>
      <c r="M30">
        <f t="shared" si="4"/>
        <v>48.370760787335755</v>
      </c>
      <c r="N30">
        <f t="shared" si="5"/>
        <v>123.02334542875523</v>
      </c>
      <c r="O30">
        <f t="shared" si="6"/>
        <v>1.6341260299769234E-2</v>
      </c>
      <c r="P30">
        <f t="shared" si="7"/>
        <v>2.9734434932331193</v>
      </c>
      <c r="Q30">
        <f t="shared" si="8"/>
        <v>1.629153133387953E-2</v>
      </c>
      <c r="R30">
        <f t="shared" si="9"/>
        <v>1.0186662345112077E-2</v>
      </c>
      <c r="S30">
        <f t="shared" si="10"/>
        <v>231.2914797132799</v>
      </c>
      <c r="T30">
        <f t="shared" si="11"/>
        <v>29.235816475143693</v>
      </c>
      <c r="U30">
        <f t="shared" si="12"/>
        <v>28.557177419354801</v>
      </c>
      <c r="V30">
        <f t="shared" si="13"/>
        <v>3.9198623865269746</v>
      </c>
      <c r="W30">
        <f t="shared" si="14"/>
        <v>41.830477624121279</v>
      </c>
      <c r="X30">
        <f t="shared" si="15"/>
        <v>1.5863962291599485</v>
      </c>
      <c r="Y30">
        <f t="shared" si="16"/>
        <v>3.792441108167417</v>
      </c>
      <c r="Z30">
        <f t="shared" si="17"/>
        <v>2.3334661573670261</v>
      </c>
      <c r="AA30">
        <f t="shared" si="18"/>
        <v>-16.797620409089884</v>
      </c>
      <c r="AB30">
        <f t="shared" si="19"/>
        <v>-91.056453999062214</v>
      </c>
      <c r="AC30">
        <f t="shared" si="20"/>
        <v>-6.6933570465452679</v>
      </c>
      <c r="AD30">
        <f t="shared" si="21"/>
        <v>116.74404825858254</v>
      </c>
      <c r="AE30">
        <v>9</v>
      </c>
      <c r="AF30">
        <v>2</v>
      </c>
      <c r="AG30">
        <f t="shared" si="22"/>
        <v>1</v>
      </c>
      <c r="AH30">
        <f t="shared" si="23"/>
        <v>0</v>
      </c>
      <c r="AI30">
        <f t="shared" si="24"/>
        <v>54032.148328768511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661.68619230769195</v>
      </c>
      <c r="AR30">
        <v>780.85</v>
      </c>
      <c r="AS30">
        <f t="shared" si="27"/>
        <v>0.15260780904438509</v>
      </c>
      <c r="AT30">
        <v>0.5</v>
      </c>
      <c r="AU30">
        <f t="shared" si="28"/>
        <v>1180.1896557277278</v>
      </c>
      <c r="AV30">
        <f t="shared" si="29"/>
        <v>7.0966157238949901</v>
      </c>
      <c r="AW30">
        <f t="shared" si="30"/>
        <v>90.053078808727832</v>
      </c>
      <c r="AX30">
        <f t="shared" si="31"/>
        <v>0.34520074278030349</v>
      </c>
      <c r="AY30">
        <f t="shared" si="32"/>
        <v>6.5026524901873094E-3</v>
      </c>
      <c r="AZ30">
        <f t="shared" si="33"/>
        <v>3.1776013318819234</v>
      </c>
      <c r="BA30" t="s">
        <v>346</v>
      </c>
      <c r="BB30">
        <v>511.3</v>
      </c>
      <c r="BC30">
        <f t="shared" si="34"/>
        <v>269.55</v>
      </c>
      <c r="BD30">
        <f t="shared" si="35"/>
        <v>0.44208424296905235</v>
      </c>
      <c r="BE30">
        <f t="shared" si="36"/>
        <v>0.90200961181919315</v>
      </c>
      <c r="BF30">
        <f t="shared" si="37"/>
        <v>1.8228269694652015</v>
      </c>
      <c r="BG30">
        <f t="shared" si="38"/>
        <v>0.97432930262455208</v>
      </c>
      <c r="BH30">
        <f t="shared" si="39"/>
        <v>1400.0058064516099</v>
      </c>
      <c r="BI30">
        <f t="shared" si="40"/>
        <v>1180.1896557277278</v>
      </c>
      <c r="BJ30">
        <f t="shared" si="41"/>
        <v>0.84298911496587425</v>
      </c>
      <c r="BK30">
        <f t="shared" si="42"/>
        <v>0.19597822993174863</v>
      </c>
      <c r="BL30">
        <v>6</v>
      </c>
      <c r="BM30">
        <v>0.5</v>
      </c>
      <c r="BN30" t="s">
        <v>290</v>
      </c>
      <c r="BO30">
        <v>2</v>
      </c>
      <c r="BP30">
        <v>1608079159.0999999</v>
      </c>
      <c r="BQ30">
        <v>1199.54225806452</v>
      </c>
      <c r="BR30">
        <v>1208.6064516128999</v>
      </c>
      <c r="BS30">
        <v>15.468196774193499</v>
      </c>
      <c r="BT30">
        <v>15.018190322580599</v>
      </c>
      <c r="BU30">
        <v>1194.7738709677401</v>
      </c>
      <c r="BV30">
        <v>15.314196774193499</v>
      </c>
      <c r="BW30">
        <v>500.00164516129001</v>
      </c>
      <c r="BX30">
        <v>102.45864516128999</v>
      </c>
      <c r="BY30">
        <v>9.9930496774193495E-2</v>
      </c>
      <c r="BZ30">
        <v>27.989154838709698</v>
      </c>
      <c r="CA30">
        <v>28.557177419354801</v>
      </c>
      <c r="CB30">
        <v>999.9</v>
      </c>
      <c r="CC30">
        <v>0</v>
      </c>
      <c r="CD30">
        <v>0</v>
      </c>
      <c r="CE30">
        <v>10006.364516129001</v>
      </c>
      <c r="CF30">
        <v>0</v>
      </c>
      <c r="CG30">
        <v>229.89722580645201</v>
      </c>
      <c r="CH30">
        <v>1400.0058064516099</v>
      </c>
      <c r="CI30">
        <v>0.90000464516128997</v>
      </c>
      <c r="CJ30">
        <v>9.9995174193548406E-2</v>
      </c>
      <c r="CK30">
        <v>0</v>
      </c>
      <c r="CL30">
        <v>661.66009677419402</v>
      </c>
      <c r="CM30">
        <v>4.9993800000000004</v>
      </c>
      <c r="CN30">
        <v>9128.7893548387092</v>
      </c>
      <c r="CO30">
        <v>11164.396774193499</v>
      </c>
      <c r="CP30">
        <v>44.045999999999999</v>
      </c>
      <c r="CQ30">
        <v>45.241870967741903</v>
      </c>
      <c r="CR30">
        <v>44.620935483871001</v>
      </c>
      <c r="CS30">
        <v>45.375</v>
      </c>
      <c r="CT30">
        <v>45.875</v>
      </c>
      <c r="CU30">
        <v>1255.5135483870999</v>
      </c>
      <c r="CV30">
        <v>139.49258064516101</v>
      </c>
      <c r="CW30">
        <v>0</v>
      </c>
      <c r="CX30">
        <v>120.09999990463299</v>
      </c>
      <c r="CY30">
        <v>0</v>
      </c>
      <c r="CZ30">
        <v>661.68619230769195</v>
      </c>
      <c r="DA30">
        <v>1.26013675483111</v>
      </c>
      <c r="DB30">
        <v>10.3210256624069</v>
      </c>
      <c r="DC30">
        <v>9128.9080769230804</v>
      </c>
      <c r="DD30">
        <v>15</v>
      </c>
      <c r="DE30">
        <v>0</v>
      </c>
      <c r="DF30" t="s">
        <v>291</v>
      </c>
      <c r="DG30">
        <v>1607992578</v>
      </c>
      <c r="DH30">
        <v>1607992562.5999999</v>
      </c>
      <c r="DI30">
        <v>0</v>
      </c>
      <c r="DJ30">
        <v>1.9490000000000001</v>
      </c>
      <c r="DK30">
        <v>8.9999999999999993E-3</v>
      </c>
      <c r="DL30">
        <v>4.7690000000000001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7.0988977665114801</v>
      </c>
      <c r="DS30">
        <v>-0.62640931679450096</v>
      </c>
      <c r="DT30">
        <v>5.4983431984813202E-2</v>
      </c>
      <c r="DU30">
        <v>0</v>
      </c>
      <c r="DV30">
        <v>-9.0640916129032298</v>
      </c>
      <c r="DW30">
        <v>0.77389209677422799</v>
      </c>
      <c r="DX30">
        <v>6.8670751396781499E-2</v>
      </c>
      <c r="DY30">
        <v>0</v>
      </c>
      <c r="DZ30">
        <v>0.45000251612903203</v>
      </c>
      <c r="EA30">
        <v>-1.36794193548387E-2</v>
      </c>
      <c r="EB30">
        <v>1.04678407272042E-3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4.7699999999999996</v>
      </c>
      <c r="EJ30">
        <v>0.154</v>
      </c>
      <c r="EK30">
        <v>4.7690000000000001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1443.2</v>
      </c>
      <c r="EX30">
        <v>1443.4</v>
      </c>
      <c r="EY30">
        <v>2</v>
      </c>
      <c r="EZ30">
        <v>470.23500000000001</v>
      </c>
      <c r="FA30">
        <v>534.53099999999995</v>
      </c>
      <c r="FB30">
        <v>26.212399999999999</v>
      </c>
      <c r="FC30">
        <v>28.3748</v>
      </c>
      <c r="FD30">
        <v>29.999500000000001</v>
      </c>
      <c r="FE30">
        <v>28.270900000000001</v>
      </c>
      <c r="FF30">
        <v>28.3124</v>
      </c>
      <c r="FG30">
        <v>50.598799999999997</v>
      </c>
      <c r="FH30">
        <v>0</v>
      </c>
      <c r="FI30">
        <v>100</v>
      </c>
      <c r="FJ30">
        <v>26.218299999999999</v>
      </c>
      <c r="FK30">
        <v>1208.82</v>
      </c>
      <c r="FL30">
        <v>15.544</v>
      </c>
      <c r="FM30">
        <v>101.572</v>
      </c>
      <c r="FN30">
        <v>101.01</v>
      </c>
    </row>
    <row r="31" spans="1:170" x14ac:dyDescent="0.25">
      <c r="A31">
        <v>15</v>
      </c>
      <c r="B31">
        <v>1608079282.5999999</v>
      </c>
      <c r="C31">
        <v>1357.5999999046301</v>
      </c>
      <c r="D31" t="s">
        <v>347</v>
      </c>
      <c r="E31" t="s">
        <v>348</v>
      </c>
      <c r="F31" t="s">
        <v>285</v>
      </c>
      <c r="G31" t="s">
        <v>286</v>
      </c>
      <c r="H31">
        <v>1608079274.5999999</v>
      </c>
      <c r="I31">
        <f t="shared" si="0"/>
        <v>3.6288958778071454E-4</v>
      </c>
      <c r="J31">
        <f t="shared" si="1"/>
        <v>7.4446421570982331</v>
      </c>
      <c r="K31">
        <f t="shared" si="2"/>
        <v>1399.61290322581</v>
      </c>
      <c r="L31">
        <f t="shared" si="3"/>
        <v>592.20463967758121</v>
      </c>
      <c r="M31">
        <f t="shared" si="4"/>
        <v>60.735406724860084</v>
      </c>
      <c r="N31">
        <f t="shared" si="5"/>
        <v>143.54169697330022</v>
      </c>
      <c r="O31">
        <f t="shared" si="6"/>
        <v>1.5507278721958251E-2</v>
      </c>
      <c r="P31">
        <f t="shared" si="7"/>
        <v>2.9686000114999302</v>
      </c>
      <c r="Q31">
        <f t="shared" si="8"/>
        <v>1.5462415739503306E-2</v>
      </c>
      <c r="R31">
        <f t="shared" si="9"/>
        <v>9.6680297106858382E-3</v>
      </c>
      <c r="S31">
        <f t="shared" si="10"/>
        <v>231.29414152166942</v>
      </c>
      <c r="T31">
        <f t="shared" si="11"/>
        <v>29.248554168428608</v>
      </c>
      <c r="U31">
        <f t="shared" si="12"/>
        <v>28.545664516129001</v>
      </c>
      <c r="V31">
        <f t="shared" si="13"/>
        <v>3.9172431505979377</v>
      </c>
      <c r="W31">
        <f t="shared" si="14"/>
        <v>41.508038458715632</v>
      </c>
      <c r="X31">
        <f t="shared" si="15"/>
        <v>1.5747379029698156</v>
      </c>
      <c r="Y31">
        <f t="shared" si="16"/>
        <v>3.7938143102957462</v>
      </c>
      <c r="Z31">
        <f t="shared" si="17"/>
        <v>2.3425052476281221</v>
      </c>
      <c r="AA31">
        <f t="shared" si="18"/>
        <v>-16.003430821129513</v>
      </c>
      <c r="AB31">
        <f t="shared" si="19"/>
        <v>-88.071753050137332</v>
      </c>
      <c r="AC31">
        <f t="shared" si="20"/>
        <v>-6.4843494827505346</v>
      </c>
      <c r="AD31">
        <f t="shared" si="21"/>
        <v>120.73460816765204</v>
      </c>
      <c r="AE31">
        <v>9</v>
      </c>
      <c r="AF31">
        <v>2</v>
      </c>
      <c r="AG31">
        <f t="shared" si="22"/>
        <v>1</v>
      </c>
      <c r="AH31">
        <f t="shared" si="23"/>
        <v>0</v>
      </c>
      <c r="AI31">
        <f t="shared" si="24"/>
        <v>53889.123082089151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666.14328</v>
      </c>
      <c r="AR31">
        <v>791.31</v>
      </c>
      <c r="AS31">
        <f t="shared" si="27"/>
        <v>0.15817659324411415</v>
      </c>
      <c r="AT31">
        <v>0.5</v>
      </c>
      <c r="AU31">
        <f t="shared" si="28"/>
        <v>1180.2034944374043</v>
      </c>
      <c r="AV31">
        <f t="shared" si="29"/>
        <v>7.4446421570982331</v>
      </c>
      <c r="AW31">
        <f t="shared" si="30"/>
        <v>93.340284042453717</v>
      </c>
      <c r="AX31">
        <f t="shared" si="31"/>
        <v>0.35335077276920546</v>
      </c>
      <c r="AY31">
        <f t="shared" si="32"/>
        <v>6.7974630432175425E-3</v>
      </c>
      <c r="AZ31">
        <f t="shared" si="33"/>
        <v>3.1223793456420368</v>
      </c>
      <c r="BA31" t="s">
        <v>350</v>
      </c>
      <c r="BB31">
        <v>511.7</v>
      </c>
      <c r="BC31">
        <f t="shared" si="34"/>
        <v>279.60999999999996</v>
      </c>
      <c r="BD31">
        <f t="shared" si="35"/>
        <v>0.4476475090304351</v>
      </c>
      <c r="BE31">
        <f t="shared" si="36"/>
        <v>0.89833768424726756</v>
      </c>
      <c r="BF31">
        <f t="shared" si="37"/>
        <v>1.6505557347615694</v>
      </c>
      <c r="BG31">
        <f t="shared" si="38"/>
        <v>0.9702218702198766</v>
      </c>
      <c r="BH31">
        <f t="shared" si="39"/>
        <v>1400.02225806452</v>
      </c>
      <c r="BI31">
        <f t="shared" si="40"/>
        <v>1180.2034944374043</v>
      </c>
      <c r="BJ31">
        <f t="shared" si="41"/>
        <v>0.84298909366554853</v>
      </c>
      <c r="BK31">
        <f t="shared" si="42"/>
        <v>0.19597818733109743</v>
      </c>
      <c r="BL31">
        <v>6</v>
      </c>
      <c r="BM31">
        <v>0.5</v>
      </c>
      <c r="BN31" t="s">
        <v>290</v>
      </c>
      <c r="BO31">
        <v>2</v>
      </c>
      <c r="BP31">
        <v>1608079274.5999999</v>
      </c>
      <c r="BQ31">
        <v>1399.61290322581</v>
      </c>
      <c r="BR31">
        <v>1409.15580645161</v>
      </c>
      <c r="BS31">
        <v>15.3545870967742</v>
      </c>
      <c r="BT31">
        <v>14.9258129032258</v>
      </c>
      <c r="BU31">
        <v>1394.84290322581</v>
      </c>
      <c r="BV31">
        <v>15.2005870967742</v>
      </c>
      <c r="BW31">
        <v>500.00803225806499</v>
      </c>
      <c r="BX31">
        <v>102.458064516129</v>
      </c>
      <c r="BY31">
        <v>0.100076125806452</v>
      </c>
      <c r="BZ31">
        <v>27.995364516129001</v>
      </c>
      <c r="CA31">
        <v>28.545664516129001</v>
      </c>
      <c r="CB31">
        <v>999.9</v>
      </c>
      <c r="CC31">
        <v>0</v>
      </c>
      <c r="CD31">
        <v>0</v>
      </c>
      <c r="CE31">
        <v>9979.0287096774191</v>
      </c>
      <c r="CF31">
        <v>0</v>
      </c>
      <c r="CG31">
        <v>228.832870967742</v>
      </c>
      <c r="CH31">
        <v>1400.02225806452</v>
      </c>
      <c r="CI31">
        <v>0.90000416129032201</v>
      </c>
      <c r="CJ31">
        <v>9.9995693548387096E-2</v>
      </c>
      <c r="CK31">
        <v>0</v>
      </c>
      <c r="CL31">
        <v>666.14867741935495</v>
      </c>
      <c r="CM31">
        <v>4.9993800000000004</v>
      </c>
      <c r="CN31">
        <v>9184.3948387096807</v>
      </c>
      <c r="CO31">
        <v>11164.5258064516</v>
      </c>
      <c r="CP31">
        <v>43.875</v>
      </c>
      <c r="CQ31">
        <v>45.061999999999998</v>
      </c>
      <c r="CR31">
        <v>44.436999999999998</v>
      </c>
      <c r="CS31">
        <v>45.186999999999998</v>
      </c>
      <c r="CT31">
        <v>45.731709677419303</v>
      </c>
      <c r="CU31">
        <v>1255.5293548387101</v>
      </c>
      <c r="CV31">
        <v>139.49322580645199</v>
      </c>
      <c r="CW31">
        <v>0</v>
      </c>
      <c r="CX31">
        <v>114.700000047684</v>
      </c>
      <c r="CY31">
        <v>0</v>
      </c>
      <c r="CZ31">
        <v>666.14328</v>
      </c>
      <c r="DA31">
        <v>0.175999994884835</v>
      </c>
      <c r="DB31">
        <v>-7.7415384522621098</v>
      </c>
      <c r="DC31">
        <v>9184.1643999999997</v>
      </c>
      <c r="DD31">
        <v>15</v>
      </c>
      <c r="DE31">
        <v>0</v>
      </c>
      <c r="DF31" t="s">
        <v>291</v>
      </c>
      <c r="DG31">
        <v>1607992578</v>
      </c>
      <c r="DH31">
        <v>1607992562.5999999</v>
      </c>
      <c r="DI31">
        <v>0</v>
      </c>
      <c r="DJ31">
        <v>1.9490000000000001</v>
      </c>
      <c r="DK31">
        <v>8.9999999999999993E-3</v>
      </c>
      <c r="DL31">
        <v>4.7690000000000001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7.4605355380819596</v>
      </c>
      <c r="DS31">
        <v>-0.23822065206454701</v>
      </c>
      <c r="DT31">
        <v>8.7266420880496604E-2</v>
      </c>
      <c r="DU31">
        <v>1</v>
      </c>
      <c r="DV31">
        <v>-9.5521509677419303</v>
      </c>
      <c r="DW31">
        <v>0.17497258064516899</v>
      </c>
      <c r="DX31">
        <v>9.5792092856885502E-2</v>
      </c>
      <c r="DY31">
        <v>1</v>
      </c>
      <c r="DZ31">
        <v>0.42876690322580702</v>
      </c>
      <c r="EA31">
        <v>-1.2448548387108899E-3</v>
      </c>
      <c r="EB31">
        <v>5.0976948331439499E-4</v>
      </c>
      <c r="EC31">
        <v>1</v>
      </c>
      <c r="ED31">
        <v>3</v>
      </c>
      <c r="EE31">
        <v>3</v>
      </c>
      <c r="EF31" t="s">
        <v>302</v>
      </c>
      <c r="EG31">
        <v>100</v>
      </c>
      <c r="EH31">
        <v>100</v>
      </c>
      <c r="EI31">
        <v>4.7699999999999996</v>
      </c>
      <c r="EJ31">
        <v>0.154</v>
      </c>
      <c r="EK31">
        <v>4.7690000000000001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1445.1</v>
      </c>
      <c r="EX31">
        <v>1445.3</v>
      </c>
      <c r="EY31">
        <v>2</v>
      </c>
      <c r="EZ31">
        <v>469.97199999999998</v>
      </c>
      <c r="FA31">
        <v>535.72900000000004</v>
      </c>
      <c r="FB31">
        <v>26.250800000000002</v>
      </c>
      <c r="FC31">
        <v>28.198599999999999</v>
      </c>
      <c r="FD31">
        <v>29.999500000000001</v>
      </c>
      <c r="FE31">
        <v>28.0898</v>
      </c>
      <c r="FF31">
        <v>28.131</v>
      </c>
      <c r="FG31">
        <v>57.3245</v>
      </c>
      <c r="FH31">
        <v>0</v>
      </c>
      <c r="FI31">
        <v>100</v>
      </c>
      <c r="FJ31">
        <v>26.2532</v>
      </c>
      <c r="FK31">
        <v>1409.09</v>
      </c>
      <c r="FL31">
        <v>15.4552</v>
      </c>
      <c r="FM31">
        <v>101.595</v>
      </c>
      <c r="FN31">
        <v>101.033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2020-12-15T16:43:52Z</dcterms:created>
  <dcterms:modified xsi:type="dcterms:W3CDTF">2021-05-04T23:28:37Z</dcterms:modified>
</cp:coreProperties>
</file>