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350B21E-6E91-4FCF-818E-85C4311B24A7}" xr6:coauthVersionLast="46" xr6:coauthVersionMax="46" xr10:uidLastSave="{00000000-0000-0000-0000-000000000000}"/>
  <bookViews>
    <workbookView xWindow="2805" yWindow="28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I31" i="1" s="1"/>
  <c r="Y31" i="1"/>
  <c r="X31" i="1"/>
  <c r="W31" i="1"/>
  <c r="P31" i="1"/>
  <c r="N31" i="1"/>
  <c r="K31" i="1"/>
  <c r="J31" i="1"/>
  <c r="AV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 s="1"/>
  <c r="Y28" i="1"/>
  <c r="W28" i="1" s="1"/>
  <c r="X28" i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H23" i="1"/>
  <c r="AG23" i="1"/>
  <c r="J23" i="1" s="1"/>
  <c r="AV23" i="1" s="1"/>
  <c r="Y23" i="1"/>
  <c r="X23" i="1"/>
  <c r="W23" i="1" s="1"/>
  <c r="P23" i="1"/>
  <c r="N23" i="1"/>
  <c r="K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W20" i="1" s="1"/>
  <c r="AS20" i="1"/>
  <c r="AN20" i="1"/>
  <c r="AM20" i="1"/>
  <c r="AI20" i="1"/>
  <c r="AG20" i="1" s="1"/>
  <c r="Y20" i="1"/>
  <c r="W20" i="1" s="1"/>
  <c r="X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/>
  <c r="P17" i="1"/>
  <c r="N17" i="1"/>
  <c r="AU17" i="1" l="1"/>
  <c r="AW17" i="1" s="1"/>
  <c r="S17" i="1"/>
  <c r="K20" i="1"/>
  <c r="N20" i="1"/>
  <c r="J20" i="1"/>
  <c r="AV20" i="1" s="1"/>
  <c r="AY20" i="1" s="1"/>
  <c r="I20" i="1"/>
  <c r="AH20" i="1"/>
  <c r="AU25" i="1"/>
  <c r="AW25" i="1" s="1"/>
  <c r="S25" i="1"/>
  <c r="AH24" i="1"/>
  <c r="I24" i="1"/>
  <c r="N24" i="1"/>
  <c r="J24" i="1"/>
  <c r="AV24" i="1" s="1"/>
  <c r="AY24" i="1" s="1"/>
  <c r="K24" i="1"/>
  <c r="K28" i="1"/>
  <c r="J28" i="1"/>
  <c r="AV28" i="1" s="1"/>
  <c r="AY28" i="1" s="1"/>
  <c r="I28" i="1"/>
  <c r="AH28" i="1"/>
  <c r="N28" i="1"/>
  <c r="AA31" i="1"/>
  <c r="AU22" i="1"/>
  <c r="AW22" i="1" s="1"/>
  <c r="S22" i="1"/>
  <c r="N19" i="1"/>
  <c r="AH19" i="1"/>
  <c r="K19" i="1"/>
  <c r="I19" i="1"/>
  <c r="J19" i="1"/>
  <c r="AV19" i="1" s="1"/>
  <c r="AY19" i="1" s="1"/>
  <c r="AU30" i="1"/>
  <c r="AW30" i="1" s="1"/>
  <c r="S30" i="1"/>
  <c r="S18" i="1"/>
  <c r="AU18" i="1"/>
  <c r="AY18" i="1" s="1"/>
  <c r="AU19" i="1"/>
  <c r="AW19" i="1" s="1"/>
  <c r="S19" i="1"/>
  <c r="I21" i="1"/>
  <c r="J21" i="1"/>
  <c r="AV21" i="1" s="1"/>
  <c r="AH21" i="1"/>
  <c r="N21" i="1"/>
  <c r="K21" i="1"/>
  <c r="AU27" i="1"/>
  <c r="AW27" i="1" s="1"/>
  <c r="S27" i="1"/>
  <c r="AY31" i="1"/>
  <c r="I27" i="1"/>
  <c r="AH27" i="1"/>
  <c r="N27" i="1"/>
  <c r="K27" i="1"/>
  <c r="J27" i="1"/>
  <c r="AV27" i="1" s="1"/>
  <c r="AY27" i="1" s="1"/>
  <c r="S23" i="1"/>
  <c r="AU23" i="1"/>
  <c r="AY23" i="1" s="1"/>
  <c r="I29" i="1"/>
  <c r="AH29" i="1"/>
  <c r="J29" i="1"/>
  <c r="AV29" i="1" s="1"/>
  <c r="AY29" i="1" s="1"/>
  <c r="N29" i="1"/>
  <c r="K29" i="1"/>
  <c r="S31" i="1"/>
  <c r="AU31" i="1"/>
  <c r="T20" i="1"/>
  <c r="U20" i="1" s="1"/>
  <c r="S21" i="1"/>
  <c r="AU21" i="1"/>
  <c r="AW21" i="1" s="1"/>
  <c r="S29" i="1"/>
  <c r="AU29" i="1"/>
  <c r="AW29" i="1" s="1"/>
  <c r="AW31" i="1"/>
  <c r="AY26" i="1"/>
  <c r="AH17" i="1"/>
  <c r="I22" i="1"/>
  <c r="S24" i="1"/>
  <c r="AH25" i="1"/>
  <c r="I30" i="1"/>
  <c r="AH30" i="1"/>
  <c r="I17" i="1"/>
  <c r="N18" i="1"/>
  <c r="J22" i="1"/>
  <c r="AV22" i="1" s="1"/>
  <c r="AY22" i="1" s="1"/>
  <c r="I25" i="1"/>
  <c r="N26" i="1"/>
  <c r="J30" i="1"/>
  <c r="AV30" i="1" s="1"/>
  <c r="J17" i="1"/>
  <c r="AV17" i="1" s="1"/>
  <c r="AY17" i="1" s="1"/>
  <c r="K22" i="1"/>
  <c r="J25" i="1"/>
  <c r="AV25" i="1" s="1"/>
  <c r="AY25" i="1" s="1"/>
  <c r="K30" i="1"/>
  <c r="AH31" i="1"/>
  <c r="AH22" i="1"/>
  <c r="AH18" i="1"/>
  <c r="I23" i="1"/>
  <c r="AH26" i="1"/>
  <c r="I18" i="1"/>
  <c r="I26" i="1"/>
  <c r="T26" i="1" s="1"/>
  <c r="U26" i="1" s="1"/>
  <c r="V26" i="1" l="1"/>
  <c r="Z26" i="1" s="1"/>
  <c r="AC26" i="1"/>
  <c r="AB26" i="1"/>
  <c r="AA25" i="1"/>
  <c r="AA22" i="1"/>
  <c r="T27" i="1"/>
  <c r="U27" i="1" s="1"/>
  <c r="T19" i="1"/>
  <c r="U19" i="1" s="1"/>
  <c r="T29" i="1"/>
  <c r="U29" i="1" s="1"/>
  <c r="Q29" i="1" s="1"/>
  <c r="O29" i="1" s="1"/>
  <c r="R29" i="1" s="1"/>
  <c r="L29" i="1" s="1"/>
  <c r="M29" i="1" s="1"/>
  <c r="AA29" i="1"/>
  <c r="AA19" i="1"/>
  <c r="AA24" i="1"/>
  <c r="AA20" i="1"/>
  <c r="Q20" i="1"/>
  <c r="O20" i="1" s="1"/>
  <c r="R20" i="1" s="1"/>
  <c r="L20" i="1" s="1"/>
  <c r="M20" i="1" s="1"/>
  <c r="V20" i="1"/>
  <c r="Z20" i="1" s="1"/>
  <c r="AC20" i="1"/>
  <c r="AA21" i="1"/>
  <c r="T24" i="1"/>
  <c r="U24" i="1" s="1"/>
  <c r="Q26" i="1"/>
  <c r="O26" i="1" s="1"/>
  <c r="R26" i="1" s="1"/>
  <c r="L26" i="1" s="1"/>
  <c r="M26" i="1" s="1"/>
  <c r="AA26" i="1"/>
  <c r="AA17" i="1"/>
  <c r="AA28" i="1"/>
  <c r="AA18" i="1"/>
  <c r="T21" i="1"/>
  <c r="U21" i="1" s="1"/>
  <c r="Q21" i="1" s="1"/>
  <c r="O21" i="1" s="1"/>
  <c r="R21" i="1" s="1"/>
  <c r="L21" i="1" s="1"/>
  <c r="M21" i="1" s="1"/>
  <c r="T31" i="1"/>
  <c r="U31" i="1" s="1"/>
  <c r="Q27" i="1"/>
  <c r="O27" i="1" s="1"/>
  <c r="R27" i="1" s="1"/>
  <c r="L27" i="1" s="1"/>
  <c r="M27" i="1" s="1"/>
  <c r="AA27" i="1"/>
  <c r="T18" i="1"/>
  <c r="U18" i="1" s="1"/>
  <c r="T25" i="1"/>
  <c r="U25" i="1" s="1"/>
  <c r="Q25" i="1" s="1"/>
  <c r="O25" i="1" s="1"/>
  <c r="R25" i="1" s="1"/>
  <c r="L25" i="1" s="1"/>
  <c r="M25" i="1" s="1"/>
  <c r="AA30" i="1"/>
  <c r="AB20" i="1"/>
  <c r="T23" i="1"/>
  <c r="U23" i="1" s="1"/>
  <c r="AW18" i="1"/>
  <c r="T22" i="1"/>
  <c r="U22" i="1" s="1"/>
  <c r="Q22" i="1" s="1"/>
  <c r="O22" i="1" s="1"/>
  <c r="R22" i="1" s="1"/>
  <c r="L22" i="1" s="1"/>
  <c r="M22" i="1" s="1"/>
  <c r="T17" i="1"/>
  <c r="U17" i="1" s="1"/>
  <c r="Q17" i="1" s="1"/>
  <c r="O17" i="1" s="1"/>
  <c r="R17" i="1" s="1"/>
  <c r="L17" i="1" s="1"/>
  <c r="M17" i="1" s="1"/>
  <c r="AA23" i="1"/>
  <c r="Q23" i="1"/>
  <c r="O23" i="1" s="1"/>
  <c r="R23" i="1" s="1"/>
  <c r="L23" i="1" s="1"/>
  <c r="M23" i="1" s="1"/>
  <c r="AY30" i="1"/>
  <c r="AW23" i="1"/>
  <c r="T28" i="1"/>
  <c r="U28" i="1" s="1"/>
  <c r="AY21" i="1"/>
  <c r="T30" i="1"/>
  <c r="U30" i="1" s="1"/>
  <c r="V30" i="1" l="1"/>
  <c r="Z30" i="1" s="1"/>
  <c r="AC30" i="1"/>
  <c r="AB30" i="1"/>
  <c r="Q30" i="1"/>
  <c r="O30" i="1" s="1"/>
  <c r="R30" i="1" s="1"/>
  <c r="L30" i="1" s="1"/>
  <c r="M30" i="1" s="1"/>
  <c r="AD20" i="1"/>
  <c r="AC17" i="1"/>
  <c r="V17" i="1"/>
  <c r="Z17" i="1" s="1"/>
  <c r="AB17" i="1"/>
  <c r="AB31" i="1"/>
  <c r="AC31" i="1"/>
  <c r="AD31" i="1" s="1"/>
  <c r="V31" i="1"/>
  <c r="Z31" i="1" s="1"/>
  <c r="Q31" i="1"/>
  <c r="O31" i="1" s="1"/>
  <c r="R31" i="1" s="1"/>
  <c r="L31" i="1" s="1"/>
  <c r="M31" i="1" s="1"/>
  <c r="V21" i="1"/>
  <c r="Z21" i="1" s="1"/>
  <c r="AC21" i="1"/>
  <c r="AD21" i="1" s="1"/>
  <c r="AB21" i="1"/>
  <c r="V29" i="1"/>
  <c r="Z29" i="1" s="1"/>
  <c r="AC29" i="1"/>
  <c r="AD29" i="1" s="1"/>
  <c r="AB29" i="1"/>
  <c r="V28" i="1"/>
  <c r="Z28" i="1" s="1"/>
  <c r="AC28" i="1"/>
  <c r="AD28" i="1" s="1"/>
  <c r="AB28" i="1"/>
  <c r="V22" i="1"/>
  <c r="Z22" i="1" s="1"/>
  <c r="AC22" i="1"/>
  <c r="AB22" i="1"/>
  <c r="V24" i="1"/>
  <c r="Z24" i="1" s="1"/>
  <c r="AC24" i="1"/>
  <c r="AB24" i="1"/>
  <c r="V19" i="1"/>
  <c r="Z19" i="1" s="1"/>
  <c r="AC19" i="1"/>
  <c r="AB19" i="1"/>
  <c r="AC25" i="1"/>
  <c r="AD25" i="1" s="1"/>
  <c r="V25" i="1"/>
  <c r="Z25" i="1" s="1"/>
  <c r="AB25" i="1"/>
  <c r="V18" i="1"/>
  <c r="Z18" i="1" s="1"/>
  <c r="AB18" i="1"/>
  <c r="AC18" i="1"/>
  <c r="AD18" i="1" s="1"/>
  <c r="Q18" i="1"/>
  <c r="O18" i="1" s="1"/>
  <c r="R18" i="1" s="1"/>
  <c r="L18" i="1" s="1"/>
  <c r="M18" i="1" s="1"/>
  <c r="Q24" i="1"/>
  <c r="O24" i="1" s="1"/>
  <c r="R24" i="1" s="1"/>
  <c r="L24" i="1" s="1"/>
  <c r="M24" i="1" s="1"/>
  <c r="AD26" i="1"/>
  <c r="AB23" i="1"/>
  <c r="AC23" i="1"/>
  <c r="V23" i="1"/>
  <c r="Z23" i="1" s="1"/>
  <c r="Q28" i="1"/>
  <c r="O28" i="1" s="1"/>
  <c r="R28" i="1" s="1"/>
  <c r="L28" i="1" s="1"/>
  <c r="M28" i="1" s="1"/>
  <c r="Q19" i="1"/>
  <c r="O19" i="1" s="1"/>
  <c r="R19" i="1" s="1"/>
  <c r="L19" i="1" s="1"/>
  <c r="M19" i="1" s="1"/>
  <c r="V27" i="1"/>
  <c r="Z27" i="1" s="1"/>
  <c r="AC27" i="1"/>
  <c r="AD27" i="1" s="1"/>
  <c r="AB27" i="1"/>
  <c r="AD22" i="1" l="1"/>
  <c r="AD17" i="1"/>
  <c r="AD19" i="1"/>
  <c r="AD24" i="1"/>
  <c r="AD30" i="1"/>
  <c r="AD23" i="1"/>
</calcChain>
</file>

<file path=xl/sharedStrings.xml><?xml version="1.0" encoding="utf-8"?>
<sst xmlns="http://schemas.openxmlformats.org/spreadsheetml/2006/main" count="693" uniqueCount="354">
  <si>
    <t>File opened</t>
  </si>
  <si>
    <t>2020-12-16 09:19:33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</si>
  <si>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</si>
  <si>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</si>
  <si>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</si>
  <si>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</si>
  <si>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</si>
  <si>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</si>
  <si>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</si>
  <si>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</si>
  <si>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</si>
  <si>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</si>
  <si>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</si>
  <si>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</si>
  <si>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</si>
  <si>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</si>
  <si>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</si>
  <si>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</si>
  <si>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</si>
  <si>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</si>
  <si>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</si>
  <si>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</si>
  <si>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</si>
  <si>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09:19:33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</si>
  <si>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</si>
  <si>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</si>
  <si>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</si>
  <si>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</si>
  <si>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</si>
  <si>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</si>
  <si>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</si>
  <si>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</si>
  <si>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</si>
  <si>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</si>
  <si>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</si>
  <si>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</si>
  <si>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</si>
  <si>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</si>
  <si>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</si>
  <si>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</si>
  <si>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</si>
  <si>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</si>
  <si>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</si>
  <si>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</si>
  <si>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</si>
  <si>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</si>
  <si>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</si>
  <si>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</si>
  <si>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</si>
  <si>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</si>
  <si>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</si>
  <si>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</si>
  <si>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</si>
  <si>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</si>
  <si>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</si>
  <si>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</si>
  <si>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</si>
  <si>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</si>
  <si>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</si>
  <si>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</si>
  <si>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</si>
  <si>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</si>
  <si>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</si>
  <si>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</si>
  <si>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</si>
  <si>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</si>
  <si>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</si>
  <si>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</si>
  <si>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</si>
  <si>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</si>
  <si>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</si>
  <si>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</si>
  <si>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</si>
  <si>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</si>
  <si>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</si>
  <si>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</si>
  <si>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</si>
  <si>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</si>
  <si>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</si>
  <si>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</si>
  <si>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</si>
  <si>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</si>
  <si>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</si>
  <si>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</si>
  <si>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</si>
  <si>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</si>
  <si>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</si>
  <si>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</si>
  <si>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</si>
  <si>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</si>
  <si>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</si>
  <si>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</si>
  <si>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</si>
  <si>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</si>
  <si>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</si>
  <si>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</si>
  <si>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</si>
  <si>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</si>
  <si>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</si>
  <si>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</si>
  <si>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</si>
  <si>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</si>
  <si>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</si>
  <si>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</si>
  <si>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</si>
  <si>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</si>
  <si>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</si>
  <si>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</si>
  <si>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</si>
  <si>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</si>
  <si>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</si>
  <si>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</si>
  <si>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</si>
  <si>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</si>
  <si>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</si>
  <si>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</si>
  <si>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</si>
  <si>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</si>
  <si>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</si>
  <si>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</si>
  <si>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</si>
  <si>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</si>
  <si>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</si>
  <si>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</si>
  <si>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</si>
  <si>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</si>
  <si>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</si>
  <si>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</si>
  <si>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</si>
  <si>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</si>
  <si>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</si>
  <si>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</si>
  <si>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</si>
  <si>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</si>
  <si>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</si>
  <si>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</si>
  <si>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</si>
  <si>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</si>
  <si>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</si>
  <si>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</si>
  <si>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</si>
  <si>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</si>
  <si>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</si>
  <si>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</si>
  <si>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</si>
  <si>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</si>
  <si>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</si>
  <si>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</si>
  <si>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</si>
  <si>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</si>
  <si>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</si>
  <si>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</si>
  <si>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</si>
  <si>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</si>
  <si>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</si>
  <si>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</si>
  <si>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</si>
  <si>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</si>
  <si>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</si>
  <si>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</si>
  <si>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</si>
  <si>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</si>
  <si>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</si>
  <si>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</si>
  <si>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</si>
  <si>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</si>
  <si>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</si>
  <si>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</si>
  <si>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</si>
  <si>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</si>
  <si>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</si>
  <si>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</si>
  <si>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</si>
  <si>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</si>
  <si>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</si>
  <si>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</si>
  <si>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</si>
  <si>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</si>
  <si>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</si>
  <si>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</si>
  <si>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</si>
  <si>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</si>
  <si>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</si>
  <si>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</si>
  <si>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</si>
  <si>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</si>
  <si>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</si>
  <si>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</si>
  <si>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</si>
  <si>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</si>
  <si>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</si>
  <si>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</si>
  <si>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</si>
  <si>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</si>
  <si>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</si>
  <si>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</si>
  <si>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</si>
  <si>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</si>
  <si>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</si>
  <si>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</si>
  <si>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</si>
  <si>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</si>
  <si>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</si>
  <si>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</si>
  <si>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</si>
  <si>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</si>
  <si>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</si>
  <si>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</si>
  <si>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</si>
  <si>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</si>
  <si>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</si>
  <si>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</si>
  <si>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</si>
  <si>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</si>
  <si>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</si>
  <si>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</si>
  <si>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</si>
  <si>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</si>
  <si>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</si>
  <si>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</si>
  <si>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</si>
  <si>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</si>
  <si>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</si>
  <si>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</si>
  <si>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</si>
  <si>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</si>
  <si>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</si>
  <si>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</si>
  <si>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</si>
  <si>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</si>
  <si>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</si>
  <si>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</si>
  <si>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</si>
  <si>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</si>
  <si>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</si>
  <si>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</si>
  <si>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</si>
  <si>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</si>
  <si>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</si>
  <si>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</si>
  <si>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</si>
  <si>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</si>
  <si>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</si>
  <si>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</si>
  <si>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</si>
  <si>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</si>
  <si>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</si>
  <si>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</si>
  <si>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</si>
  <si>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</si>
  <si>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</si>
  <si>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</si>
  <si>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</si>
  <si>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</si>
  <si>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</si>
  <si>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</si>
  <si>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</si>
  <si>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</si>
  <si>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</si>
  <si>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</si>
  <si>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</si>
  <si>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</si>
  <si>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</si>
  <si>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</si>
  <si>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</si>
  <si>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</si>
  <si>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</si>
  <si>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</si>
  <si>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</si>
  <si>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</si>
  <si>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</si>
  <si>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</si>
  <si>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</si>
  <si>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</si>
  <si>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</si>
  <si>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</si>
  <si>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</si>
  <si>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</si>
  <si>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</si>
  <si>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</si>
  <si>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</si>
  <si>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</si>
  <si>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</si>
  <si>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09:43:04</t>
  </si>
  <si>
    <t>09:43:04</t>
  </si>
  <si>
    <t>1149</t>
  </si>
  <si>
    <t>_1</t>
  </si>
  <si>
    <t>RECT-4143-20200907-06_33_50</t>
  </si>
  <si>
    <t>RECT-695-20201216-09_43_06</t>
  </si>
  <si>
    <t>DARK-696-20201216-09_43_08</t>
  </si>
  <si>
    <t>0: Broadleaf</t>
  </si>
  <si>
    <t>09:43:30</t>
  </si>
  <si>
    <t>0/3</t>
  </si>
  <si>
    <t>20201216 09:45:31</t>
  </si>
  <si>
    <t>09:45:31</t>
  </si>
  <si>
    <t>RECT-697-20201216-09_45_33</t>
  </si>
  <si>
    <t>DARK-698-20201216-09_45_35</t>
  </si>
  <si>
    <t>2/3</t>
  </si>
  <si>
    <t>20201216 09:46:49</t>
  </si>
  <si>
    <t>09:46:49</t>
  </si>
  <si>
    <t>RECT-699-20201216-09_46_52</t>
  </si>
  <si>
    <t>DARK-700-20201216-09_46_54</t>
  </si>
  <si>
    <t>3/3</t>
  </si>
  <si>
    <t>20201216 09:48:16</t>
  </si>
  <si>
    <t>09:48:16</t>
  </si>
  <si>
    <t>RECT-701-20201216-09_48_19</t>
  </si>
  <si>
    <t>DARK-702-20201216-09_48_21</t>
  </si>
  <si>
    <t>20201216 09:49:31</t>
  </si>
  <si>
    <t>09:49:31</t>
  </si>
  <si>
    <t>RECT-703-20201216-09_49_34</t>
  </si>
  <si>
    <t>DARK-704-20201216-09_49_36</t>
  </si>
  <si>
    <t>20201216 09:50:44</t>
  </si>
  <si>
    <t>09:50:44</t>
  </si>
  <si>
    <t>RECT-705-20201216-09_50_47</t>
  </si>
  <si>
    <t>DARK-706-20201216-09_50_49</t>
  </si>
  <si>
    <t>20201216 09:52:00</t>
  </si>
  <si>
    <t>09:52:00</t>
  </si>
  <si>
    <t>RECT-707-20201216-09_52_03</t>
  </si>
  <si>
    <t>DARK-708-20201216-09_52_05</t>
  </si>
  <si>
    <t>20201216 09:53:40</t>
  </si>
  <si>
    <t>09:53:40</t>
  </si>
  <si>
    <t>RECT-709-20201216-09_53_43</t>
  </si>
  <si>
    <t>DARK-710-20201216-09_53_45</t>
  </si>
  <si>
    <t>09:54:03</t>
  </si>
  <si>
    <t>20201216 09:55:48</t>
  </si>
  <si>
    <t>09:55:48</t>
  </si>
  <si>
    <t>RECT-711-20201216-09_55_51</t>
  </si>
  <si>
    <t>DARK-712-20201216-09_55_53</t>
  </si>
  <si>
    <t>20201216 09:57:31</t>
  </si>
  <si>
    <t>09:57:31</t>
  </si>
  <si>
    <t>RECT-713-20201216-09_57_34</t>
  </si>
  <si>
    <t>DARK-714-20201216-09_57_36</t>
  </si>
  <si>
    <t>20201216 09:59:03</t>
  </si>
  <si>
    <t>09:59:03</t>
  </si>
  <si>
    <t>RECT-715-20201216-09_59_06</t>
  </si>
  <si>
    <t>DARK-716-20201216-09_59_08</t>
  </si>
  <si>
    <t>20201216 10:00:47</t>
  </si>
  <si>
    <t>10:00:47</t>
  </si>
  <si>
    <t>RECT-717-20201216-10_00_50</t>
  </si>
  <si>
    <t>DARK-718-20201216-10_00_52</t>
  </si>
  <si>
    <t>20201216 10:02:31</t>
  </si>
  <si>
    <t>10:02:31</t>
  </si>
  <si>
    <t>RECT-719-20201216-10_02_34</t>
  </si>
  <si>
    <t>DARK-720-20201216-10_02_36</t>
  </si>
  <si>
    <t>20201216 10:04:32</t>
  </si>
  <si>
    <t>10:04:32</t>
  </si>
  <si>
    <t>RECT-721-20201216-10_04_34</t>
  </si>
  <si>
    <t>DARK-722-20201216-10_04_36</t>
  </si>
  <si>
    <t>10:05:03</t>
  </si>
  <si>
    <t>1/3</t>
  </si>
  <si>
    <t>20201216 10:06:48</t>
  </si>
  <si>
    <t>10:06:48</t>
  </si>
  <si>
    <t>RECT-723-20201216-10_06_51</t>
  </si>
  <si>
    <t>DARK-724-20201216-10_06_53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</si>
</sst>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1608140584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1608140576.25</v>
      </c>
      <c r="I17">
        <f t="shared" ref="I17:I31" si="0">BW17*AG17*(BS17-BT17)/(100*BL17*(1000-AG17*BS17))</f>
        <v>1.973042398878716E-3</v>
      </c>
      <c r="J17">
        <f t="shared" ref="J17:J31" si="1">BW17*AG17*(BR17-BQ17*(1000-AG17*BT17)/(1000-AG17*BS17))/(100*BL17)</f>
        <v>9.5696827209470001</v>
      </c>
      <c r="K17">
        <f t="shared" ref="K17:K31" si="2">BQ17 - IF(AG17&gt;1, J17*BL17*100/(AI17*CE17), 0)</f>
        <v>399.702333333333</v>
      </c>
      <c r="L17">
        <f t="shared" ref="L17:L31" si="3">((R17-I17/2)*K17-J17)/(R17+I17/2)</f>
        <v>247.43651114366716</v>
      </c>
      <c r="M17">
        <f t="shared" ref="M17:M31" si="4">L17*(BX17+BY17)/1000</f>
        <v>25.362919532755885</v>
      </c>
      <c r="N17">
        <f t="shared" ref="N17:N31" si="5">(BQ17 - IF(AG17&gt;1, J17*BL17*100/(AI17*CE17), 0))*(BX17+BY17)/1000</f>
        <v>40.970583001398552</v>
      </c>
      <c r="O17">
        <f t="shared" ref="O17:O31" si="6">2/((1/Q17-1/P17)+SIGN(Q17)*SQRT((1/Q17-1/P17)*(1/Q17-1/P17) + 4*BM17/((BM17+1)*(BM17+1))*(2*1/Q17*1/P17-1/P17*1/P17)))</f>
        <v>0.10913732333152128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2.9719065472414186</v>
      </c>
      <c r="Q17">
        <f t="shared" ref="Q17:Q31" si="8">I17*(1000-(1000*0.61365*EXP(17.502*U17/(240.97+U17))/(BX17+BY17)+BS17)/2)/(1000*0.61365*EXP(17.502*U17/(240.97+U17))/(BX17+BY17)-BS17)</f>
        <v>0.10695869210480792</v>
      </c>
      <c r="R17">
        <f t="shared" ref="R17:R31" si="9">1/((BM17+1)/(O17/1.6)+1/(P17/1.37)) + BM17/((BM17+1)/(O17/1.6) + BM17/(P17/1.37))</f>
        <v>6.7041301607978748E-2</v>
      </c>
      <c r="S17">
        <f t="shared" ref="S17:S31" si="10">(BI17*BK17)</f>
        <v>231.29710418298265</v>
      </c>
      <c r="T17">
        <f t="shared" ref="T17:T31" si="11">(BZ17+(S17+2*0.95*0.0000000567*(((BZ17+$B$7)+273)^4-(BZ17+273)^4)-44100*I17)/(1.84*29.3*P17+8*0.95*0.0000000567*(BZ17+273)^3))</f>
        <v>28.836514826557554</v>
      </c>
      <c r="U17">
        <f t="shared" ref="U17:U31" si="12">($C$7*CA17+$D$7*CB17+$E$7*T17)</f>
        <v>28.335926666666701</v>
      </c>
      <c r="V17">
        <f t="shared" ref="V17:V31" si="13">0.61365*EXP(17.502*U17/(240.97+U17))</f>
        <v>3.8697933507959239</v>
      </c>
      <c r="W17">
        <f t="shared" ref="W17:W31" si="14">(X17/Y17*100)</f>
        <v>53.590973267435956</v>
      </c>
      <c r="X17">
        <f t="shared" ref="X17:X31" si="15">BS17*(BX17+BY17)/1000</f>
        <v>2.0333963293864348</v>
      </c>
      <c r="Y17">
        <f t="shared" ref="Y17:Y31" si="16">0.61365*EXP(17.502*BZ17/(240.97+BZ17))</f>
        <v>3.7942888613706303</v>
      </c>
      <c r="Z17">
        <f t="shared" ref="Z17:Z31" si="17">(V17-BS17*(BX17+BY17)/1000)</f>
        <v>1.8363970214094891</v>
      </c>
      <c r="AA17">
        <f t="shared" ref="AA17:AA31" si="18">(-I17*44100)</f>
        <v>-87.011169790551378</v>
      </c>
      <c r="AB17">
        <f t="shared" ref="AB17:AB31" si="19">2*29.3*P17*0.92*(BZ17-U17)</f>
        <v>-54.221600839321219</v>
      </c>
      <c r="AC17">
        <f t="shared" ref="AC17:AC31" si="20">2*0.95*0.0000000567*(((BZ17+$B$7)+273)^4-(U17+273)^4)</f>
        <v>-3.9835425622617757</v>
      </c>
      <c r="AD17">
        <f t="shared" ref="AD17:AD31" si="21">S17+AC17+AA17+AB17</f>
        <v>86.080790990848271</v>
      </c>
      <c r="AE17">
        <v>18</v>
      </c>
      <c r="AF17">
        <v>4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53984.399746188741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1546.7547999999999</v>
      </c>
      <c r="AR17">
        <v>1842.96</v>
      </c>
      <c r="AS17">
        <f t="shared" ref="AS17:AS31" si="27">1-AQ17/AR17</f>
        <v>0.16072253331596997</v>
      </c>
      <c r="AT17">
        <v>0.5</v>
      </c>
      <c r="AU17">
        <f t="shared" ref="AU17:AU31" si="28">BI17</f>
        <v>1180.2162018533622</v>
      </c>
      <c r="AV17">
        <f t="shared" ref="AV17:AV31" si="29">J17</f>
        <v>9.5696827209470001</v>
      </c>
      <c r="AW17">
        <f t="shared" ref="AW17:AW31" si="30">AS17*AT17*AU17</f>
        <v>94.843668911212276</v>
      </c>
      <c r="AX17">
        <f t="shared" ref="AX17:AX31" si="31">BC17/AR17</f>
        <v>0.57435321439423537</v>
      </c>
      <c r="AY17">
        <f t="shared" ref="AY17:AY31" si="32">(AV17-AO17)/AU17</f>
        <v>8.5979417879775942E-3</v>
      </c>
      <c r="AZ17">
        <f t="shared" ref="AZ17:AZ31" si="33">(AL17-AR17)/AR17</f>
        <v>0.7700221382992577</v>
      </c>
      <c r="BA17" t="s">
        <v>289</v>
      </c>
      <c r="BB17">
        <v>784.45</v>
      </c>
      <c r="BC17">
        <f t="shared" ref="BC17:BC31" si="34">AR17-BB17</f>
        <v>1058.51</v>
      </c>
      <c r="BD17">
        <f t="shared" ref="BD17:BD31" si="35">(AR17-AQ17)/(AR17-BB17)</f>
        <v>0.27983221698425154</v>
      </c>
      <c r="BE17">
        <f t="shared" ref="BE17:BE31" si="36">(AL17-AR17)/(AL17-BB17)</f>
        <v>0.57277317436421094</v>
      </c>
      <c r="BF17">
        <f t="shared" ref="BF17:BF31" si="37">(AR17-AQ17)/(AR17-AK17)</f>
        <v>0.26271365492096765</v>
      </c>
      <c r="BG17">
        <f t="shared" ref="BG17:BG31" si="38">(AL17-AR17)/(AL17-AK17)</f>
        <v>0.5572599879658694</v>
      </c>
      <c r="BH17">
        <f t="shared" ref="BH17:BH31" si="39">$B$11*CF17+$C$11*CG17+$F$11*CH17*(1-CK17)</f>
        <v>1400.037</v>
      </c>
      <c r="BI17">
        <f t="shared" ref="BI17:BI31" si="40">BH17*BJ17</f>
        <v>1180.2162018533622</v>
      </c>
      <c r="BJ17">
        <f t="shared" ref="BJ17:BJ31" si="41">($B$11*$D$9+$C$11*$D$9+$F$11*((CU17+CM17)/MAX(CU17+CM17+CV17, 0.1)*$I$9+CV17/MAX(CU17+CM17+CV17, 0.1)*$J$9))/($B$11+$C$11+$F$11)</f>
        <v>0.84298929374963816</v>
      </c>
      <c r="BK17">
        <f t="shared" ref="BK17:BK31" si="42">($B$11*$K$9+$C$11*$K$9+$F$11*((CU17+CM17)/MAX(CU17+CM17+CV17, 0.1)*$P$9+CV17/MAX(CU17+CM17+CV17, 0.1)*$Q$9))/($B$11+$C$11+$F$11)</f>
        <v>0.19597858749927627</v>
      </c>
      <c r="BL17">
        <v>6</v>
      </c>
      <c r="BM17">
        <v>0.5</v>
      </c>
      <c r="BN17" t="s">
        <v>290</v>
      </c>
      <c r="BO17">
        <v>2</v>
      </c>
      <c r="BP17">
        <v>1608140576.25</v>
      </c>
      <c r="BQ17">
        <v>399.702333333333</v>
      </c>
      <c r="BR17">
        <v>412.132133333333</v>
      </c>
      <c r="BS17">
        <v>19.837483333333299</v>
      </c>
      <c r="BT17">
        <v>17.516833333333299</v>
      </c>
      <c r="BU17">
        <v>396.464333333333</v>
      </c>
      <c r="BV17">
        <v>19.7854833333333</v>
      </c>
      <c r="BW17">
        <v>500.00703333333303</v>
      </c>
      <c r="BX17">
        <v>102.40276666666701</v>
      </c>
      <c r="BY17">
        <v>9.9969956666666707E-2</v>
      </c>
      <c r="BZ17">
        <v>27.997509999999998</v>
      </c>
      <c r="CA17">
        <v>28.335926666666701</v>
      </c>
      <c r="CB17">
        <v>999.9</v>
      </c>
      <c r="CC17">
        <v>0</v>
      </c>
      <c r="CD17">
        <v>0</v>
      </c>
      <c r="CE17">
        <v>10003.121999999999</v>
      </c>
      <c r="CF17">
        <v>0</v>
      </c>
      <c r="CG17">
        <v>202.225766666667</v>
      </c>
      <c r="CH17">
        <v>1400.037</v>
      </c>
      <c r="CI17">
        <v>0.89999960000000001</v>
      </c>
      <c r="CJ17">
        <v>0.10000032</v>
      </c>
      <c r="CK17">
        <v>0</v>
      </c>
      <c r="CL17">
        <v>1547.4286666666701</v>
      </c>
      <c r="CM17">
        <v>4.9993800000000004</v>
      </c>
      <c r="CN17">
        <v>21452.1</v>
      </c>
      <c r="CO17">
        <v>11164.6366666667</v>
      </c>
      <c r="CP17">
        <v>47.436999999999998</v>
      </c>
      <c r="CQ17">
        <v>49.436999999999998</v>
      </c>
      <c r="CR17">
        <v>48.2520666666667</v>
      </c>
      <c r="CS17">
        <v>49.3645</v>
      </c>
      <c r="CT17">
        <v>49.026866666666699</v>
      </c>
      <c r="CU17">
        <v>1255.5329999999999</v>
      </c>
      <c r="CV17">
        <v>139.50399999999999</v>
      </c>
      <c r="CW17">
        <v>0</v>
      </c>
      <c r="CX17">
        <v>1608140585.8</v>
      </c>
      <c r="CY17">
        <v>0</v>
      </c>
      <c r="CZ17">
        <v>1546.7547999999999</v>
      </c>
      <c r="DA17">
        <v>-67.730769320974105</v>
      </c>
      <c r="DB17">
        <v>-905.99230901516103</v>
      </c>
      <c r="DC17">
        <v>21442.403999999999</v>
      </c>
      <c r="DD17">
        <v>15</v>
      </c>
      <c r="DE17">
        <v>1608140610</v>
      </c>
      <c r="DF17" t="s">
        <v>291</v>
      </c>
      <c r="DG17">
        <v>1608140601</v>
      </c>
      <c r="DH17">
        <v>1608140610</v>
      </c>
      <c r="DI17">
        <v>2</v>
      </c>
      <c r="DJ17">
        <v>-2.0590000000000002</v>
      </c>
      <c r="DK17">
        <v>2.8000000000000001E-2</v>
      </c>
      <c r="DL17">
        <v>3.238</v>
      </c>
      <c r="DM17">
        <v>5.1999999999999998E-2</v>
      </c>
      <c r="DN17">
        <v>412</v>
      </c>
      <c r="DO17">
        <v>18</v>
      </c>
      <c r="DP17">
        <v>0.09</v>
      </c>
      <c r="DQ17">
        <v>0.04</v>
      </c>
      <c r="DR17">
        <v>7.8418328645518702</v>
      </c>
      <c r="DS17">
        <v>2.0080779975822001</v>
      </c>
      <c r="DT17">
        <v>0.14695785377609999</v>
      </c>
      <c r="DU17">
        <v>0</v>
      </c>
      <c r="DV17">
        <v>-10.359722580645199</v>
      </c>
      <c r="DW17">
        <v>-2.27395161290322</v>
      </c>
      <c r="DX17">
        <v>0.171753042344614</v>
      </c>
      <c r="DY17">
        <v>0</v>
      </c>
      <c r="DZ17">
        <v>2.29435129032258</v>
      </c>
      <c r="EA17">
        <v>-0.26063758064516102</v>
      </c>
      <c r="EB17">
        <v>1.9883322845221901E-2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3.238</v>
      </c>
      <c r="EJ17">
        <v>5.1999999999999998E-2</v>
      </c>
      <c r="EK17">
        <v>5.2975000000000003</v>
      </c>
      <c r="EL17">
        <v>0</v>
      </c>
      <c r="EM17">
        <v>0</v>
      </c>
      <c r="EN17">
        <v>0</v>
      </c>
      <c r="EO17">
        <v>2.4349999999996499E-2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25.1</v>
      </c>
      <c r="EX17">
        <v>25.3</v>
      </c>
      <c r="EY17">
        <v>2</v>
      </c>
      <c r="EZ17">
        <v>461.46499999999997</v>
      </c>
      <c r="FA17">
        <v>549.00800000000004</v>
      </c>
      <c r="FB17">
        <v>24.458400000000001</v>
      </c>
      <c r="FC17">
        <v>32.827599999999997</v>
      </c>
      <c r="FD17">
        <v>30.000399999999999</v>
      </c>
      <c r="FE17">
        <v>32.566499999999998</v>
      </c>
      <c r="FF17">
        <v>32.595399999999998</v>
      </c>
      <c r="FG17">
        <v>20.936</v>
      </c>
      <c r="FH17">
        <v>0</v>
      </c>
      <c r="FI17">
        <v>100</v>
      </c>
      <c r="FJ17">
        <v>24.4557</v>
      </c>
      <c r="FK17">
        <v>411.67899999999997</v>
      </c>
      <c r="FL17">
        <v>18.465699999999998</v>
      </c>
      <c r="FM17">
        <v>101.00700000000001</v>
      </c>
      <c r="FN17">
        <v>100.41500000000001</v>
      </c>
    </row>
    <row r="18" spans="1:170" x14ac:dyDescent="0.25">
      <c r="A18">
        <v>2</v>
      </c>
      <c r="B18">
        <v>1608140731.0999999</v>
      </c>
      <c r="C18">
        <v>147.09999990463299</v>
      </c>
      <c r="D18" t="s">
        <v>293</v>
      </c>
      <c r="E18" t="s">
        <v>294</v>
      </c>
      <c r="F18" t="s">
        <v>285</v>
      </c>
      <c r="G18" t="s">
        <v>286</v>
      </c>
      <c r="H18">
        <v>1608140723.0999999</v>
      </c>
      <c r="I18">
        <f t="shared" si="0"/>
        <v>1.9179785658420387E-3</v>
      </c>
      <c r="J18">
        <f t="shared" si="1"/>
        <v>-0.99549400815503852</v>
      </c>
      <c r="K18">
        <f t="shared" si="2"/>
        <v>49.572493548387101</v>
      </c>
      <c r="L18">
        <f t="shared" si="3"/>
        <v>63.285499773607214</v>
      </c>
      <c r="M18">
        <f t="shared" si="4"/>
        <v>6.487712709195586</v>
      </c>
      <c r="N18">
        <f t="shared" si="5"/>
        <v>5.0819239410433372</v>
      </c>
      <c r="O18">
        <f t="shared" si="6"/>
        <v>0.10526574834211068</v>
      </c>
      <c r="P18">
        <f t="shared" si="7"/>
        <v>2.9720212083597835</v>
      </c>
      <c r="Q18">
        <f t="shared" si="8"/>
        <v>0.10323747508131809</v>
      </c>
      <c r="R18">
        <f t="shared" si="9"/>
        <v>6.4702399130795493E-2</v>
      </c>
      <c r="S18">
        <f t="shared" si="10"/>
        <v>231.28961742819223</v>
      </c>
      <c r="T18">
        <f t="shared" si="11"/>
        <v>28.850415580472863</v>
      </c>
      <c r="U18">
        <f t="shared" si="12"/>
        <v>28.441612903225799</v>
      </c>
      <c r="V18">
        <f t="shared" si="13"/>
        <v>3.8936401085909402</v>
      </c>
      <c r="W18">
        <f t="shared" si="14"/>
        <v>53.877270367846151</v>
      </c>
      <c r="X18">
        <f t="shared" si="15"/>
        <v>2.0442419303286048</v>
      </c>
      <c r="Y18">
        <f t="shared" si="16"/>
        <v>3.7942566807330391</v>
      </c>
      <c r="Z18">
        <f t="shared" si="17"/>
        <v>1.8493981782623354</v>
      </c>
      <c r="AA18">
        <f t="shared" si="18"/>
        <v>-84.58285475363391</v>
      </c>
      <c r="AB18">
        <f t="shared" si="19"/>
        <v>-71.180856149206576</v>
      </c>
      <c r="AC18">
        <f t="shared" si="20"/>
        <v>-5.2320507521364252</v>
      </c>
      <c r="AD18">
        <f t="shared" si="21"/>
        <v>70.293855773215327</v>
      </c>
      <c r="AE18">
        <v>17</v>
      </c>
      <c r="AF18">
        <v>3</v>
      </c>
      <c r="AG18">
        <f t="shared" si="22"/>
        <v>1</v>
      </c>
      <c r="AH18">
        <f t="shared" si="23"/>
        <v>0</v>
      </c>
      <c r="AI18">
        <f t="shared" si="24"/>
        <v>53988.049312343355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995.44371999999998</v>
      </c>
      <c r="AR18">
        <v>1082.8800000000001</v>
      </c>
      <c r="AS18">
        <f t="shared" si="27"/>
        <v>8.0744200650118336E-2</v>
      </c>
      <c r="AT18">
        <v>0.5</v>
      </c>
      <c r="AU18">
        <f t="shared" si="28"/>
        <v>1180.1798960678418</v>
      </c>
      <c r="AV18">
        <f t="shared" si="29"/>
        <v>-0.99549400815503852</v>
      </c>
      <c r="AW18">
        <f t="shared" si="30"/>
        <v>47.646341165668808</v>
      </c>
      <c r="AX18">
        <f t="shared" si="31"/>
        <v>0.30192634456264789</v>
      </c>
      <c r="AY18">
        <f t="shared" si="32"/>
        <v>-3.5396851762233515E-4</v>
      </c>
      <c r="AZ18">
        <f t="shared" si="33"/>
        <v>2.0124113475177303</v>
      </c>
      <c r="BA18" t="s">
        <v>296</v>
      </c>
      <c r="BB18">
        <v>755.93</v>
      </c>
      <c r="BC18">
        <f t="shared" si="34"/>
        <v>326.95000000000016</v>
      </c>
      <c r="BD18">
        <f t="shared" si="35"/>
        <v>0.2674301269307236</v>
      </c>
      <c r="BE18">
        <f t="shared" si="36"/>
        <v>0.86954092931388771</v>
      </c>
      <c r="BF18">
        <f t="shared" si="37"/>
        <v>0.23798461551345848</v>
      </c>
      <c r="BG18">
        <f t="shared" si="38"/>
        <v>0.85572817363945441</v>
      </c>
      <c r="BH18">
        <f t="shared" si="39"/>
        <v>1399.9941935483901</v>
      </c>
      <c r="BI18">
        <f t="shared" si="40"/>
        <v>1180.1798960678418</v>
      </c>
      <c r="BJ18">
        <f t="shared" si="41"/>
        <v>0.84298913631676398</v>
      </c>
      <c r="BK18">
        <f t="shared" si="42"/>
        <v>0.19597827263352799</v>
      </c>
      <c r="BL18">
        <v>6</v>
      </c>
      <c r="BM18">
        <v>0.5</v>
      </c>
      <c r="BN18" t="s">
        <v>290</v>
      </c>
      <c r="BO18">
        <v>2</v>
      </c>
      <c r="BP18">
        <v>1608140723.0999999</v>
      </c>
      <c r="BQ18">
        <v>49.572493548387101</v>
      </c>
      <c r="BR18">
        <v>48.492019354838703</v>
      </c>
      <c r="BS18">
        <v>19.9409064516129</v>
      </c>
      <c r="BT18">
        <v>17.685277419354801</v>
      </c>
      <c r="BU18">
        <v>46.334193548387098</v>
      </c>
      <c r="BV18">
        <v>19.889003225806501</v>
      </c>
      <c r="BW18">
        <v>500.01103225806401</v>
      </c>
      <c r="BX18">
        <v>102.41500000000001</v>
      </c>
      <c r="BY18">
        <v>9.9995258064516104E-2</v>
      </c>
      <c r="BZ18">
        <v>27.997364516129</v>
      </c>
      <c r="CA18">
        <v>28.441612903225799</v>
      </c>
      <c r="CB18">
        <v>999.9</v>
      </c>
      <c r="CC18">
        <v>0</v>
      </c>
      <c r="CD18">
        <v>0</v>
      </c>
      <c r="CE18">
        <v>10002.576129032301</v>
      </c>
      <c r="CF18">
        <v>0</v>
      </c>
      <c r="CG18">
        <v>217.68758064516101</v>
      </c>
      <c r="CH18">
        <v>1399.9941935483901</v>
      </c>
      <c r="CI18">
        <v>0.90000500000000005</v>
      </c>
      <c r="CJ18">
        <v>9.9995067741935506E-2</v>
      </c>
      <c r="CK18">
        <v>0</v>
      </c>
      <c r="CL18">
        <v>997.59651612903201</v>
      </c>
      <c r="CM18">
        <v>4.9993800000000004</v>
      </c>
      <c r="CN18">
        <v>13946.016129032299</v>
      </c>
      <c r="CO18">
        <v>11164.296774193501</v>
      </c>
      <c r="CP18">
        <v>47.686999999999998</v>
      </c>
      <c r="CQ18">
        <v>49.686999999999998</v>
      </c>
      <c r="CR18">
        <v>48.5</v>
      </c>
      <c r="CS18">
        <v>49.56</v>
      </c>
      <c r="CT18">
        <v>49.245935483871001</v>
      </c>
      <c r="CU18">
        <v>1255.5035483871</v>
      </c>
      <c r="CV18">
        <v>139.49258064516101</v>
      </c>
      <c r="CW18">
        <v>0</v>
      </c>
      <c r="CX18">
        <v>146.69999980926499</v>
      </c>
      <c r="CY18">
        <v>0</v>
      </c>
      <c r="CZ18">
        <v>995.44371999999998</v>
      </c>
      <c r="DA18">
        <v>-119.748154028551</v>
      </c>
      <c r="DB18">
        <v>-1598.8692333082799</v>
      </c>
      <c r="DC18">
        <v>13917.4</v>
      </c>
      <c r="DD18">
        <v>15</v>
      </c>
      <c r="DE18">
        <v>1608140610</v>
      </c>
      <c r="DF18" t="s">
        <v>291</v>
      </c>
      <c r="DG18">
        <v>1608140601</v>
      </c>
      <c r="DH18">
        <v>1608140610</v>
      </c>
      <c r="DI18">
        <v>2</v>
      </c>
      <c r="DJ18">
        <v>-2.0590000000000002</v>
      </c>
      <c r="DK18">
        <v>2.8000000000000001E-2</v>
      </c>
      <c r="DL18">
        <v>3.238</v>
      </c>
      <c r="DM18">
        <v>5.1999999999999998E-2</v>
      </c>
      <c r="DN18">
        <v>412</v>
      </c>
      <c r="DO18">
        <v>18</v>
      </c>
      <c r="DP18">
        <v>0.09</v>
      </c>
      <c r="DQ18">
        <v>0.04</v>
      </c>
      <c r="DR18">
        <v>-0.99411738342682099</v>
      </c>
      <c r="DS18">
        <v>-0.48400054900406397</v>
      </c>
      <c r="DT18">
        <v>3.6658005181199098E-2</v>
      </c>
      <c r="DU18">
        <v>1</v>
      </c>
      <c r="DV18">
        <v>1.08047274193548</v>
      </c>
      <c r="DW18">
        <v>0.56016725806451895</v>
      </c>
      <c r="DX18">
        <v>4.3963229904214501E-2</v>
      </c>
      <c r="DY18">
        <v>0</v>
      </c>
      <c r="DZ18">
        <v>2.2556241935483898</v>
      </c>
      <c r="EA18">
        <v>1.0349999999999601E-2</v>
      </c>
      <c r="EB18">
        <v>1.04268503948762E-3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3.238</v>
      </c>
      <c r="EJ18">
        <v>5.1900000000000002E-2</v>
      </c>
      <c r="EK18">
        <v>3.2382999999999198</v>
      </c>
      <c r="EL18">
        <v>0</v>
      </c>
      <c r="EM18">
        <v>0</v>
      </c>
      <c r="EN18">
        <v>0</v>
      </c>
      <c r="EO18">
        <v>5.18999999999998E-2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2.2000000000000002</v>
      </c>
      <c r="EX18">
        <v>2</v>
      </c>
      <c r="EY18">
        <v>2</v>
      </c>
      <c r="EZ18">
        <v>463.10599999999999</v>
      </c>
      <c r="FA18">
        <v>546.63</v>
      </c>
      <c r="FB18">
        <v>24.3583</v>
      </c>
      <c r="FC18">
        <v>32.934199999999997</v>
      </c>
      <c r="FD18">
        <v>30.000399999999999</v>
      </c>
      <c r="FE18">
        <v>32.677999999999997</v>
      </c>
      <c r="FF18">
        <v>32.707700000000003</v>
      </c>
      <c r="FG18">
        <v>5.25176</v>
      </c>
      <c r="FH18">
        <v>0</v>
      </c>
      <c r="FI18">
        <v>100</v>
      </c>
      <c r="FJ18">
        <v>24.357700000000001</v>
      </c>
      <c r="FK18">
        <v>48.66</v>
      </c>
      <c r="FL18">
        <v>18.465699999999998</v>
      </c>
      <c r="FM18">
        <v>100.98699999999999</v>
      </c>
      <c r="FN18">
        <v>100.398</v>
      </c>
    </row>
    <row r="19" spans="1:170" x14ac:dyDescent="0.25">
      <c r="A19">
        <v>3</v>
      </c>
      <c r="B19">
        <v>1608140809.5999999</v>
      </c>
      <c r="C19">
        <v>225.59999990463299</v>
      </c>
      <c r="D19" t="s">
        <v>298</v>
      </c>
      <c r="E19" t="s">
        <v>299</v>
      </c>
      <c r="F19" t="s">
        <v>285</v>
      </c>
      <c r="G19" t="s">
        <v>286</v>
      </c>
      <c r="H19">
        <v>1608140801.5999999</v>
      </c>
      <c r="I19">
        <f t="shared" si="0"/>
        <v>1.9323578102038374E-3</v>
      </c>
      <c r="J19">
        <f t="shared" si="1"/>
        <v>2.0505978443087002E-2</v>
      </c>
      <c r="K19">
        <f t="shared" si="2"/>
        <v>79.558374193548403</v>
      </c>
      <c r="L19">
        <f t="shared" si="3"/>
        <v>76.951890321116977</v>
      </c>
      <c r="M19">
        <f t="shared" si="4"/>
        <v>7.8889480366461182</v>
      </c>
      <c r="N19">
        <f t="shared" si="5"/>
        <v>8.1561593519518443</v>
      </c>
      <c r="O19">
        <f t="shared" si="6"/>
        <v>0.10722133972917433</v>
      </c>
      <c r="P19">
        <f t="shared" si="7"/>
        <v>2.9687458046464656</v>
      </c>
      <c r="Q19">
        <f t="shared" si="8"/>
        <v>0.10511554514257911</v>
      </c>
      <c r="R19">
        <f t="shared" si="9"/>
        <v>6.5882968341135106E-2</v>
      </c>
      <c r="S19">
        <f t="shared" si="10"/>
        <v>231.29251902701719</v>
      </c>
      <c r="T19">
        <f t="shared" si="11"/>
        <v>28.802189752974581</v>
      </c>
      <c r="U19">
        <f t="shared" si="12"/>
        <v>28.386641935483901</v>
      </c>
      <c r="V19">
        <f t="shared" si="13"/>
        <v>3.8812206605681401</v>
      </c>
      <c r="W19">
        <f t="shared" si="14"/>
        <v>54.202624901516316</v>
      </c>
      <c r="X19">
        <f t="shared" si="15"/>
        <v>2.0511432363659319</v>
      </c>
      <c r="Y19">
        <f t="shared" si="16"/>
        <v>3.7842138459027859</v>
      </c>
      <c r="Z19">
        <f t="shared" si="17"/>
        <v>1.8300774242022082</v>
      </c>
      <c r="AA19">
        <f t="shared" si="18"/>
        <v>-85.216979429989223</v>
      </c>
      <c r="AB19">
        <f t="shared" si="19"/>
        <v>-69.579342990847238</v>
      </c>
      <c r="AC19">
        <f t="shared" si="20"/>
        <v>-5.1174161844662516</v>
      </c>
      <c r="AD19">
        <f t="shared" si="21"/>
        <v>71.378780421714453</v>
      </c>
      <c r="AE19">
        <v>16</v>
      </c>
      <c r="AF19">
        <v>3</v>
      </c>
      <c r="AG19">
        <f t="shared" si="22"/>
        <v>1</v>
      </c>
      <c r="AH19">
        <f t="shared" si="23"/>
        <v>0</v>
      </c>
      <c r="AI19">
        <f t="shared" si="24"/>
        <v>53900.318565271569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917.29996000000006</v>
      </c>
      <c r="AR19">
        <v>990.68</v>
      </c>
      <c r="AS19">
        <f t="shared" si="27"/>
        <v>7.4070375903419805E-2</v>
      </c>
      <c r="AT19">
        <v>0.5</v>
      </c>
      <c r="AU19">
        <f t="shared" si="28"/>
        <v>1180.192644121779</v>
      </c>
      <c r="AV19">
        <f t="shared" si="29"/>
        <v>2.0505978443087002E-2</v>
      </c>
      <c r="AW19">
        <f t="shared" si="30"/>
        <v>43.708656394275565</v>
      </c>
      <c r="AX19">
        <f t="shared" si="31"/>
        <v>0.26675616748092218</v>
      </c>
      <c r="AY19">
        <f t="shared" si="32"/>
        <v>5.0691169889852214E-4</v>
      </c>
      <c r="AZ19">
        <f t="shared" si="33"/>
        <v>2.2927686033835348</v>
      </c>
      <c r="BA19" t="s">
        <v>301</v>
      </c>
      <c r="BB19">
        <v>726.41</v>
      </c>
      <c r="BC19">
        <f t="shared" si="34"/>
        <v>264.27</v>
      </c>
      <c r="BD19">
        <f t="shared" si="35"/>
        <v>0.27767071555605971</v>
      </c>
      <c r="BE19">
        <f t="shared" si="36"/>
        <v>0.89577902487311045</v>
      </c>
      <c r="BF19">
        <f t="shared" si="37"/>
        <v>0.26663960599724912</v>
      </c>
      <c r="BG19">
        <f t="shared" si="38"/>
        <v>0.89193326615485369</v>
      </c>
      <c r="BH19">
        <f t="shared" si="39"/>
        <v>1400.00903225806</v>
      </c>
      <c r="BI19">
        <f t="shared" si="40"/>
        <v>1180.192644121779</v>
      </c>
      <c r="BJ19">
        <f t="shared" si="41"/>
        <v>0.84298930716058218</v>
      </c>
      <c r="BK19">
        <f t="shared" si="42"/>
        <v>0.19597861432116426</v>
      </c>
      <c r="BL19">
        <v>6</v>
      </c>
      <c r="BM19">
        <v>0.5</v>
      </c>
      <c r="BN19" t="s">
        <v>290</v>
      </c>
      <c r="BO19">
        <v>2</v>
      </c>
      <c r="BP19">
        <v>1608140801.5999999</v>
      </c>
      <c r="BQ19">
        <v>79.558374193548403</v>
      </c>
      <c r="BR19">
        <v>79.767458064516106</v>
      </c>
      <c r="BS19">
        <v>20.007654838709701</v>
      </c>
      <c r="BT19">
        <v>17.7352806451613</v>
      </c>
      <c r="BU19">
        <v>76.320080645161298</v>
      </c>
      <c r="BV19">
        <v>19.955754838709701</v>
      </c>
      <c r="BW19">
        <v>500.01338709677401</v>
      </c>
      <c r="BX19">
        <v>102.417870967742</v>
      </c>
      <c r="BY19">
        <v>0.100052941935484</v>
      </c>
      <c r="BZ19">
        <v>27.951909677419401</v>
      </c>
      <c r="CA19">
        <v>28.386641935483901</v>
      </c>
      <c r="CB19">
        <v>999.9</v>
      </c>
      <c r="CC19">
        <v>0</v>
      </c>
      <c r="CD19">
        <v>0</v>
      </c>
      <c r="CE19">
        <v>9983.7690322580602</v>
      </c>
      <c r="CF19">
        <v>0</v>
      </c>
      <c r="CG19">
        <v>245.96783870967701</v>
      </c>
      <c r="CH19">
        <v>1400.00903225806</v>
      </c>
      <c r="CI19">
        <v>0.89999741935483901</v>
      </c>
      <c r="CJ19">
        <v>0.10000252903225799</v>
      </c>
      <c r="CK19">
        <v>0</v>
      </c>
      <c r="CL19">
        <v>917.69341935483897</v>
      </c>
      <c r="CM19">
        <v>4.9993800000000004</v>
      </c>
      <c r="CN19">
        <v>12881.635483870999</v>
      </c>
      <c r="CO19">
        <v>11164.4032258064</v>
      </c>
      <c r="CP19">
        <v>47.828258064516099</v>
      </c>
      <c r="CQ19">
        <v>49.811999999999998</v>
      </c>
      <c r="CR19">
        <v>48.625</v>
      </c>
      <c r="CS19">
        <v>49.634999999999998</v>
      </c>
      <c r="CT19">
        <v>49.375</v>
      </c>
      <c r="CU19">
        <v>1255.5080645161299</v>
      </c>
      <c r="CV19">
        <v>139.50193548387099</v>
      </c>
      <c r="CW19">
        <v>0</v>
      </c>
      <c r="CX19">
        <v>77.700000047683702</v>
      </c>
      <c r="CY19">
        <v>0</v>
      </c>
      <c r="CZ19">
        <v>917.29996000000006</v>
      </c>
      <c r="DA19">
        <v>-40.140076935839801</v>
      </c>
      <c r="DB19">
        <v>-551.66923069646896</v>
      </c>
      <c r="DC19">
        <v>12876.332</v>
      </c>
      <c r="DD19">
        <v>15</v>
      </c>
      <c r="DE19">
        <v>1608140610</v>
      </c>
      <c r="DF19" t="s">
        <v>291</v>
      </c>
      <c r="DG19">
        <v>1608140601</v>
      </c>
      <c r="DH19">
        <v>1608140610</v>
      </c>
      <c r="DI19">
        <v>2</v>
      </c>
      <c r="DJ19">
        <v>-2.0590000000000002</v>
      </c>
      <c r="DK19">
        <v>2.8000000000000001E-2</v>
      </c>
      <c r="DL19">
        <v>3.238</v>
      </c>
      <c r="DM19">
        <v>5.1999999999999998E-2</v>
      </c>
      <c r="DN19">
        <v>412</v>
      </c>
      <c r="DO19">
        <v>18</v>
      </c>
      <c r="DP19">
        <v>0.09</v>
      </c>
      <c r="DQ19">
        <v>0.04</v>
      </c>
      <c r="DR19">
        <v>2.18189820616441E-2</v>
      </c>
      <c r="DS19">
        <v>-0.18051914107848899</v>
      </c>
      <c r="DT19">
        <v>1.9765434380959099E-2</v>
      </c>
      <c r="DU19">
        <v>1</v>
      </c>
      <c r="DV19">
        <v>-0.209668548387097</v>
      </c>
      <c r="DW19">
        <v>0.188646387096775</v>
      </c>
      <c r="DX19">
        <v>2.2773154091603499E-2</v>
      </c>
      <c r="DY19">
        <v>1</v>
      </c>
      <c r="DZ19">
        <v>2.27162290322581</v>
      </c>
      <c r="EA19">
        <v>9.0170322580643295E-2</v>
      </c>
      <c r="EB19">
        <v>6.8642525113097397E-3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3.238</v>
      </c>
      <c r="EJ19">
        <v>5.1999999999999998E-2</v>
      </c>
      <c r="EK19">
        <v>3.2382999999999198</v>
      </c>
      <c r="EL19">
        <v>0</v>
      </c>
      <c r="EM19">
        <v>0</v>
      </c>
      <c r="EN19">
        <v>0</v>
      </c>
      <c r="EO19">
        <v>5.18999999999998E-2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3.5</v>
      </c>
      <c r="EX19">
        <v>3.3</v>
      </c>
      <c r="EY19">
        <v>2</v>
      </c>
      <c r="EZ19">
        <v>463.90300000000002</v>
      </c>
      <c r="FA19">
        <v>546.03599999999994</v>
      </c>
      <c r="FB19">
        <v>24.377400000000002</v>
      </c>
      <c r="FC19">
        <v>32.982999999999997</v>
      </c>
      <c r="FD19">
        <v>29.9998</v>
      </c>
      <c r="FE19">
        <v>32.724899999999998</v>
      </c>
      <c r="FF19">
        <v>32.753300000000003</v>
      </c>
      <c r="FG19">
        <v>6.6378700000000004</v>
      </c>
      <c r="FH19">
        <v>0</v>
      </c>
      <c r="FI19">
        <v>100</v>
      </c>
      <c r="FJ19">
        <v>24.414400000000001</v>
      </c>
      <c r="FK19">
        <v>79.9863</v>
      </c>
      <c r="FL19">
        <v>19.869</v>
      </c>
      <c r="FM19">
        <v>100.97799999999999</v>
      </c>
      <c r="FN19">
        <v>100.396</v>
      </c>
    </row>
    <row r="20" spans="1:170" x14ac:dyDescent="0.25">
      <c r="A20">
        <v>4</v>
      </c>
      <c r="B20">
        <v>1608140896.5999999</v>
      </c>
      <c r="C20">
        <v>312.59999990463302</v>
      </c>
      <c r="D20" t="s">
        <v>303</v>
      </c>
      <c r="E20" t="s">
        <v>304</v>
      </c>
      <c r="F20" t="s">
        <v>285</v>
      </c>
      <c r="G20" t="s">
        <v>286</v>
      </c>
      <c r="H20">
        <v>1608140888.8499999</v>
      </c>
      <c r="I20">
        <f t="shared" si="0"/>
        <v>2.039825172370723E-3</v>
      </c>
      <c r="J20">
        <f t="shared" si="1"/>
        <v>0.57254660113597577</v>
      </c>
      <c r="K20">
        <f t="shared" si="2"/>
        <v>99.814476666666707</v>
      </c>
      <c r="L20">
        <f t="shared" si="3"/>
        <v>88.863652727325288</v>
      </c>
      <c r="M20">
        <f t="shared" si="4"/>
        <v>9.1103692809253847</v>
      </c>
      <c r="N20">
        <f t="shared" si="5"/>
        <v>10.233056082062477</v>
      </c>
      <c r="O20">
        <f t="shared" si="6"/>
        <v>0.11380406957220336</v>
      </c>
      <c r="P20">
        <f t="shared" si="7"/>
        <v>2.9700712486715495</v>
      </c>
      <c r="Q20">
        <f t="shared" si="8"/>
        <v>0.11143588435688934</v>
      </c>
      <c r="R20">
        <f t="shared" si="9"/>
        <v>6.985609523814737E-2</v>
      </c>
      <c r="S20">
        <f t="shared" si="10"/>
        <v>231.2930787182589</v>
      </c>
      <c r="T20">
        <f t="shared" si="11"/>
        <v>28.818123332251929</v>
      </c>
      <c r="U20">
        <f t="shared" si="12"/>
        <v>28.4148766666667</v>
      </c>
      <c r="V20">
        <f t="shared" si="13"/>
        <v>3.8875953371670655</v>
      </c>
      <c r="W20">
        <f t="shared" si="14"/>
        <v>54.441097550606202</v>
      </c>
      <c r="X20">
        <f t="shared" si="15"/>
        <v>2.0654457838007061</v>
      </c>
      <c r="Y20">
        <f t="shared" si="16"/>
        <v>3.7939091545330306</v>
      </c>
      <c r="Z20">
        <f t="shared" si="17"/>
        <v>1.8221495533663594</v>
      </c>
      <c r="AA20">
        <f t="shared" si="18"/>
        <v>-89.956290101548888</v>
      </c>
      <c r="AB20">
        <f t="shared" si="19"/>
        <v>-67.104663145468763</v>
      </c>
      <c r="AC20">
        <f t="shared" si="20"/>
        <v>-4.9349781099652725</v>
      </c>
      <c r="AD20">
        <f t="shared" si="21"/>
        <v>69.297147361275975</v>
      </c>
      <c r="AE20">
        <v>15</v>
      </c>
      <c r="AF20">
        <v>3</v>
      </c>
      <c r="AG20">
        <f t="shared" si="22"/>
        <v>1</v>
      </c>
      <c r="AH20">
        <f t="shared" si="23"/>
        <v>0</v>
      </c>
      <c r="AI20">
        <f t="shared" si="24"/>
        <v>53931.333301478298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884.10852</v>
      </c>
      <c r="AR20">
        <v>951.75</v>
      </c>
      <c r="AS20">
        <f t="shared" si="27"/>
        <v>7.1070638297872302E-2</v>
      </c>
      <c r="AT20">
        <v>0.5</v>
      </c>
      <c r="AU20">
        <f t="shared" si="28"/>
        <v>1180.1979518532471</v>
      </c>
      <c r="AV20">
        <f t="shared" si="29"/>
        <v>0.57254660113597577</v>
      </c>
      <c r="AW20">
        <f t="shared" si="30"/>
        <v>41.938710878025915</v>
      </c>
      <c r="AX20">
        <f t="shared" si="31"/>
        <v>0.28330969267139477</v>
      </c>
      <c r="AY20">
        <f t="shared" si="32"/>
        <v>9.7466198712335445E-4</v>
      </c>
      <c r="AZ20">
        <f t="shared" si="33"/>
        <v>2.4274546887312844</v>
      </c>
      <c r="BA20" t="s">
        <v>306</v>
      </c>
      <c r="BB20">
        <v>682.11</v>
      </c>
      <c r="BC20">
        <f t="shared" si="34"/>
        <v>269.64</v>
      </c>
      <c r="BD20">
        <f t="shared" si="35"/>
        <v>0.25085847797062755</v>
      </c>
      <c r="BE20">
        <f t="shared" si="36"/>
        <v>0.89548715682740498</v>
      </c>
      <c r="BF20">
        <f t="shared" si="37"/>
        <v>0.28628517849294316</v>
      </c>
      <c r="BG20">
        <f t="shared" si="38"/>
        <v>0.90722029708353569</v>
      </c>
      <c r="BH20">
        <f t="shared" si="39"/>
        <v>1400.0156666666701</v>
      </c>
      <c r="BI20">
        <f t="shared" si="40"/>
        <v>1180.1979518532471</v>
      </c>
      <c r="BJ20">
        <f t="shared" si="41"/>
        <v>0.84298910358853907</v>
      </c>
      <c r="BK20">
        <f t="shared" si="42"/>
        <v>0.19597820717707809</v>
      </c>
      <c r="BL20">
        <v>6</v>
      </c>
      <c r="BM20">
        <v>0.5</v>
      </c>
      <c r="BN20" t="s">
        <v>290</v>
      </c>
      <c r="BO20">
        <v>2</v>
      </c>
      <c r="BP20">
        <v>1608140888.8499999</v>
      </c>
      <c r="BQ20">
        <v>99.814476666666707</v>
      </c>
      <c r="BR20">
        <v>100.745833333333</v>
      </c>
      <c r="BS20">
        <v>20.146609999999999</v>
      </c>
      <c r="BT20">
        <v>17.748196666666701</v>
      </c>
      <c r="BU20">
        <v>96.576176666666697</v>
      </c>
      <c r="BV20">
        <v>20.094709999999999</v>
      </c>
      <c r="BW20">
        <v>500.01296666666701</v>
      </c>
      <c r="BX20">
        <v>102.420733333333</v>
      </c>
      <c r="BY20">
        <v>0.10002742000000001</v>
      </c>
      <c r="BZ20">
        <v>27.9957933333333</v>
      </c>
      <c r="CA20">
        <v>28.4148766666667</v>
      </c>
      <c r="CB20">
        <v>999.9</v>
      </c>
      <c r="CC20">
        <v>0</v>
      </c>
      <c r="CD20">
        <v>0</v>
      </c>
      <c r="CE20">
        <v>9990.9840000000004</v>
      </c>
      <c r="CF20">
        <v>0</v>
      </c>
      <c r="CG20">
        <v>320.35910000000001</v>
      </c>
      <c r="CH20">
        <v>1400.0156666666701</v>
      </c>
      <c r="CI20">
        <v>0.90000389999999997</v>
      </c>
      <c r="CJ20">
        <v>9.9995986666666703E-2</v>
      </c>
      <c r="CK20">
        <v>0</v>
      </c>
      <c r="CL20">
        <v>884.337533333333</v>
      </c>
      <c r="CM20">
        <v>4.9993800000000004</v>
      </c>
      <c r="CN20">
        <v>12436.1833333333</v>
      </c>
      <c r="CO20">
        <v>11164.4433333333</v>
      </c>
      <c r="CP20">
        <v>47.936999999999998</v>
      </c>
      <c r="CQ20">
        <v>49.936999999999998</v>
      </c>
      <c r="CR20">
        <v>48.778933333333299</v>
      </c>
      <c r="CS20">
        <v>49.75</v>
      </c>
      <c r="CT20">
        <v>49.5</v>
      </c>
      <c r="CU20">
        <v>1255.5226666666699</v>
      </c>
      <c r="CV20">
        <v>139.49299999999999</v>
      </c>
      <c r="CW20">
        <v>0</v>
      </c>
      <c r="CX20">
        <v>86.599999904632597</v>
      </c>
      <c r="CY20">
        <v>0</v>
      </c>
      <c r="CZ20">
        <v>884.10852</v>
      </c>
      <c r="DA20">
        <v>-16.746846174263698</v>
      </c>
      <c r="DB20">
        <v>-231.06923120902101</v>
      </c>
      <c r="DC20">
        <v>12432.736000000001</v>
      </c>
      <c r="DD20">
        <v>15</v>
      </c>
      <c r="DE20">
        <v>1608140610</v>
      </c>
      <c r="DF20" t="s">
        <v>291</v>
      </c>
      <c r="DG20">
        <v>1608140601</v>
      </c>
      <c r="DH20">
        <v>1608140610</v>
      </c>
      <c r="DI20">
        <v>2</v>
      </c>
      <c r="DJ20">
        <v>-2.0590000000000002</v>
      </c>
      <c r="DK20">
        <v>2.8000000000000001E-2</v>
      </c>
      <c r="DL20">
        <v>3.238</v>
      </c>
      <c r="DM20">
        <v>5.1999999999999998E-2</v>
      </c>
      <c r="DN20">
        <v>412</v>
      </c>
      <c r="DO20">
        <v>18</v>
      </c>
      <c r="DP20">
        <v>0.09</v>
      </c>
      <c r="DQ20">
        <v>0.04</v>
      </c>
      <c r="DR20">
        <v>0.57609519047661495</v>
      </c>
      <c r="DS20">
        <v>-0.14444718233718701</v>
      </c>
      <c r="DT20">
        <v>1.6489408669205601E-2</v>
      </c>
      <c r="DU20">
        <v>1</v>
      </c>
      <c r="DV20">
        <v>-0.93489570967741997</v>
      </c>
      <c r="DW20">
        <v>0.15982582258064401</v>
      </c>
      <c r="DX20">
        <v>1.9304172223597E-2</v>
      </c>
      <c r="DY20">
        <v>1</v>
      </c>
      <c r="DZ20">
        <v>2.3973219354838702</v>
      </c>
      <c r="EA20">
        <v>8.9102419354837994E-2</v>
      </c>
      <c r="EB20">
        <v>6.6810301597760796E-3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3.238</v>
      </c>
      <c r="EJ20">
        <v>5.1900000000000002E-2</v>
      </c>
      <c r="EK20">
        <v>3.2382999999999198</v>
      </c>
      <c r="EL20">
        <v>0</v>
      </c>
      <c r="EM20">
        <v>0</v>
      </c>
      <c r="EN20">
        <v>0</v>
      </c>
      <c r="EO20">
        <v>5.18999999999998E-2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4.9000000000000004</v>
      </c>
      <c r="EX20">
        <v>4.8</v>
      </c>
      <c r="EY20">
        <v>2</v>
      </c>
      <c r="EZ20">
        <v>464.90600000000001</v>
      </c>
      <c r="FA20">
        <v>545.11900000000003</v>
      </c>
      <c r="FB20">
        <v>24.5245</v>
      </c>
      <c r="FC20">
        <v>32.997700000000002</v>
      </c>
      <c r="FD20">
        <v>30.0002</v>
      </c>
      <c r="FE20">
        <v>32.755499999999998</v>
      </c>
      <c r="FF20">
        <v>32.784599999999998</v>
      </c>
      <c r="FG20">
        <v>7.57437</v>
      </c>
      <c r="FH20">
        <v>0</v>
      </c>
      <c r="FI20">
        <v>100</v>
      </c>
      <c r="FJ20">
        <v>24.5214</v>
      </c>
      <c r="FK20">
        <v>100.81100000000001</v>
      </c>
      <c r="FL20">
        <v>20.0928</v>
      </c>
      <c r="FM20">
        <v>100.973</v>
      </c>
      <c r="FN20">
        <v>100.393</v>
      </c>
    </row>
    <row r="21" spans="1:170" x14ac:dyDescent="0.25">
      <c r="A21">
        <v>5</v>
      </c>
      <c r="B21">
        <v>1608140971.5999999</v>
      </c>
      <c r="C21">
        <v>387.59999990463302</v>
      </c>
      <c r="D21" t="s">
        <v>307</v>
      </c>
      <c r="E21" t="s">
        <v>308</v>
      </c>
      <c r="F21" t="s">
        <v>285</v>
      </c>
      <c r="G21" t="s">
        <v>286</v>
      </c>
      <c r="H21">
        <v>1608140963.8499999</v>
      </c>
      <c r="I21">
        <f t="shared" si="0"/>
        <v>2.1097337063597245E-3</v>
      </c>
      <c r="J21">
        <f t="shared" si="1"/>
        <v>2.2378440734095801</v>
      </c>
      <c r="K21">
        <f t="shared" si="2"/>
        <v>149.1677</v>
      </c>
      <c r="L21">
        <f t="shared" si="3"/>
        <v>114.50791535241061</v>
      </c>
      <c r="M21">
        <f t="shared" si="4"/>
        <v>11.739757210955167</v>
      </c>
      <c r="N21">
        <f t="shared" si="5"/>
        <v>15.293201140961397</v>
      </c>
      <c r="O21">
        <f t="shared" si="6"/>
        <v>0.11834360602440133</v>
      </c>
      <c r="P21">
        <f t="shared" si="7"/>
        <v>2.9701741672601614</v>
      </c>
      <c r="Q21">
        <f t="shared" si="8"/>
        <v>0.11578509847915915</v>
      </c>
      <c r="R21">
        <f t="shared" si="9"/>
        <v>7.2590951317743652E-2</v>
      </c>
      <c r="S21">
        <f t="shared" si="10"/>
        <v>231.2915924025564</v>
      </c>
      <c r="T21">
        <f t="shared" si="11"/>
        <v>28.791822543272747</v>
      </c>
      <c r="U21">
        <f t="shared" si="12"/>
        <v>28.408523333333299</v>
      </c>
      <c r="V21">
        <f t="shared" si="13"/>
        <v>3.8861601220689459</v>
      </c>
      <c r="W21">
        <f t="shared" si="14"/>
        <v>54.649679372081692</v>
      </c>
      <c r="X21">
        <f t="shared" si="15"/>
        <v>2.0723521228885793</v>
      </c>
      <c r="Y21">
        <f t="shared" si="16"/>
        <v>3.7920663884942387</v>
      </c>
      <c r="Z21">
        <f t="shared" si="17"/>
        <v>1.8138079991803666</v>
      </c>
      <c r="AA21">
        <f t="shared" si="18"/>
        <v>-93.039256450463853</v>
      </c>
      <c r="AB21">
        <f t="shared" si="19"/>
        <v>-67.424041947819987</v>
      </c>
      <c r="AC21">
        <f t="shared" si="20"/>
        <v>-4.9579312790675676</v>
      </c>
      <c r="AD21">
        <f t="shared" si="21"/>
        <v>65.870362725204998</v>
      </c>
      <c r="AE21">
        <v>15</v>
      </c>
      <c r="AF21">
        <v>3</v>
      </c>
      <c r="AG21">
        <f t="shared" si="22"/>
        <v>1</v>
      </c>
      <c r="AH21">
        <f t="shared" si="23"/>
        <v>0</v>
      </c>
      <c r="AI21">
        <f t="shared" si="24"/>
        <v>53935.901447253687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868.97144000000003</v>
      </c>
      <c r="AR21">
        <v>945.08</v>
      </c>
      <c r="AS21">
        <f t="shared" si="27"/>
        <v>8.0531341262115363E-2</v>
      </c>
      <c r="AT21">
        <v>0.5</v>
      </c>
      <c r="AU21">
        <f t="shared" si="28"/>
        <v>1180.1926308568254</v>
      </c>
      <c r="AV21">
        <f t="shared" si="29"/>
        <v>2.2378440734095801</v>
      </c>
      <c r="AW21">
        <f t="shared" si="30"/>
        <v>47.521247755282374</v>
      </c>
      <c r="AX21">
        <f t="shared" si="31"/>
        <v>0.32142252507724223</v>
      </c>
      <c r="AY21">
        <f t="shared" si="32"/>
        <v>2.3857050786545504E-3</v>
      </c>
      <c r="AZ21">
        <f t="shared" si="33"/>
        <v>2.4516443052440002</v>
      </c>
      <c r="BA21" t="s">
        <v>310</v>
      </c>
      <c r="BB21">
        <v>641.30999999999995</v>
      </c>
      <c r="BC21">
        <f t="shared" si="34"/>
        <v>303.7700000000001</v>
      </c>
      <c r="BD21">
        <f t="shared" si="35"/>
        <v>0.25054666359416661</v>
      </c>
      <c r="BE21">
        <f t="shared" si="36"/>
        <v>0.88409131667410723</v>
      </c>
      <c r="BF21">
        <f t="shared" si="37"/>
        <v>0.33147883303627645</v>
      </c>
      <c r="BG21">
        <f t="shared" si="38"/>
        <v>0.90983947243145014</v>
      </c>
      <c r="BH21">
        <f t="shared" si="39"/>
        <v>1400.00966666667</v>
      </c>
      <c r="BI21">
        <f t="shared" si="40"/>
        <v>1180.1926308568254</v>
      </c>
      <c r="BJ21">
        <f t="shared" si="41"/>
        <v>0.84298891568855061</v>
      </c>
      <c r="BK21">
        <f t="shared" si="42"/>
        <v>0.19597783137710123</v>
      </c>
      <c r="BL21">
        <v>6</v>
      </c>
      <c r="BM21">
        <v>0.5</v>
      </c>
      <c r="BN21" t="s">
        <v>290</v>
      </c>
      <c r="BO21">
        <v>2</v>
      </c>
      <c r="BP21">
        <v>1608140963.8499999</v>
      </c>
      <c r="BQ21">
        <v>149.1677</v>
      </c>
      <c r="BR21">
        <v>152.23073333333301</v>
      </c>
      <c r="BS21">
        <v>20.213426666666699</v>
      </c>
      <c r="BT21">
        <v>17.732939999999999</v>
      </c>
      <c r="BU21">
        <v>145.92930000000001</v>
      </c>
      <c r="BV21">
        <v>20.161526666666699</v>
      </c>
      <c r="BW21">
        <v>500.00400000000002</v>
      </c>
      <c r="BX21">
        <v>102.423566666667</v>
      </c>
      <c r="BY21">
        <v>9.9976573333333305E-2</v>
      </c>
      <c r="BZ21">
        <v>27.987459999999999</v>
      </c>
      <c r="CA21">
        <v>28.408523333333299</v>
      </c>
      <c r="CB21">
        <v>999.9</v>
      </c>
      <c r="CC21">
        <v>0</v>
      </c>
      <c r="CD21">
        <v>0</v>
      </c>
      <c r="CE21">
        <v>9991.2896666666693</v>
      </c>
      <c r="CF21">
        <v>0</v>
      </c>
      <c r="CG21">
        <v>307.27803333333298</v>
      </c>
      <c r="CH21">
        <v>1400.00966666667</v>
      </c>
      <c r="CI21">
        <v>0.900010166666667</v>
      </c>
      <c r="CJ21">
        <v>9.9989653333333303E-2</v>
      </c>
      <c r="CK21">
        <v>0</v>
      </c>
      <c r="CL21">
        <v>869.14866666666705</v>
      </c>
      <c r="CM21">
        <v>4.9993800000000004</v>
      </c>
      <c r="CN21">
        <v>12235.3433333333</v>
      </c>
      <c r="CO21">
        <v>11164.446666666699</v>
      </c>
      <c r="CP21">
        <v>48.116599999999998</v>
      </c>
      <c r="CQ21">
        <v>50.055799999999998</v>
      </c>
      <c r="CR21">
        <v>48.8791333333333</v>
      </c>
      <c r="CS21">
        <v>49.853999999999999</v>
      </c>
      <c r="CT21">
        <v>49.620800000000003</v>
      </c>
      <c r="CU21">
        <v>1255.5263333333301</v>
      </c>
      <c r="CV21">
        <v>139.48366666666701</v>
      </c>
      <c r="CW21">
        <v>0</v>
      </c>
      <c r="CX21">
        <v>74.599999904632597</v>
      </c>
      <c r="CY21">
        <v>0</v>
      </c>
      <c r="CZ21">
        <v>868.97144000000003</v>
      </c>
      <c r="DA21">
        <v>-11.9957692464858</v>
      </c>
      <c r="DB21">
        <v>-158.55384637746599</v>
      </c>
      <c r="DC21">
        <v>12233.175999999999</v>
      </c>
      <c r="DD21">
        <v>15</v>
      </c>
      <c r="DE21">
        <v>1608140610</v>
      </c>
      <c r="DF21" t="s">
        <v>291</v>
      </c>
      <c r="DG21">
        <v>1608140601</v>
      </c>
      <c r="DH21">
        <v>1608140610</v>
      </c>
      <c r="DI21">
        <v>2</v>
      </c>
      <c r="DJ21">
        <v>-2.0590000000000002</v>
      </c>
      <c r="DK21">
        <v>2.8000000000000001E-2</v>
      </c>
      <c r="DL21">
        <v>3.238</v>
      </c>
      <c r="DM21">
        <v>5.1999999999999998E-2</v>
      </c>
      <c r="DN21">
        <v>412</v>
      </c>
      <c r="DO21">
        <v>18</v>
      </c>
      <c r="DP21">
        <v>0.09</v>
      </c>
      <c r="DQ21">
        <v>0.04</v>
      </c>
      <c r="DR21">
        <v>2.24103599315964</v>
      </c>
      <c r="DS21">
        <v>-0.14616172252934101</v>
      </c>
      <c r="DT21">
        <v>2.2625620874894E-2</v>
      </c>
      <c r="DU21">
        <v>1</v>
      </c>
      <c r="DV21">
        <v>-3.0669864516129</v>
      </c>
      <c r="DW21">
        <v>0.13457806451613799</v>
      </c>
      <c r="DX21">
        <v>2.6250537389078399E-2</v>
      </c>
      <c r="DY21">
        <v>1</v>
      </c>
      <c r="DZ21">
        <v>2.47918677419355</v>
      </c>
      <c r="EA21">
        <v>0.10138596774193299</v>
      </c>
      <c r="EB21">
        <v>7.6237664838729596E-3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3.238</v>
      </c>
      <c r="EJ21">
        <v>5.1900000000000002E-2</v>
      </c>
      <c r="EK21">
        <v>3.2382999999999198</v>
      </c>
      <c r="EL21">
        <v>0</v>
      </c>
      <c r="EM21">
        <v>0</v>
      </c>
      <c r="EN21">
        <v>0</v>
      </c>
      <c r="EO21">
        <v>5.18999999999998E-2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6.2</v>
      </c>
      <c r="EX21">
        <v>6</v>
      </c>
      <c r="EY21">
        <v>2</v>
      </c>
      <c r="EZ21">
        <v>465.21800000000002</v>
      </c>
      <c r="FA21">
        <v>544.57899999999995</v>
      </c>
      <c r="FB21">
        <v>24.345199999999998</v>
      </c>
      <c r="FC21">
        <v>33.010899999999999</v>
      </c>
      <c r="FD21">
        <v>30.0002</v>
      </c>
      <c r="FE21">
        <v>32.779600000000002</v>
      </c>
      <c r="FF21">
        <v>32.811599999999999</v>
      </c>
      <c r="FG21">
        <v>9.9028899999999993</v>
      </c>
      <c r="FH21">
        <v>0</v>
      </c>
      <c r="FI21">
        <v>100</v>
      </c>
      <c r="FJ21">
        <v>24.347799999999999</v>
      </c>
      <c r="FK21">
        <v>152.721</v>
      </c>
      <c r="FL21">
        <v>20.168500000000002</v>
      </c>
      <c r="FM21">
        <v>100.97</v>
      </c>
      <c r="FN21">
        <v>100.39</v>
      </c>
    </row>
    <row r="22" spans="1:170" x14ac:dyDescent="0.25">
      <c r="A22">
        <v>6</v>
      </c>
      <c r="B22">
        <v>1608141044.5999999</v>
      </c>
      <c r="C22">
        <v>460.59999990463302</v>
      </c>
      <c r="D22" t="s">
        <v>311</v>
      </c>
      <c r="E22" t="s">
        <v>312</v>
      </c>
      <c r="F22" t="s">
        <v>285</v>
      </c>
      <c r="G22" t="s">
        <v>286</v>
      </c>
      <c r="H22">
        <v>1608141036.8499999</v>
      </c>
      <c r="I22">
        <f t="shared" si="0"/>
        <v>2.1988074968147006E-3</v>
      </c>
      <c r="J22">
        <f t="shared" si="1"/>
        <v>4.0050655736249618</v>
      </c>
      <c r="K22">
        <f t="shared" si="2"/>
        <v>199.0033</v>
      </c>
      <c r="L22">
        <f t="shared" si="3"/>
        <v>141.33861760038971</v>
      </c>
      <c r="M22">
        <f t="shared" si="4"/>
        <v>14.491018406373721</v>
      </c>
      <c r="N22">
        <f t="shared" si="5"/>
        <v>20.403202834362236</v>
      </c>
      <c r="O22">
        <f t="shared" si="6"/>
        <v>0.12391631956216832</v>
      </c>
      <c r="P22">
        <f t="shared" si="7"/>
        <v>2.9707441955837304</v>
      </c>
      <c r="Q22">
        <f t="shared" si="8"/>
        <v>0.1211147804134755</v>
      </c>
      <c r="R22">
        <f t="shared" si="9"/>
        <v>7.5943169568286256E-2</v>
      </c>
      <c r="S22">
        <f t="shared" si="10"/>
        <v>231.28951702333197</v>
      </c>
      <c r="T22">
        <f t="shared" si="11"/>
        <v>28.762719713198813</v>
      </c>
      <c r="U22">
        <f t="shared" si="12"/>
        <v>28.412420000000001</v>
      </c>
      <c r="V22">
        <f t="shared" si="13"/>
        <v>3.8870403224757459</v>
      </c>
      <c r="W22">
        <f t="shared" si="14"/>
        <v>54.867011065088391</v>
      </c>
      <c r="X22">
        <f t="shared" si="15"/>
        <v>2.0798536528873925</v>
      </c>
      <c r="Y22">
        <f t="shared" si="16"/>
        <v>3.7907179788235141</v>
      </c>
      <c r="Z22">
        <f t="shared" si="17"/>
        <v>1.8071866695883534</v>
      </c>
      <c r="AA22">
        <f t="shared" si="18"/>
        <v>-96.967410609528301</v>
      </c>
      <c r="AB22">
        <f t="shared" si="19"/>
        <v>-69.038035547830347</v>
      </c>
      <c r="AC22">
        <f t="shared" si="20"/>
        <v>-5.0755843300357002</v>
      </c>
      <c r="AD22">
        <f t="shared" si="21"/>
        <v>60.20848653593761</v>
      </c>
      <c r="AE22">
        <v>14</v>
      </c>
      <c r="AF22">
        <v>3</v>
      </c>
      <c r="AG22">
        <f t="shared" si="22"/>
        <v>1</v>
      </c>
      <c r="AH22">
        <f t="shared" si="23"/>
        <v>0</v>
      </c>
      <c r="AI22">
        <f t="shared" si="24"/>
        <v>53953.763668974738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862.63603999999998</v>
      </c>
      <c r="AR22">
        <v>956.1</v>
      </c>
      <c r="AS22">
        <f t="shared" si="27"/>
        <v>9.7755423072900416E-2</v>
      </c>
      <c r="AT22">
        <v>0.5</v>
      </c>
      <c r="AU22">
        <f t="shared" si="28"/>
        <v>1180.1746618535049</v>
      </c>
      <c r="AV22">
        <f t="shared" si="29"/>
        <v>4.0050655736249618</v>
      </c>
      <c r="AW22">
        <f t="shared" si="30"/>
        <v>57.684236684703279</v>
      </c>
      <c r="AX22">
        <f t="shared" si="31"/>
        <v>0.35606108147683302</v>
      </c>
      <c r="AY22">
        <f t="shared" si="32"/>
        <v>3.8831650954475835E-3</v>
      </c>
      <c r="AZ22">
        <f t="shared" si="33"/>
        <v>2.4118606840288672</v>
      </c>
      <c r="BA22" t="s">
        <v>314</v>
      </c>
      <c r="BB22">
        <v>615.66999999999996</v>
      </c>
      <c r="BC22">
        <f t="shared" si="34"/>
        <v>340.43000000000006</v>
      </c>
      <c r="BD22">
        <f t="shared" si="35"/>
        <v>0.27454677907352476</v>
      </c>
      <c r="BE22">
        <f t="shared" si="36"/>
        <v>0.87136158040515266</v>
      </c>
      <c r="BF22">
        <f t="shared" si="37"/>
        <v>0.38842475624180806</v>
      </c>
      <c r="BG22">
        <f t="shared" si="38"/>
        <v>0.90551213924793927</v>
      </c>
      <c r="BH22">
        <f t="shared" si="39"/>
        <v>1399.9873333333301</v>
      </c>
      <c r="BI22">
        <f t="shared" si="40"/>
        <v>1180.1746618535049</v>
      </c>
      <c r="BJ22">
        <f t="shared" si="41"/>
        <v>0.84298952837204788</v>
      </c>
      <c r="BK22">
        <f t="shared" si="42"/>
        <v>0.19597905674409569</v>
      </c>
      <c r="BL22">
        <v>6</v>
      </c>
      <c r="BM22">
        <v>0.5</v>
      </c>
      <c r="BN22" t="s">
        <v>290</v>
      </c>
      <c r="BO22">
        <v>2</v>
      </c>
      <c r="BP22">
        <v>1608141036.8499999</v>
      </c>
      <c r="BQ22">
        <v>199.0033</v>
      </c>
      <c r="BR22">
        <v>204.33436666666699</v>
      </c>
      <c r="BS22">
        <v>20.285920000000001</v>
      </c>
      <c r="BT22">
        <v>17.7009233333333</v>
      </c>
      <c r="BU22">
        <v>195.76509999999999</v>
      </c>
      <c r="BV22">
        <v>20.234020000000001</v>
      </c>
      <c r="BW22">
        <v>500.00900000000001</v>
      </c>
      <c r="BX22">
        <v>102.426933333333</v>
      </c>
      <c r="BY22">
        <v>0.10002393</v>
      </c>
      <c r="BZ22">
        <v>27.981359999999999</v>
      </c>
      <c r="CA22">
        <v>28.412420000000001</v>
      </c>
      <c r="CB22">
        <v>999.9</v>
      </c>
      <c r="CC22">
        <v>0</v>
      </c>
      <c r="CD22">
        <v>0</v>
      </c>
      <c r="CE22">
        <v>9994.1853333333293</v>
      </c>
      <c r="CF22">
        <v>0</v>
      </c>
      <c r="CG22">
        <v>252.63546666666701</v>
      </c>
      <c r="CH22">
        <v>1399.9873333333301</v>
      </c>
      <c r="CI22">
        <v>0.89999169999999995</v>
      </c>
      <c r="CJ22">
        <v>0.100008283333333</v>
      </c>
      <c r="CK22">
        <v>0</v>
      </c>
      <c r="CL22">
        <v>862.64813333333302</v>
      </c>
      <c r="CM22">
        <v>4.9993800000000004</v>
      </c>
      <c r="CN22">
        <v>12157.38</v>
      </c>
      <c r="CO22">
        <v>11164.2033333333</v>
      </c>
      <c r="CP22">
        <v>48.224800000000002</v>
      </c>
      <c r="CQ22">
        <v>50.186999999999998</v>
      </c>
      <c r="CR22">
        <v>49.0124</v>
      </c>
      <c r="CS22">
        <v>49.953800000000001</v>
      </c>
      <c r="CT22">
        <v>49.699599999999997</v>
      </c>
      <c r="CU22">
        <v>1255.4773333333301</v>
      </c>
      <c r="CV22">
        <v>139.51</v>
      </c>
      <c r="CW22">
        <v>0</v>
      </c>
      <c r="CX22">
        <v>72.299999952316298</v>
      </c>
      <c r="CY22">
        <v>0</v>
      </c>
      <c r="CZ22">
        <v>862.63603999999998</v>
      </c>
      <c r="DA22">
        <v>-1.4915384614912699</v>
      </c>
      <c r="DB22">
        <v>-18.384615372918098</v>
      </c>
      <c r="DC22">
        <v>12157.268</v>
      </c>
      <c r="DD22">
        <v>15</v>
      </c>
      <c r="DE22">
        <v>1608140610</v>
      </c>
      <c r="DF22" t="s">
        <v>291</v>
      </c>
      <c r="DG22">
        <v>1608140601</v>
      </c>
      <c r="DH22">
        <v>1608140610</v>
      </c>
      <c r="DI22">
        <v>2</v>
      </c>
      <c r="DJ22">
        <v>-2.0590000000000002</v>
      </c>
      <c r="DK22">
        <v>2.8000000000000001E-2</v>
      </c>
      <c r="DL22">
        <v>3.238</v>
      </c>
      <c r="DM22">
        <v>5.1999999999999998E-2</v>
      </c>
      <c r="DN22">
        <v>412</v>
      </c>
      <c r="DO22">
        <v>18</v>
      </c>
      <c r="DP22">
        <v>0.09</v>
      </c>
      <c r="DQ22">
        <v>0.04</v>
      </c>
      <c r="DR22">
        <v>4.0083911088308302</v>
      </c>
      <c r="DS22">
        <v>-6.7665556604706495E-2</v>
      </c>
      <c r="DT22">
        <v>2.3785168712981E-2</v>
      </c>
      <c r="DU22">
        <v>1</v>
      </c>
      <c r="DV22">
        <v>-5.3351529032258096</v>
      </c>
      <c r="DW22">
        <v>3.6667258064531097E-2</v>
      </c>
      <c r="DX22">
        <v>2.79523496840892E-2</v>
      </c>
      <c r="DY22">
        <v>1</v>
      </c>
      <c r="DZ22">
        <v>2.5837780645161299</v>
      </c>
      <c r="EA22">
        <v>9.9959516129027898E-2</v>
      </c>
      <c r="EB22">
        <v>7.4595967284214601E-3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3.2389999999999999</v>
      </c>
      <c r="EJ22">
        <v>5.1900000000000002E-2</v>
      </c>
      <c r="EK22">
        <v>3.2382999999999198</v>
      </c>
      <c r="EL22">
        <v>0</v>
      </c>
      <c r="EM22">
        <v>0</v>
      </c>
      <c r="EN22">
        <v>0</v>
      </c>
      <c r="EO22">
        <v>5.18999999999998E-2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7.4</v>
      </c>
      <c r="EX22">
        <v>7.2</v>
      </c>
      <c r="EY22">
        <v>2</v>
      </c>
      <c r="EZ22">
        <v>465.68599999999998</v>
      </c>
      <c r="FA22">
        <v>544.16999999999996</v>
      </c>
      <c r="FB22">
        <v>24.322299999999998</v>
      </c>
      <c r="FC22">
        <v>33.047600000000003</v>
      </c>
      <c r="FD22">
        <v>30.000299999999999</v>
      </c>
      <c r="FE22">
        <v>32.814700000000002</v>
      </c>
      <c r="FF22">
        <v>32.847299999999997</v>
      </c>
      <c r="FG22">
        <v>12.2278</v>
      </c>
      <c r="FH22">
        <v>0</v>
      </c>
      <c r="FI22">
        <v>100</v>
      </c>
      <c r="FJ22">
        <v>24.331299999999999</v>
      </c>
      <c r="FK22">
        <v>204.77799999999999</v>
      </c>
      <c r="FL22">
        <v>20.230799999999999</v>
      </c>
      <c r="FM22">
        <v>100.961</v>
      </c>
      <c r="FN22">
        <v>100.381</v>
      </c>
    </row>
    <row r="23" spans="1:170" x14ac:dyDescent="0.25">
      <c r="A23">
        <v>7</v>
      </c>
      <c r="B23">
        <v>1608141120.5999999</v>
      </c>
      <c r="C23">
        <v>536.59999990463302</v>
      </c>
      <c r="D23" t="s">
        <v>315</v>
      </c>
      <c r="E23" t="s">
        <v>316</v>
      </c>
      <c r="F23" t="s">
        <v>285</v>
      </c>
      <c r="G23" t="s">
        <v>286</v>
      </c>
      <c r="H23">
        <v>1608141112.8499999</v>
      </c>
      <c r="I23">
        <f t="shared" si="0"/>
        <v>2.2753290761499015E-3</v>
      </c>
      <c r="J23">
        <f t="shared" si="1"/>
        <v>6.0066971129377329</v>
      </c>
      <c r="K23">
        <f t="shared" si="2"/>
        <v>249.06516666666701</v>
      </c>
      <c r="L23">
        <f t="shared" si="3"/>
        <v>166.70962150898282</v>
      </c>
      <c r="M23">
        <f t="shared" si="4"/>
        <v>17.092598696442128</v>
      </c>
      <c r="N23">
        <f t="shared" si="5"/>
        <v>25.536444174977774</v>
      </c>
      <c r="O23">
        <f t="shared" si="6"/>
        <v>0.12847188330267126</v>
      </c>
      <c r="P23">
        <f t="shared" si="7"/>
        <v>2.9720838558012312</v>
      </c>
      <c r="Q23">
        <f t="shared" si="8"/>
        <v>0.12546458651720946</v>
      </c>
      <c r="R23">
        <f t="shared" si="9"/>
        <v>7.8679697072786672E-2</v>
      </c>
      <c r="S23">
        <f t="shared" si="10"/>
        <v>231.29568384764909</v>
      </c>
      <c r="T23">
        <f t="shared" si="11"/>
        <v>28.748768993529271</v>
      </c>
      <c r="U23">
        <f t="shared" si="12"/>
        <v>28.424893333333301</v>
      </c>
      <c r="V23">
        <f t="shared" si="13"/>
        <v>3.8898590366583021</v>
      </c>
      <c r="W23">
        <f t="shared" si="14"/>
        <v>54.974241739801691</v>
      </c>
      <c r="X23">
        <f t="shared" si="15"/>
        <v>2.0846435380880197</v>
      </c>
      <c r="Y23">
        <f t="shared" si="16"/>
        <v>3.7920369105859355</v>
      </c>
      <c r="Z23">
        <f t="shared" si="17"/>
        <v>1.8052154985702824</v>
      </c>
      <c r="AA23">
        <f t="shared" si="18"/>
        <v>-100.34201225821066</v>
      </c>
      <c r="AB23">
        <f t="shared" si="19"/>
        <v>-70.11173793050088</v>
      </c>
      <c r="AC23">
        <f t="shared" si="20"/>
        <v>-5.15267134812827</v>
      </c>
      <c r="AD23">
        <f t="shared" si="21"/>
        <v>55.689262310809269</v>
      </c>
      <c r="AE23">
        <v>14</v>
      </c>
      <c r="AF23">
        <v>3</v>
      </c>
      <c r="AG23">
        <f t="shared" si="22"/>
        <v>1</v>
      </c>
      <c r="AH23">
        <f t="shared" si="23"/>
        <v>0</v>
      </c>
      <c r="AI23">
        <f t="shared" si="24"/>
        <v>53991.991789674212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874.65680769230801</v>
      </c>
      <c r="AR23">
        <v>992.45</v>
      </c>
      <c r="AS23">
        <f t="shared" si="27"/>
        <v>0.11868929649623861</v>
      </c>
      <c r="AT23">
        <v>0.5</v>
      </c>
      <c r="AU23">
        <f t="shared" si="28"/>
        <v>1180.207139895678</v>
      </c>
      <c r="AV23">
        <f t="shared" si="29"/>
        <v>6.0066971129377329</v>
      </c>
      <c r="AW23">
        <f t="shared" si="30"/>
        <v>70.038977577027936</v>
      </c>
      <c r="AX23">
        <f t="shared" si="31"/>
        <v>0.37399365207315238</v>
      </c>
      <c r="AY23">
        <f t="shared" si="32"/>
        <v>5.5790584298074783E-3</v>
      </c>
      <c r="AZ23">
        <f t="shared" si="33"/>
        <v>2.2868960652929617</v>
      </c>
      <c r="BA23" t="s">
        <v>318</v>
      </c>
      <c r="BB23">
        <v>621.28</v>
      </c>
      <c r="BC23">
        <f t="shared" si="34"/>
        <v>371.17000000000007</v>
      </c>
      <c r="BD23">
        <f t="shared" si="35"/>
        <v>0.31735644666242424</v>
      </c>
      <c r="BE23">
        <f t="shared" si="36"/>
        <v>0.85944789457740078</v>
      </c>
      <c r="BF23">
        <f t="shared" si="37"/>
        <v>0.42528751753155558</v>
      </c>
      <c r="BG23">
        <f t="shared" si="38"/>
        <v>0.8912382226217489</v>
      </c>
      <c r="BH23">
        <f t="shared" si="39"/>
        <v>1400.0260000000001</v>
      </c>
      <c r="BI23">
        <f t="shared" si="40"/>
        <v>1180.207139895678</v>
      </c>
      <c r="BJ23">
        <f t="shared" si="41"/>
        <v>0.84298944440723089</v>
      </c>
      <c r="BK23">
        <f t="shared" si="42"/>
        <v>0.19597888881446185</v>
      </c>
      <c r="BL23">
        <v>6</v>
      </c>
      <c r="BM23">
        <v>0.5</v>
      </c>
      <c r="BN23" t="s">
        <v>290</v>
      </c>
      <c r="BO23">
        <v>2</v>
      </c>
      <c r="BP23">
        <v>1608141112.8499999</v>
      </c>
      <c r="BQ23">
        <v>249.06516666666701</v>
      </c>
      <c r="BR23">
        <v>256.953033333333</v>
      </c>
      <c r="BS23">
        <v>20.3322</v>
      </c>
      <c r="BT23">
        <v>17.6573933333333</v>
      </c>
      <c r="BU23">
        <v>245.82673333333301</v>
      </c>
      <c r="BV23">
        <v>20.2803</v>
      </c>
      <c r="BW23">
        <v>500.01369999999997</v>
      </c>
      <c r="BX23">
        <v>102.42919999999999</v>
      </c>
      <c r="BY23">
        <v>9.99674333333333E-2</v>
      </c>
      <c r="BZ23">
        <v>27.9873266666667</v>
      </c>
      <c r="CA23">
        <v>28.424893333333301</v>
      </c>
      <c r="CB23">
        <v>999.9</v>
      </c>
      <c r="CC23">
        <v>0</v>
      </c>
      <c r="CD23">
        <v>0</v>
      </c>
      <c r="CE23">
        <v>10001.544</v>
      </c>
      <c r="CF23">
        <v>0</v>
      </c>
      <c r="CG23">
        <v>378.32853333333298</v>
      </c>
      <c r="CH23">
        <v>1400.0260000000001</v>
      </c>
      <c r="CI23">
        <v>0.8999952</v>
      </c>
      <c r="CJ23">
        <v>0.1000047</v>
      </c>
      <c r="CK23">
        <v>0</v>
      </c>
      <c r="CL23">
        <v>874.62670000000003</v>
      </c>
      <c r="CM23">
        <v>4.9993800000000004</v>
      </c>
      <c r="CN23">
        <v>12334.936666666699</v>
      </c>
      <c r="CO23">
        <v>11164.526666666699</v>
      </c>
      <c r="CP23">
        <v>48.370800000000003</v>
      </c>
      <c r="CQ23">
        <v>50.370800000000003</v>
      </c>
      <c r="CR23">
        <v>49.182866666666598</v>
      </c>
      <c r="CS23">
        <v>50.112400000000001</v>
      </c>
      <c r="CT23">
        <v>49.811999999999998</v>
      </c>
      <c r="CU23">
        <v>1255.51966666667</v>
      </c>
      <c r="CV23">
        <v>139.51033333333299</v>
      </c>
      <c r="CW23">
        <v>0</v>
      </c>
      <c r="CX23">
        <v>75.299999952316298</v>
      </c>
      <c r="CY23">
        <v>0</v>
      </c>
      <c r="CZ23">
        <v>874.65680769230801</v>
      </c>
      <c r="DA23">
        <v>12.8171965865522</v>
      </c>
      <c r="DB23">
        <v>158.84786328255299</v>
      </c>
      <c r="DC23">
        <v>12335.180769230799</v>
      </c>
      <c r="DD23">
        <v>15</v>
      </c>
      <c r="DE23">
        <v>1608140610</v>
      </c>
      <c r="DF23" t="s">
        <v>291</v>
      </c>
      <c r="DG23">
        <v>1608140601</v>
      </c>
      <c r="DH23">
        <v>1608140610</v>
      </c>
      <c r="DI23">
        <v>2</v>
      </c>
      <c r="DJ23">
        <v>-2.0590000000000002</v>
      </c>
      <c r="DK23">
        <v>2.8000000000000001E-2</v>
      </c>
      <c r="DL23">
        <v>3.238</v>
      </c>
      <c r="DM23">
        <v>5.1999999999999998E-2</v>
      </c>
      <c r="DN23">
        <v>412</v>
      </c>
      <c r="DO23">
        <v>18</v>
      </c>
      <c r="DP23">
        <v>0.09</v>
      </c>
      <c r="DQ23">
        <v>0.04</v>
      </c>
      <c r="DR23">
        <v>6.0096414458002601</v>
      </c>
      <c r="DS23">
        <v>-0.17671872295296101</v>
      </c>
      <c r="DT23">
        <v>2.87384785548516E-2</v>
      </c>
      <c r="DU23">
        <v>1</v>
      </c>
      <c r="DV23">
        <v>-7.8913764516129001</v>
      </c>
      <c r="DW23">
        <v>0.162484354838692</v>
      </c>
      <c r="DX23">
        <v>3.3138708537569402E-2</v>
      </c>
      <c r="DY23">
        <v>1</v>
      </c>
      <c r="DZ23">
        <v>2.6737848387096799</v>
      </c>
      <c r="EA23">
        <v>8.1935322580643594E-2</v>
      </c>
      <c r="EB23">
        <v>6.1929496182340496E-3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3.238</v>
      </c>
      <c r="EJ23">
        <v>5.1900000000000002E-2</v>
      </c>
      <c r="EK23">
        <v>3.2382999999999198</v>
      </c>
      <c r="EL23">
        <v>0</v>
      </c>
      <c r="EM23">
        <v>0</v>
      </c>
      <c r="EN23">
        <v>0</v>
      </c>
      <c r="EO23">
        <v>5.18999999999998E-2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8.6999999999999993</v>
      </c>
      <c r="EX23">
        <v>8.5</v>
      </c>
      <c r="EY23">
        <v>2</v>
      </c>
      <c r="EZ23">
        <v>466.06400000000002</v>
      </c>
      <c r="FA23">
        <v>543.23199999999997</v>
      </c>
      <c r="FB23">
        <v>24.283300000000001</v>
      </c>
      <c r="FC23">
        <v>33.097700000000003</v>
      </c>
      <c r="FD23">
        <v>30.0002</v>
      </c>
      <c r="FE23">
        <v>32.860599999999998</v>
      </c>
      <c r="FF23">
        <v>32.892699999999998</v>
      </c>
      <c r="FG23">
        <v>14.5273</v>
      </c>
      <c r="FH23">
        <v>0</v>
      </c>
      <c r="FI23">
        <v>100</v>
      </c>
      <c r="FJ23">
        <v>24.289899999999999</v>
      </c>
      <c r="FK23">
        <v>257.36200000000002</v>
      </c>
      <c r="FL23">
        <v>20.277000000000001</v>
      </c>
      <c r="FM23">
        <v>100.953</v>
      </c>
      <c r="FN23">
        <v>100.373</v>
      </c>
    </row>
    <row r="24" spans="1:170" x14ac:dyDescent="0.25">
      <c r="A24">
        <v>8</v>
      </c>
      <c r="B24">
        <v>1608141220.5999999</v>
      </c>
      <c r="C24">
        <v>636.59999990463302</v>
      </c>
      <c r="D24" t="s">
        <v>319</v>
      </c>
      <c r="E24" t="s">
        <v>320</v>
      </c>
      <c r="F24" t="s">
        <v>285</v>
      </c>
      <c r="G24" t="s">
        <v>286</v>
      </c>
      <c r="H24">
        <v>1608141212.8499999</v>
      </c>
      <c r="I24">
        <f t="shared" si="0"/>
        <v>2.3608916227810203E-3</v>
      </c>
      <c r="J24">
        <f t="shared" si="1"/>
        <v>11.263533728266408</v>
      </c>
      <c r="K24">
        <f t="shared" si="2"/>
        <v>399.27</v>
      </c>
      <c r="L24">
        <f t="shared" si="3"/>
        <v>252.10335093286494</v>
      </c>
      <c r="M24">
        <f t="shared" si="4"/>
        <v>25.848378802771439</v>
      </c>
      <c r="N24">
        <f t="shared" si="5"/>
        <v>40.937505060497571</v>
      </c>
      <c r="O24">
        <f t="shared" si="6"/>
        <v>0.13360803581352637</v>
      </c>
      <c r="P24">
        <f t="shared" si="7"/>
        <v>2.974005076336542</v>
      </c>
      <c r="Q24">
        <f t="shared" si="8"/>
        <v>0.13036079596730049</v>
      </c>
      <c r="R24">
        <f t="shared" si="9"/>
        <v>8.1760675725771975E-2</v>
      </c>
      <c r="S24">
        <f t="shared" si="10"/>
        <v>231.29036812798907</v>
      </c>
      <c r="T24">
        <f t="shared" si="11"/>
        <v>28.73771369776394</v>
      </c>
      <c r="U24">
        <f t="shared" si="12"/>
        <v>28.42051</v>
      </c>
      <c r="V24">
        <f t="shared" si="13"/>
        <v>3.8888682912824346</v>
      </c>
      <c r="W24">
        <f t="shared" si="14"/>
        <v>54.976030732617744</v>
      </c>
      <c r="X24">
        <f t="shared" si="15"/>
        <v>2.086093315202453</v>
      </c>
      <c r="Y24">
        <f t="shared" si="16"/>
        <v>3.794550620339268</v>
      </c>
      <c r="Z24">
        <f t="shared" si="17"/>
        <v>1.8027749760799816</v>
      </c>
      <c r="AA24">
        <f t="shared" si="18"/>
        <v>-104.115320564643</v>
      </c>
      <c r="AB24">
        <f t="shared" si="19"/>
        <v>-67.631790357407169</v>
      </c>
      <c r="AC24">
        <f t="shared" si="20"/>
        <v>-4.9673760017421662</v>
      </c>
      <c r="AD24">
        <f t="shared" si="21"/>
        <v>54.575881204196733</v>
      </c>
      <c r="AE24">
        <v>13</v>
      </c>
      <c r="AF24">
        <v>3</v>
      </c>
      <c r="AG24">
        <f t="shared" si="22"/>
        <v>1</v>
      </c>
      <c r="AH24">
        <f t="shared" si="23"/>
        <v>0</v>
      </c>
      <c r="AI24">
        <f t="shared" si="24"/>
        <v>54046.2975686145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943.15176923076899</v>
      </c>
      <c r="AR24">
        <v>1114.0899999999999</v>
      </c>
      <c r="AS24">
        <f t="shared" si="27"/>
        <v>0.15343305367540405</v>
      </c>
      <c r="AT24">
        <v>0.5</v>
      </c>
      <c r="AU24">
        <f t="shared" si="28"/>
        <v>1180.1791418535031</v>
      </c>
      <c r="AV24">
        <f t="shared" si="29"/>
        <v>11.263533728266408</v>
      </c>
      <c r="AW24">
        <f t="shared" si="30"/>
        <v>90.539244809300413</v>
      </c>
      <c r="AX24">
        <f t="shared" si="31"/>
        <v>0.43809746070784222</v>
      </c>
      <c r="AY24">
        <f t="shared" si="32"/>
        <v>1.0033460843483118E-2</v>
      </c>
      <c r="AZ24">
        <f t="shared" si="33"/>
        <v>1.9280219730901453</v>
      </c>
      <c r="BA24" t="s">
        <v>322</v>
      </c>
      <c r="BB24">
        <v>626.01</v>
      </c>
      <c r="BC24">
        <f t="shared" si="34"/>
        <v>488.07999999999993</v>
      </c>
      <c r="BD24">
        <f t="shared" si="35"/>
        <v>0.35022584569994869</v>
      </c>
      <c r="BE24">
        <f t="shared" si="36"/>
        <v>0.81484558452544886</v>
      </c>
      <c r="BF24">
        <f t="shared" si="37"/>
        <v>0.42883247104865557</v>
      </c>
      <c r="BG24">
        <f t="shared" si="38"/>
        <v>0.84347263201900324</v>
      </c>
      <c r="BH24">
        <f t="shared" si="39"/>
        <v>1399.9926666666699</v>
      </c>
      <c r="BI24">
        <f t="shared" si="40"/>
        <v>1180.1791418535031</v>
      </c>
      <c r="BJ24">
        <f t="shared" si="41"/>
        <v>0.84298951698330349</v>
      </c>
      <c r="BK24">
        <f t="shared" si="42"/>
        <v>0.19597903396660724</v>
      </c>
      <c r="BL24">
        <v>6</v>
      </c>
      <c r="BM24">
        <v>0.5</v>
      </c>
      <c r="BN24" t="s">
        <v>290</v>
      </c>
      <c r="BO24">
        <v>2</v>
      </c>
      <c r="BP24">
        <v>1608141212.8499999</v>
      </c>
      <c r="BQ24">
        <v>399.27</v>
      </c>
      <c r="BR24">
        <v>413.917233333333</v>
      </c>
      <c r="BS24">
        <v>20.346</v>
      </c>
      <c r="BT24">
        <v>17.570603333333299</v>
      </c>
      <c r="BU24">
        <v>395.93799999999999</v>
      </c>
      <c r="BV24">
        <v>20.302</v>
      </c>
      <c r="BW24">
        <v>500.00569999999999</v>
      </c>
      <c r="BX24">
        <v>102.430933333333</v>
      </c>
      <c r="BY24">
        <v>9.9948176666666694E-2</v>
      </c>
      <c r="BZ24">
        <v>27.9986933333333</v>
      </c>
      <c r="CA24">
        <v>28.42051</v>
      </c>
      <c r="CB24">
        <v>999.9</v>
      </c>
      <c r="CC24">
        <v>0</v>
      </c>
      <c r="CD24">
        <v>0</v>
      </c>
      <c r="CE24">
        <v>10012.252</v>
      </c>
      <c r="CF24">
        <v>0</v>
      </c>
      <c r="CG24">
        <v>256.60759999999999</v>
      </c>
      <c r="CH24">
        <v>1399.9926666666699</v>
      </c>
      <c r="CI24">
        <v>0.89999379999999995</v>
      </c>
      <c r="CJ24">
        <v>0.100006133333333</v>
      </c>
      <c r="CK24">
        <v>0</v>
      </c>
      <c r="CL24">
        <v>943.08396666666704</v>
      </c>
      <c r="CM24">
        <v>4.9993800000000004</v>
      </c>
      <c r="CN24">
        <v>13276.5933333333</v>
      </c>
      <c r="CO24">
        <v>11164.2633333333</v>
      </c>
      <c r="CP24">
        <v>48.443300000000001</v>
      </c>
      <c r="CQ24">
        <v>50.557866666666598</v>
      </c>
      <c r="CR24">
        <v>49.311999999999998</v>
      </c>
      <c r="CS24">
        <v>50.276866666666699</v>
      </c>
      <c r="CT24">
        <v>49.936999999999998</v>
      </c>
      <c r="CU24">
        <v>1255.48266666667</v>
      </c>
      <c r="CV24">
        <v>139.51</v>
      </c>
      <c r="CW24">
        <v>0</v>
      </c>
      <c r="CX24">
        <v>99.299999952316298</v>
      </c>
      <c r="CY24">
        <v>0</v>
      </c>
      <c r="CZ24">
        <v>943.15176923076899</v>
      </c>
      <c r="DA24">
        <v>22.0472478765079</v>
      </c>
      <c r="DB24">
        <v>299.22735059128399</v>
      </c>
      <c r="DC24">
        <v>13277.4692307692</v>
      </c>
      <c r="DD24">
        <v>15</v>
      </c>
      <c r="DE24">
        <v>1608141243.5999999</v>
      </c>
      <c r="DF24" t="s">
        <v>323</v>
      </c>
      <c r="DG24">
        <v>1608141241.0999999</v>
      </c>
      <c r="DH24">
        <v>1608141243.5999999</v>
      </c>
      <c r="DI24">
        <v>3</v>
      </c>
      <c r="DJ24">
        <v>9.2999999999999999E-2</v>
      </c>
      <c r="DK24">
        <v>-7.0000000000000001E-3</v>
      </c>
      <c r="DL24">
        <v>3.3319999999999999</v>
      </c>
      <c r="DM24">
        <v>4.3999999999999997E-2</v>
      </c>
      <c r="DN24">
        <v>414</v>
      </c>
      <c r="DO24">
        <v>18</v>
      </c>
      <c r="DP24">
        <v>0.12</v>
      </c>
      <c r="DQ24">
        <v>0.03</v>
      </c>
      <c r="DR24">
        <v>11.345430654412301</v>
      </c>
      <c r="DS24">
        <v>-0.13067740276232101</v>
      </c>
      <c r="DT24">
        <v>2.4780191470135798E-2</v>
      </c>
      <c r="DU24">
        <v>1</v>
      </c>
      <c r="DV24">
        <v>-14.746967741935499</v>
      </c>
      <c r="DW24">
        <v>0.14028387096776801</v>
      </c>
      <c r="DX24">
        <v>2.9437461179721298E-2</v>
      </c>
      <c r="DY24">
        <v>1</v>
      </c>
      <c r="DZ24">
        <v>2.7826190322580602</v>
      </c>
      <c r="EA24">
        <v>5.6515645161283899E-2</v>
      </c>
      <c r="EB24">
        <v>4.2552384072088202E-3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3.3319999999999999</v>
      </c>
      <c r="EJ24">
        <v>4.3999999999999997E-2</v>
      </c>
      <c r="EK24">
        <v>3.2382999999999198</v>
      </c>
      <c r="EL24">
        <v>0</v>
      </c>
      <c r="EM24">
        <v>0</v>
      </c>
      <c r="EN24">
        <v>0</v>
      </c>
      <c r="EO24">
        <v>5.18999999999998E-2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10.3</v>
      </c>
      <c r="EX24">
        <v>10.199999999999999</v>
      </c>
      <c r="EY24">
        <v>2</v>
      </c>
      <c r="EZ24">
        <v>466.839</v>
      </c>
      <c r="FA24">
        <v>542.58699999999999</v>
      </c>
      <c r="FB24">
        <v>24.270499999999998</v>
      </c>
      <c r="FC24">
        <v>33.163600000000002</v>
      </c>
      <c r="FD24">
        <v>30.000399999999999</v>
      </c>
      <c r="FE24">
        <v>32.923000000000002</v>
      </c>
      <c r="FF24">
        <v>32.955100000000002</v>
      </c>
      <c r="FG24">
        <v>21.096299999999999</v>
      </c>
      <c r="FH24">
        <v>0</v>
      </c>
      <c r="FI24">
        <v>100</v>
      </c>
      <c r="FJ24">
        <v>24.233599999999999</v>
      </c>
      <c r="FK24">
        <v>414.29199999999997</v>
      </c>
      <c r="FL24">
        <v>19.590599999999998</v>
      </c>
      <c r="FM24">
        <v>100.94</v>
      </c>
      <c r="FN24">
        <v>100.363</v>
      </c>
    </row>
    <row r="25" spans="1:170" x14ac:dyDescent="0.25">
      <c r="A25">
        <v>9</v>
      </c>
      <c r="B25">
        <v>1608141348.5999999</v>
      </c>
      <c r="C25">
        <v>764.59999990463302</v>
      </c>
      <c r="D25" t="s">
        <v>324</v>
      </c>
      <c r="E25" t="s">
        <v>325</v>
      </c>
      <c r="F25" t="s">
        <v>285</v>
      </c>
      <c r="G25" t="s">
        <v>286</v>
      </c>
      <c r="H25">
        <v>1608141340.5999999</v>
      </c>
      <c r="I25">
        <f t="shared" si="0"/>
        <v>2.44584612134133E-3</v>
      </c>
      <c r="J25">
        <f t="shared" si="1"/>
        <v>14.682232766598846</v>
      </c>
      <c r="K25">
        <f t="shared" si="2"/>
        <v>499.51351612903198</v>
      </c>
      <c r="L25">
        <f t="shared" si="3"/>
        <v>314.50985540267385</v>
      </c>
      <c r="M25">
        <f t="shared" si="4"/>
        <v>32.247180509505959</v>
      </c>
      <c r="N25">
        <f t="shared" si="5"/>
        <v>51.215891155231404</v>
      </c>
      <c r="O25">
        <f t="shared" si="6"/>
        <v>0.13858872162742381</v>
      </c>
      <c r="P25">
        <f t="shared" si="7"/>
        <v>2.9740998187488468</v>
      </c>
      <c r="Q25">
        <f t="shared" si="8"/>
        <v>0.13509838032678761</v>
      </c>
      <c r="R25">
        <f t="shared" si="9"/>
        <v>8.4742759456846714E-2</v>
      </c>
      <c r="S25">
        <f t="shared" si="10"/>
        <v>231.29164135310046</v>
      </c>
      <c r="T25">
        <f t="shared" si="11"/>
        <v>28.726182025245059</v>
      </c>
      <c r="U25">
        <f t="shared" si="12"/>
        <v>28.380690322580602</v>
      </c>
      <c r="V25">
        <f t="shared" si="13"/>
        <v>3.8798781034796836</v>
      </c>
      <c r="W25">
        <f t="shared" si="14"/>
        <v>54.718291724515488</v>
      </c>
      <c r="X25">
        <f t="shared" si="15"/>
        <v>2.0775552961040722</v>
      </c>
      <c r="Y25">
        <f t="shared" si="16"/>
        <v>3.7968204609963419</v>
      </c>
      <c r="Z25">
        <f t="shared" si="17"/>
        <v>1.8023228073756115</v>
      </c>
      <c r="AA25">
        <f t="shared" si="18"/>
        <v>-107.86181395115266</v>
      </c>
      <c r="AB25">
        <f t="shared" si="19"/>
        <v>-59.604461823410048</v>
      </c>
      <c r="AC25">
        <f t="shared" si="20"/>
        <v>-4.3770056121733552</v>
      </c>
      <c r="AD25">
        <f t="shared" si="21"/>
        <v>59.448359966364407</v>
      </c>
      <c r="AE25">
        <v>13</v>
      </c>
      <c r="AF25">
        <v>3</v>
      </c>
      <c r="AG25">
        <f t="shared" si="22"/>
        <v>1</v>
      </c>
      <c r="AH25">
        <f t="shared" si="23"/>
        <v>0</v>
      </c>
      <c r="AI25">
        <f t="shared" si="24"/>
        <v>54047.248443701319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1032.50961538462</v>
      </c>
      <c r="AR25">
        <v>1256.0999999999999</v>
      </c>
      <c r="AS25">
        <f t="shared" si="27"/>
        <v>0.17800364988088524</v>
      </c>
      <c r="AT25">
        <v>0.5</v>
      </c>
      <c r="AU25">
        <f t="shared" si="28"/>
        <v>1180.1858437889737</v>
      </c>
      <c r="AV25">
        <f t="shared" si="29"/>
        <v>14.682232766598846</v>
      </c>
      <c r="AW25">
        <f t="shared" si="30"/>
        <v>105.03869386609479</v>
      </c>
      <c r="AX25">
        <f t="shared" si="31"/>
        <v>0.48174508399012811</v>
      </c>
      <c r="AY25">
        <f t="shared" si="32"/>
        <v>1.2930150218903719E-2</v>
      </c>
      <c r="AZ25">
        <f t="shared" si="33"/>
        <v>1.5969906854549798</v>
      </c>
      <c r="BA25" t="s">
        <v>327</v>
      </c>
      <c r="BB25">
        <v>650.98</v>
      </c>
      <c r="BC25">
        <f t="shared" si="34"/>
        <v>605.11999999999989</v>
      </c>
      <c r="BD25">
        <f t="shared" si="35"/>
        <v>0.36949759488263473</v>
      </c>
      <c r="BE25">
        <f t="shared" si="36"/>
        <v>0.76825092872735634</v>
      </c>
      <c r="BF25">
        <f t="shared" si="37"/>
        <v>0.41357906119718535</v>
      </c>
      <c r="BG25">
        <f t="shared" si="38"/>
        <v>0.78770815058612009</v>
      </c>
      <c r="BH25">
        <f t="shared" si="39"/>
        <v>1400.0006451612901</v>
      </c>
      <c r="BI25">
        <f t="shared" si="40"/>
        <v>1180.1858437889737</v>
      </c>
      <c r="BJ25">
        <f t="shared" si="41"/>
        <v>0.8429894999462717</v>
      </c>
      <c r="BK25">
        <f t="shared" si="42"/>
        <v>0.19597899989254336</v>
      </c>
      <c r="BL25">
        <v>6</v>
      </c>
      <c r="BM25">
        <v>0.5</v>
      </c>
      <c r="BN25" t="s">
        <v>290</v>
      </c>
      <c r="BO25">
        <v>2</v>
      </c>
      <c r="BP25">
        <v>1608141340.5999999</v>
      </c>
      <c r="BQ25">
        <v>499.51351612903198</v>
      </c>
      <c r="BR25">
        <v>518.59858064516095</v>
      </c>
      <c r="BS25">
        <v>20.262596774193501</v>
      </c>
      <c r="BT25">
        <v>17.387006451612901</v>
      </c>
      <c r="BU25">
        <v>496.18187096774199</v>
      </c>
      <c r="BV25">
        <v>20.218096774193501</v>
      </c>
      <c r="BW25">
        <v>499.99200000000002</v>
      </c>
      <c r="BX25">
        <v>102.43164516129001</v>
      </c>
      <c r="BY25">
        <v>9.9897032258064497E-2</v>
      </c>
      <c r="BZ25">
        <v>28.0089516129032</v>
      </c>
      <c r="CA25">
        <v>28.380690322580602</v>
      </c>
      <c r="CB25">
        <v>999.9</v>
      </c>
      <c r="CC25">
        <v>0</v>
      </c>
      <c r="CD25">
        <v>0</v>
      </c>
      <c r="CE25">
        <v>10012.719032258099</v>
      </c>
      <c r="CF25">
        <v>0</v>
      </c>
      <c r="CG25">
        <v>256.45561290322598</v>
      </c>
      <c r="CH25">
        <v>1400.0006451612901</v>
      </c>
      <c r="CI25">
        <v>0.89999099999999999</v>
      </c>
      <c r="CJ25">
        <v>0.100009</v>
      </c>
      <c r="CK25">
        <v>0</v>
      </c>
      <c r="CL25">
        <v>1032.3364516129</v>
      </c>
      <c r="CM25">
        <v>4.9993800000000004</v>
      </c>
      <c r="CN25">
        <v>14469.9064516129</v>
      </c>
      <c r="CO25">
        <v>11164.3064516129</v>
      </c>
      <c r="CP25">
        <v>48.561999999999998</v>
      </c>
      <c r="CQ25">
        <v>50.745935483871001</v>
      </c>
      <c r="CR25">
        <v>49.436999999999998</v>
      </c>
      <c r="CS25">
        <v>50.451225806451603</v>
      </c>
      <c r="CT25">
        <v>50.061999999999998</v>
      </c>
      <c r="CU25">
        <v>1255.4906451612901</v>
      </c>
      <c r="CV25">
        <v>139.51</v>
      </c>
      <c r="CW25">
        <v>0</v>
      </c>
      <c r="CX25">
        <v>127.200000047684</v>
      </c>
      <c r="CY25">
        <v>0</v>
      </c>
      <c r="CZ25">
        <v>1032.50961538462</v>
      </c>
      <c r="DA25">
        <v>38.489230779568999</v>
      </c>
      <c r="DB25">
        <v>513.32991488770097</v>
      </c>
      <c r="DC25">
        <v>14471.996153846199</v>
      </c>
      <c r="DD25">
        <v>15</v>
      </c>
      <c r="DE25">
        <v>1608141243.5999999</v>
      </c>
      <c r="DF25" t="s">
        <v>323</v>
      </c>
      <c r="DG25">
        <v>1608141241.0999999</v>
      </c>
      <c r="DH25">
        <v>1608141243.5999999</v>
      </c>
      <c r="DI25">
        <v>3</v>
      </c>
      <c r="DJ25">
        <v>9.2999999999999999E-2</v>
      </c>
      <c r="DK25">
        <v>-7.0000000000000001E-3</v>
      </c>
      <c r="DL25">
        <v>3.3319999999999999</v>
      </c>
      <c r="DM25">
        <v>4.3999999999999997E-2</v>
      </c>
      <c r="DN25">
        <v>414</v>
      </c>
      <c r="DO25">
        <v>18</v>
      </c>
      <c r="DP25">
        <v>0.12</v>
      </c>
      <c r="DQ25">
        <v>0.03</v>
      </c>
      <c r="DR25">
        <v>14.681957792089699</v>
      </c>
      <c r="DS25">
        <v>-0.21089564523568199</v>
      </c>
      <c r="DT25">
        <v>3.1458694603583297E-2</v>
      </c>
      <c r="DU25">
        <v>1</v>
      </c>
      <c r="DV25">
        <v>-19.086483870967701</v>
      </c>
      <c r="DW25">
        <v>0.19050483870968801</v>
      </c>
      <c r="DX25">
        <v>3.7153093013899803E-2</v>
      </c>
      <c r="DY25">
        <v>1</v>
      </c>
      <c r="DZ25">
        <v>2.8757106451612899</v>
      </c>
      <c r="EA25">
        <v>-1.34080645161532E-3</v>
      </c>
      <c r="EB25">
        <v>2.6198176930957002E-3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3.3319999999999999</v>
      </c>
      <c r="EJ25">
        <v>4.4499999999999998E-2</v>
      </c>
      <c r="EK25">
        <v>3.3315714285713498</v>
      </c>
      <c r="EL25">
        <v>0</v>
      </c>
      <c r="EM25">
        <v>0</v>
      </c>
      <c r="EN25">
        <v>0</v>
      </c>
      <c r="EO25">
        <v>4.4499999999999297E-2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1.8</v>
      </c>
      <c r="EX25">
        <v>1.8</v>
      </c>
      <c r="EY25">
        <v>2</v>
      </c>
      <c r="EZ25">
        <v>467.161</v>
      </c>
      <c r="FA25">
        <v>541.745</v>
      </c>
      <c r="FB25">
        <v>24.313199999999998</v>
      </c>
      <c r="FC25">
        <v>33.189599999999999</v>
      </c>
      <c r="FD25">
        <v>30.000800000000002</v>
      </c>
      <c r="FE25">
        <v>32.961300000000001</v>
      </c>
      <c r="FF25">
        <v>32.990699999999997</v>
      </c>
      <c r="FG25">
        <v>25.264399999999998</v>
      </c>
      <c r="FH25">
        <v>0</v>
      </c>
      <c r="FI25">
        <v>100</v>
      </c>
      <c r="FJ25">
        <v>24.309000000000001</v>
      </c>
      <c r="FK25">
        <v>518.80399999999997</v>
      </c>
      <c r="FL25">
        <v>20.292000000000002</v>
      </c>
      <c r="FM25">
        <v>100.938</v>
      </c>
      <c r="FN25">
        <v>100.364</v>
      </c>
    </row>
    <row r="26" spans="1:170" x14ac:dyDescent="0.25">
      <c r="A26">
        <v>10</v>
      </c>
      <c r="B26">
        <v>1608141451.5999999</v>
      </c>
      <c r="C26">
        <v>867.59999990463302</v>
      </c>
      <c r="D26" t="s">
        <v>328</v>
      </c>
      <c r="E26" t="s">
        <v>329</v>
      </c>
      <c r="F26" t="s">
        <v>285</v>
      </c>
      <c r="G26" t="s">
        <v>286</v>
      </c>
      <c r="H26">
        <v>1608141443.8499999</v>
      </c>
      <c r="I26">
        <f t="shared" si="0"/>
        <v>2.4705397122476982E-3</v>
      </c>
      <c r="J26">
        <f t="shared" si="1"/>
        <v>17.381933584798983</v>
      </c>
      <c r="K26">
        <f t="shared" si="2"/>
        <v>599.50363333333303</v>
      </c>
      <c r="L26">
        <f t="shared" si="3"/>
        <v>381.49297881769513</v>
      </c>
      <c r="M26">
        <f t="shared" si="4"/>
        <v>39.116526847185717</v>
      </c>
      <c r="N26">
        <f t="shared" si="5"/>
        <v>61.470331750129134</v>
      </c>
      <c r="O26">
        <f t="shared" si="6"/>
        <v>0.13950295164589274</v>
      </c>
      <c r="P26">
        <f t="shared" si="7"/>
        <v>2.9717663171557334</v>
      </c>
      <c r="Q26">
        <f t="shared" si="8"/>
        <v>0.13596434100685584</v>
      </c>
      <c r="R26">
        <f t="shared" si="9"/>
        <v>8.5288167085499203E-2</v>
      </c>
      <c r="S26">
        <f t="shared" si="10"/>
        <v>231.28899818469145</v>
      </c>
      <c r="T26">
        <f t="shared" si="11"/>
        <v>28.695745781571212</v>
      </c>
      <c r="U26">
        <f t="shared" si="12"/>
        <v>28.35182</v>
      </c>
      <c r="V26">
        <f t="shared" si="13"/>
        <v>3.8733713205599334</v>
      </c>
      <c r="W26">
        <f t="shared" si="14"/>
        <v>54.444561083011003</v>
      </c>
      <c r="X26">
        <f t="shared" si="15"/>
        <v>2.0641967756990409</v>
      </c>
      <c r="Y26">
        <f t="shared" si="16"/>
        <v>3.79137371050119</v>
      </c>
      <c r="Z26">
        <f t="shared" si="17"/>
        <v>1.8091745448608925</v>
      </c>
      <c r="AA26">
        <f t="shared" si="18"/>
        <v>-108.9508013101235</v>
      </c>
      <c r="AB26">
        <f t="shared" si="19"/>
        <v>-58.877527548815465</v>
      </c>
      <c r="AC26">
        <f t="shared" si="20"/>
        <v>-4.3258660731716096</v>
      </c>
      <c r="AD26">
        <f t="shared" si="21"/>
        <v>59.134803252580895</v>
      </c>
      <c r="AE26">
        <v>13</v>
      </c>
      <c r="AF26">
        <v>3</v>
      </c>
      <c r="AG26">
        <f t="shared" si="22"/>
        <v>1</v>
      </c>
      <c r="AH26">
        <f t="shared" si="23"/>
        <v>0</v>
      </c>
      <c r="AI26">
        <f t="shared" si="24"/>
        <v>53983.358345292479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1121.1532</v>
      </c>
      <c r="AR26">
        <v>1376.81</v>
      </c>
      <c r="AS26">
        <f t="shared" si="27"/>
        <v>0.18568778553322529</v>
      </c>
      <c r="AT26">
        <v>0.5</v>
      </c>
      <c r="AU26">
        <f t="shared" si="28"/>
        <v>1180.1794208568217</v>
      </c>
      <c r="AV26">
        <f t="shared" si="29"/>
        <v>17.381933584798983</v>
      </c>
      <c r="AW26">
        <f t="shared" si="30"/>
        <v>109.57245159539377</v>
      </c>
      <c r="AX26">
        <f t="shared" si="31"/>
        <v>0.51499480683609211</v>
      </c>
      <c r="AY26">
        <f t="shared" si="32"/>
        <v>1.5217754815260467E-2</v>
      </c>
      <c r="AZ26">
        <f t="shared" si="33"/>
        <v>1.3693029539297361</v>
      </c>
      <c r="BA26" t="s">
        <v>331</v>
      </c>
      <c r="BB26">
        <v>667.76</v>
      </c>
      <c r="BC26">
        <f t="shared" si="34"/>
        <v>709.05</v>
      </c>
      <c r="BD26">
        <f t="shared" si="35"/>
        <v>0.36056244270502785</v>
      </c>
      <c r="BE26">
        <f t="shared" si="36"/>
        <v>0.72669138733849337</v>
      </c>
      <c r="BF26">
        <f t="shared" si="37"/>
        <v>0.38657797246354386</v>
      </c>
      <c r="BG26">
        <f t="shared" si="38"/>
        <v>0.7403077523482261</v>
      </c>
      <c r="BH26">
        <f t="shared" si="39"/>
        <v>1399.9939999999999</v>
      </c>
      <c r="BI26">
        <f t="shared" si="40"/>
        <v>1180.1794208568217</v>
      </c>
      <c r="BJ26">
        <f t="shared" si="41"/>
        <v>0.8429889134216445</v>
      </c>
      <c r="BK26">
        <f t="shared" si="42"/>
        <v>0.19597782684328913</v>
      </c>
      <c r="BL26">
        <v>6</v>
      </c>
      <c r="BM26">
        <v>0.5</v>
      </c>
      <c r="BN26" t="s">
        <v>290</v>
      </c>
      <c r="BO26">
        <v>2</v>
      </c>
      <c r="BP26">
        <v>1608141443.8499999</v>
      </c>
      <c r="BQ26">
        <v>599.50363333333303</v>
      </c>
      <c r="BR26">
        <v>622.13876666666704</v>
      </c>
      <c r="BS26">
        <v>20.1315566666667</v>
      </c>
      <c r="BT26">
        <v>17.226656666666699</v>
      </c>
      <c r="BU26">
        <v>596.1721</v>
      </c>
      <c r="BV26">
        <v>20.087056666666701</v>
      </c>
      <c r="BW26">
        <v>500.01113333333302</v>
      </c>
      <c r="BX26">
        <v>102.43536666666699</v>
      </c>
      <c r="BY26">
        <v>0.10001148999999999</v>
      </c>
      <c r="BZ26">
        <v>27.9843266666667</v>
      </c>
      <c r="CA26">
        <v>28.35182</v>
      </c>
      <c r="CB26">
        <v>999.9</v>
      </c>
      <c r="CC26">
        <v>0</v>
      </c>
      <c r="CD26">
        <v>0</v>
      </c>
      <c r="CE26">
        <v>9999.1450000000004</v>
      </c>
      <c r="CF26">
        <v>0</v>
      </c>
      <c r="CG26">
        <v>399.452766666667</v>
      </c>
      <c r="CH26">
        <v>1399.9939999999999</v>
      </c>
      <c r="CI26">
        <v>0.900010166666667</v>
      </c>
      <c r="CJ26">
        <v>9.9989659999999994E-2</v>
      </c>
      <c r="CK26">
        <v>0</v>
      </c>
      <c r="CL26">
        <v>1120.88366666667</v>
      </c>
      <c r="CM26">
        <v>4.9993800000000004</v>
      </c>
      <c r="CN26">
        <v>15658.38</v>
      </c>
      <c r="CO26">
        <v>11164.3166666667</v>
      </c>
      <c r="CP26">
        <v>48.686999999999998</v>
      </c>
      <c r="CQ26">
        <v>50.875</v>
      </c>
      <c r="CR26">
        <v>49.561999999999998</v>
      </c>
      <c r="CS26">
        <v>50.587200000000003</v>
      </c>
      <c r="CT26">
        <v>50.186999999999998</v>
      </c>
      <c r="CU26">
        <v>1255.5123333333299</v>
      </c>
      <c r="CV26">
        <v>139.482</v>
      </c>
      <c r="CW26">
        <v>0</v>
      </c>
      <c r="CX26">
        <v>102.200000047684</v>
      </c>
      <c r="CY26">
        <v>0</v>
      </c>
      <c r="CZ26">
        <v>1121.1532</v>
      </c>
      <c r="DA26">
        <v>33.3646154105503</v>
      </c>
      <c r="DB26">
        <v>440.16153918159603</v>
      </c>
      <c r="DC26">
        <v>15661.352000000001</v>
      </c>
      <c r="DD26">
        <v>15</v>
      </c>
      <c r="DE26">
        <v>1608141243.5999999</v>
      </c>
      <c r="DF26" t="s">
        <v>323</v>
      </c>
      <c r="DG26">
        <v>1608141241.0999999</v>
      </c>
      <c r="DH26">
        <v>1608141243.5999999</v>
      </c>
      <c r="DI26">
        <v>3</v>
      </c>
      <c r="DJ26">
        <v>9.2999999999999999E-2</v>
      </c>
      <c r="DK26">
        <v>-7.0000000000000001E-3</v>
      </c>
      <c r="DL26">
        <v>3.3319999999999999</v>
      </c>
      <c r="DM26">
        <v>4.3999999999999997E-2</v>
      </c>
      <c r="DN26">
        <v>414</v>
      </c>
      <c r="DO26">
        <v>18</v>
      </c>
      <c r="DP26">
        <v>0.12</v>
      </c>
      <c r="DQ26">
        <v>0.03</v>
      </c>
      <c r="DR26">
        <v>17.380831195447001</v>
      </c>
      <c r="DS26">
        <v>-0.14382587359421301</v>
      </c>
      <c r="DT26">
        <v>3.4933794529326101E-2</v>
      </c>
      <c r="DU26">
        <v>1</v>
      </c>
      <c r="DV26">
        <v>-22.636483870967702</v>
      </c>
      <c r="DW26">
        <v>4.6901612903205603E-2</v>
      </c>
      <c r="DX26">
        <v>4.3330627600364102E-2</v>
      </c>
      <c r="DY26">
        <v>1</v>
      </c>
      <c r="DZ26">
        <v>2.9041461290322599</v>
      </c>
      <c r="EA26">
        <v>5.5975645161287203E-2</v>
      </c>
      <c r="EB26">
        <v>4.2922726346828598E-3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3.331</v>
      </c>
      <c r="EJ26">
        <v>4.4499999999999998E-2</v>
      </c>
      <c r="EK26">
        <v>3.3315714285713498</v>
      </c>
      <c r="EL26">
        <v>0</v>
      </c>
      <c r="EM26">
        <v>0</v>
      </c>
      <c r="EN26">
        <v>0</v>
      </c>
      <c r="EO26">
        <v>4.4499999999999297E-2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3.5</v>
      </c>
      <c r="EX26">
        <v>3.5</v>
      </c>
      <c r="EY26">
        <v>2</v>
      </c>
      <c r="EZ26">
        <v>467.39100000000002</v>
      </c>
      <c r="FA26">
        <v>541.45000000000005</v>
      </c>
      <c r="FB26">
        <v>24.259799999999998</v>
      </c>
      <c r="FC26">
        <v>33.204999999999998</v>
      </c>
      <c r="FD26">
        <v>30.000299999999999</v>
      </c>
      <c r="FE26">
        <v>32.982399999999998</v>
      </c>
      <c r="FF26">
        <v>33.017000000000003</v>
      </c>
      <c r="FG26">
        <v>29.263500000000001</v>
      </c>
      <c r="FH26">
        <v>0</v>
      </c>
      <c r="FI26">
        <v>100</v>
      </c>
      <c r="FJ26">
        <v>24.264900000000001</v>
      </c>
      <c r="FK26">
        <v>622.37300000000005</v>
      </c>
      <c r="FL26">
        <v>20.115400000000001</v>
      </c>
      <c r="FM26">
        <v>100.93300000000001</v>
      </c>
      <c r="FN26">
        <v>100.36199999999999</v>
      </c>
    </row>
    <row r="27" spans="1:170" x14ac:dyDescent="0.25">
      <c r="A27">
        <v>11</v>
      </c>
      <c r="B27">
        <v>1608141543.5999999</v>
      </c>
      <c r="C27">
        <v>959.59999990463302</v>
      </c>
      <c r="D27" t="s">
        <v>332</v>
      </c>
      <c r="E27" t="s">
        <v>333</v>
      </c>
      <c r="F27" t="s">
        <v>285</v>
      </c>
      <c r="G27" t="s">
        <v>286</v>
      </c>
      <c r="H27">
        <v>1608141535.8499999</v>
      </c>
      <c r="I27">
        <f t="shared" si="0"/>
        <v>2.5109466932494631E-3</v>
      </c>
      <c r="J27">
        <f t="shared" si="1"/>
        <v>19.515258653729909</v>
      </c>
      <c r="K27">
        <f t="shared" si="2"/>
        <v>699.17953333333298</v>
      </c>
      <c r="L27">
        <f t="shared" si="3"/>
        <v>455.816879734959</v>
      </c>
      <c r="M27">
        <f t="shared" si="4"/>
        <v>46.737573892733224</v>
      </c>
      <c r="N27">
        <f t="shared" si="5"/>
        <v>71.690971871104097</v>
      </c>
      <c r="O27">
        <f t="shared" si="6"/>
        <v>0.1409402844132927</v>
      </c>
      <c r="P27">
        <f t="shared" si="7"/>
        <v>2.9731818013122204</v>
      </c>
      <c r="Q27">
        <f t="shared" si="8"/>
        <v>0.13733106790249894</v>
      </c>
      <c r="R27">
        <f t="shared" si="9"/>
        <v>8.614849302384664E-2</v>
      </c>
      <c r="S27">
        <f t="shared" si="10"/>
        <v>231.29063179229769</v>
      </c>
      <c r="T27">
        <f t="shared" si="11"/>
        <v>28.684568867001005</v>
      </c>
      <c r="U27">
        <f t="shared" si="12"/>
        <v>28.365120000000001</v>
      </c>
      <c r="V27">
        <f t="shared" si="13"/>
        <v>3.8763676863491368</v>
      </c>
      <c r="W27">
        <f t="shared" si="14"/>
        <v>54.225898670973962</v>
      </c>
      <c r="X27">
        <f t="shared" si="15"/>
        <v>2.0558449359530591</v>
      </c>
      <c r="Y27">
        <f t="shared" si="16"/>
        <v>3.7912602397376434</v>
      </c>
      <c r="Z27">
        <f t="shared" si="17"/>
        <v>1.8205227503960777</v>
      </c>
      <c r="AA27">
        <f t="shared" si="18"/>
        <v>-110.73274917230133</v>
      </c>
      <c r="AB27">
        <f t="shared" si="19"/>
        <v>-61.119713195132519</v>
      </c>
      <c r="AC27">
        <f t="shared" si="20"/>
        <v>-4.4887526391815067</v>
      </c>
      <c r="AD27">
        <f t="shared" si="21"/>
        <v>54.949416785682331</v>
      </c>
      <c r="AE27">
        <v>13</v>
      </c>
      <c r="AF27">
        <v>3</v>
      </c>
      <c r="AG27">
        <f t="shared" si="22"/>
        <v>1</v>
      </c>
      <c r="AH27">
        <f t="shared" si="23"/>
        <v>0</v>
      </c>
      <c r="AI27">
        <f t="shared" si="24"/>
        <v>54024.944083062241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1184.4319230769199</v>
      </c>
      <c r="AR27">
        <v>1458.91</v>
      </c>
      <c r="AS27">
        <f t="shared" si="27"/>
        <v>0.18813914286904621</v>
      </c>
      <c r="AT27">
        <v>0.5</v>
      </c>
      <c r="AU27">
        <f t="shared" si="28"/>
        <v>1180.1850718532617</v>
      </c>
      <c r="AV27">
        <f t="shared" si="29"/>
        <v>19.515258653729909</v>
      </c>
      <c r="AW27">
        <f t="shared" si="30"/>
        <v>111.01950392265817</v>
      </c>
      <c r="AX27">
        <f t="shared" si="31"/>
        <v>0.53616055822497621</v>
      </c>
      <c r="AY27">
        <f t="shared" si="32"/>
        <v>1.7025301041974542E-2</v>
      </c>
      <c r="AZ27">
        <f t="shared" si="33"/>
        <v>1.2359706904469774</v>
      </c>
      <c r="BA27" t="s">
        <v>335</v>
      </c>
      <c r="BB27">
        <v>676.7</v>
      </c>
      <c r="BC27">
        <f t="shared" si="34"/>
        <v>782.21</v>
      </c>
      <c r="BD27">
        <f t="shared" si="35"/>
        <v>0.35090075161795442</v>
      </c>
      <c r="BE27">
        <f t="shared" si="36"/>
        <v>0.69744873094090609</v>
      </c>
      <c r="BF27">
        <f t="shared" si="37"/>
        <v>0.36920347700843603</v>
      </c>
      <c r="BG27">
        <f t="shared" si="38"/>
        <v>0.70806872745110827</v>
      </c>
      <c r="BH27">
        <f t="shared" si="39"/>
        <v>1400.00033333333</v>
      </c>
      <c r="BI27">
        <f t="shared" si="40"/>
        <v>1180.1850718532617</v>
      </c>
      <c r="BJ27">
        <f t="shared" si="41"/>
        <v>0.84298913632634698</v>
      </c>
      <c r="BK27">
        <f t="shared" si="42"/>
        <v>0.19597827265269394</v>
      </c>
      <c r="BL27">
        <v>6</v>
      </c>
      <c r="BM27">
        <v>0.5</v>
      </c>
      <c r="BN27" t="s">
        <v>290</v>
      </c>
      <c r="BO27">
        <v>2</v>
      </c>
      <c r="BP27">
        <v>1608141535.8499999</v>
      </c>
      <c r="BQ27">
        <v>699.17953333333298</v>
      </c>
      <c r="BR27">
        <v>724.70439999999996</v>
      </c>
      <c r="BS27">
        <v>20.05001</v>
      </c>
      <c r="BT27">
        <v>17.0973066666667</v>
      </c>
      <c r="BU27">
        <v>695.84806666666702</v>
      </c>
      <c r="BV27">
        <v>20.005506666666701</v>
      </c>
      <c r="BW27">
        <v>500.003266666667</v>
      </c>
      <c r="BX27">
        <v>102.4359</v>
      </c>
      <c r="BY27">
        <v>9.9955890000000006E-2</v>
      </c>
      <c r="BZ27">
        <v>27.983813333333298</v>
      </c>
      <c r="CA27">
        <v>28.365120000000001</v>
      </c>
      <c r="CB27">
        <v>999.9</v>
      </c>
      <c r="CC27">
        <v>0</v>
      </c>
      <c r="CD27">
        <v>0</v>
      </c>
      <c r="CE27">
        <v>10007.104666666701</v>
      </c>
      <c r="CF27">
        <v>0</v>
      </c>
      <c r="CG27">
        <v>370.29230000000001</v>
      </c>
      <c r="CH27">
        <v>1400.00033333333</v>
      </c>
      <c r="CI27">
        <v>0.90000663333333397</v>
      </c>
      <c r="CJ27">
        <v>9.9993226666666601E-2</v>
      </c>
      <c r="CK27">
        <v>0</v>
      </c>
      <c r="CL27">
        <v>1184.3713333333301</v>
      </c>
      <c r="CM27">
        <v>4.9993800000000004</v>
      </c>
      <c r="CN27">
        <v>16515.496666666699</v>
      </c>
      <c r="CO27">
        <v>11164.356666666699</v>
      </c>
      <c r="CP27">
        <v>48.811999999999998</v>
      </c>
      <c r="CQ27">
        <v>50.993699999999997</v>
      </c>
      <c r="CR27">
        <v>49.686999999999998</v>
      </c>
      <c r="CS27">
        <v>50.697499999999998</v>
      </c>
      <c r="CT27">
        <v>50.283066666666699</v>
      </c>
      <c r="CU27">
        <v>1255.5073333333301</v>
      </c>
      <c r="CV27">
        <v>139.49299999999999</v>
      </c>
      <c r="CW27">
        <v>0</v>
      </c>
      <c r="CX27">
        <v>91.200000047683702</v>
      </c>
      <c r="CY27">
        <v>0</v>
      </c>
      <c r="CZ27">
        <v>1184.4319230769199</v>
      </c>
      <c r="DA27">
        <v>21.0882051547798</v>
      </c>
      <c r="DB27">
        <v>281.357265188253</v>
      </c>
      <c r="DC27">
        <v>16515.934615384602</v>
      </c>
      <c r="DD27">
        <v>15</v>
      </c>
      <c r="DE27">
        <v>1608141243.5999999</v>
      </c>
      <c r="DF27" t="s">
        <v>323</v>
      </c>
      <c r="DG27">
        <v>1608141241.0999999</v>
      </c>
      <c r="DH27">
        <v>1608141243.5999999</v>
      </c>
      <c r="DI27">
        <v>3</v>
      </c>
      <c r="DJ27">
        <v>9.2999999999999999E-2</v>
      </c>
      <c r="DK27">
        <v>-7.0000000000000001E-3</v>
      </c>
      <c r="DL27">
        <v>3.3319999999999999</v>
      </c>
      <c r="DM27">
        <v>4.3999999999999997E-2</v>
      </c>
      <c r="DN27">
        <v>414</v>
      </c>
      <c r="DO27">
        <v>18</v>
      </c>
      <c r="DP27">
        <v>0.12</v>
      </c>
      <c r="DQ27">
        <v>0.03</v>
      </c>
      <c r="DR27">
        <v>19.5238657032241</v>
      </c>
      <c r="DS27">
        <v>-0.105420920591543</v>
      </c>
      <c r="DT27">
        <v>3.9999805345574797E-2</v>
      </c>
      <c r="DU27">
        <v>1</v>
      </c>
      <c r="DV27">
        <v>-25.533170967741899</v>
      </c>
      <c r="DW27">
        <v>0.116714516129043</v>
      </c>
      <c r="DX27">
        <v>4.7850366186945499E-2</v>
      </c>
      <c r="DY27">
        <v>1</v>
      </c>
      <c r="DZ27">
        <v>2.95218032258065</v>
      </c>
      <c r="EA27">
        <v>3.9179032258066203E-2</v>
      </c>
      <c r="EB27">
        <v>2.99082196477388E-3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3.331</v>
      </c>
      <c r="EJ27">
        <v>4.4499999999999998E-2</v>
      </c>
      <c r="EK27">
        <v>3.3315714285713498</v>
      </c>
      <c r="EL27">
        <v>0</v>
      </c>
      <c r="EM27">
        <v>0</v>
      </c>
      <c r="EN27">
        <v>0</v>
      </c>
      <c r="EO27">
        <v>4.4499999999999297E-2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</v>
      </c>
      <c r="EX27">
        <v>5</v>
      </c>
      <c r="EY27">
        <v>2</v>
      </c>
      <c r="EZ27">
        <v>467.79500000000002</v>
      </c>
      <c r="FA27">
        <v>540.77200000000005</v>
      </c>
      <c r="FB27">
        <v>24.265599999999999</v>
      </c>
      <c r="FC27">
        <v>33.242899999999999</v>
      </c>
      <c r="FD27">
        <v>30.0002</v>
      </c>
      <c r="FE27">
        <v>33.014899999999997</v>
      </c>
      <c r="FF27">
        <v>33.048699999999997</v>
      </c>
      <c r="FG27">
        <v>33.119700000000002</v>
      </c>
      <c r="FH27">
        <v>0</v>
      </c>
      <c r="FI27">
        <v>100</v>
      </c>
      <c r="FJ27">
        <v>24.267499999999998</v>
      </c>
      <c r="FK27">
        <v>725.01499999999999</v>
      </c>
      <c r="FL27">
        <v>20.043800000000001</v>
      </c>
      <c r="FM27">
        <v>100.925</v>
      </c>
      <c r="FN27">
        <v>100.35599999999999</v>
      </c>
    </row>
    <row r="28" spans="1:170" x14ac:dyDescent="0.25">
      <c r="A28">
        <v>12</v>
      </c>
      <c r="B28">
        <v>1608141647.5999999</v>
      </c>
      <c r="C28">
        <v>1063.5999999046301</v>
      </c>
      <c r="D28" t="s">
        <v>336</v>
      </c>
      <c r="E28" t="s">
        <v>337</v>
      </c>
      <c r="F28" t="s">
        <v>285</v>
      </c>
      <c r="G28" t="s">
        <v>286</v>
      </c>
      <c r="H28">
        <v>1608141639.8499999</v>
      </c>
      <c r="I28">
        <f t="shared" si="0"/>
        <v>2.5494943362025821E-3</v>
      </c>
      <c r="J28">
        <f t="shared" si="1"/>
        <v>20.900790619309394</v>
      </c>
      <c r="K28">
        <f t="shared" si="2"/>
        <v>799.55650000000003</v>
      </c>
      <c r="L28">
        <f t="shared" si="3"/>
        <v>539.58936849872873</v>
      </c>
      <c r="M28">
        <f t="shared" si="4"/>
        <v>55.324824329396037</v>
      </c>
      <c r="N28">
        <f t="shared" si="5"/>
        <v>81.979604281308156</v>
      </c>
      <c r="O28">
        <f t="shared" si="6"/>
        <v>0.14230477090849569</v>
      </c>
      <c r="P28">
        <f t="shared" si="7"/>
        <v>2.9736313067869427</v>
      </c>
      <c r="Q28">
        <f t="shared" si="8"/>
        <v>0.13862685502011834</v>
      </c>
      <c r="R28">
        <f t="shared" si="9"/>
        <v>8.6964313112567998E-2</v>
      </c>
      <c r="S28">
        <f t="shared" si="10"/>
        <v>231.29175866123498</v>
      </c>
      <c r="T28">
        <f t="shared" si="11"/>
        <v>28.68263318561684</v>
      </c>
      <c r="U28">
        <f t="shared" si="12"/>
        <v>28.371703333333301</v>
      </c>
      <c r="V28">
        <f t="shared" si="13"/>
        <v>3.8778515978149675</v>
      </c>
      <c r="W28">
        <f t="shared" si="14"/>
        <v>53.958621863161284</v>
      </c>
      <c r="X28">
        <f t="shared" si="15"/>
        <v>2.0466709222270665</v>
      </c>
      <c r="Y28">
        <f t="shared" si="16"/>
        <v>3.7930377974022593</v>
      </c>
      <c r="Z28">
        <f t="shared" si="17"/>
        <v>1.831180675587901</v>
      </c>
      <c r="AA28">
        <f t="shared" si="18"/>
        <v>-112.43270022653387</v>
      </c>
      <c r="AB28">
        <f t="shared" si="19"/>
        <v>-60.895429022717572</v>
      </c>
      <c r="AC28">
        <f t="shared" si="20"/>
        <v>-4.4719303868516338</v>
      </c>
      <c r="AD28">
        <f t="shared" si="21"/>
        <v>53.491699025131915</v>
      </c>
      <c r="AE28">
        <v>12</v>
      </c>
      <c r="AF28">
        <v>2</v>
      </c>
      <c r="AG28">
        <f t="shared" si="22"/>
        <v>1</v>
      </c>
      <c r="AH28">
        <f t="shared" si="23"/>
        <v>0</v>
      </c>
      <c r="AI28">
        <f t="shared" si="24"/>
        <v>54036.579881132457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1225.7059999999999</v>
      </c>
      <c r="AR28">
        <v>1510.39</v>
      </c>
      <c r="AS28">
        <f t="shared" si="27"/>
        <v>0.188483769092751</v>
      </c>
      <c r="AT28">
        <v>0.5</v>
      </c>
      <c r="AU28">
        <f t="shared" si="28"/>
        <v>1180.1902018532935</v>
      </c>
      <c r="AV28">
        <f t="shared" si="29"/>
        <v>20.900790619309394</v>
      </c>
      <c r="AW28">
        <f t="shared" si="30"/>
        <v>111.22334874582168</v>
      </c>
      <c r="AX28">
        <f t="shared" si="31"/>
        <v>0.54333648925112055</v>
      </c>
      <c r="AY28">
        <f t="shared" si="32"/>
        <v>1.8199217435797322E-2</v>
      </c>
      <c r="AZ28">
        <f t="shared" si="33"/>
        <v>1.1597600619707491</v>
      </c>
      <c r="BA28" t="s">
        <v>339</v>
      </c>
      <c r="BB28">
        <v>689.74</v>
      </c>
      <c r="BC28">
        <f t="shared" si="34"/>
        <v>820.65000000000009</v>
      </c>
      <c r="BD28">
        <f t="shared" si="35"/>
        <v>0.34690062755133144</v>
      </c>
      <c r="BE28">
        <f t="shared" si="36"/>
        <v>0.68097141124423666</v>
      </c>
      <c r="BF28">
        <f t="shared" si="37"/>
        <v>0.3581322389385585</v>
      </c>
      <c r="BG28">
        <f t="shared" si="38"/>
        <v>0.68785356299674005</v>
      </c>
      <c r="BH28">
        <f t="shared" si="39"/>
        <v>1400.0063333333301</v>
      </c>
      <c r="BI28">
        <f t="shared" si="40"/>
        <v>1180.1902018532935</v>
      </c>
      <c r="BJ28">
        <f t="shared" si="41"/>
        <v>0.84298918780126686</v>
      </c>
      <c r="BK28">
        <f t="shared" si="42"/>
        <v>0.19597837560253384</v>
      </c>
      <c r="BL28">
        <v>6</v>
      </c>
      <c r="BM28">
        <v>0.5</v>
      </c>
      <c r="BN28" t="s">
        <v>290</v>
      </c>
      <c r="BO28">
        <v>2</v>
      </c>
      <c r="BP28">
        <v>1608141639.8499999</v>
      </c>
      <c r="BQ28">
        <v>799.55650000000003</v>
      </c>
      <c r="BR28">
        <v>827.08330000000001</v>
      </c>
      <c r="BS28">
        <v>19.9614166666667</v>
      </c>
      <c r="BT28">
        <v>16.9631266666667</v>
      </c>
      <c r="BU28">
        <v>796.224966666667</v>
      </c>
      <c r="BV28">
        <v>19.916916666666701</v>
      </c>
      <c r="BW28">
        <v>500.00556666666699</v>
      </c>
      <c r="BX28">
        <v>102.431433333333</v>
      </c>
      <c r="BY28">
        <v>9.9912833333333298E-2</v>
      </c>
      <c r="BZ28">
        <v>27.9918533333333</v>
      </c>
      <c r="CA28">
        <v>28.371703333333301</v>
      </c>
      <c r="CB28">
        <v>999.9</v>
      </c>
      <c r="CC28">
        <v>0</v>
      </c>
      <c r="CD28">
        <v>0</v>
      </c>
      <c r="CE28">
        <v>10010.0863333333</v>
      </c>
      <c r="CF28">
        <v>0</v>
      </c>
      <c r="CG28">
        <v>424.93136666666697</v>
      </c>
      <c r="CH28">
        <v>1400.0063333333301</v>
      </c>
      <c r="CI28">
        <v>0.90000449999999999</v>
      </c>
      <c r="CJ28">
        <v>9.9995379999999995E-2</v>
      </c>
      <c r="CK28">
        <v>0</v>
      </c>
      <c r="CL28">
        <v>1225.6103333333299</v>
      </c>
      <c r="CM28">
        <v>4.9993800000000004</v>
      </c>
      <c r="CN28">
        <v>17071.0766666667</v>
      </c>
      <c r="CO28">
        <v>11164.4</v>
      </c>
      <c r="CP28">
        <v>48.936999999999998</v>
      </c>
      <c r="CQ28">
        <v>51.0914</v>
      </c>
      <c r="CR28">
        <v>49.811999999999998</v>
      </c>
      <c r="CS28">
        <v>50.811999999999998</v>
      </c>
      <c r="CT28">
        <v>50.375</v>
      </c>
      <c r="CU28">
        <v>1255.51033333333</v>
      </c>
      <c r="CV28">
        <v>139.49600000000001</v>
      </c>
      <c r="CW28">
        <v>0</v>
      </c>
      <c r="CX28">
        <v>103.5</v>
      </c>
      <c r="CY28">
        <v>0</v>
      </c>
      <c r="CZ28">
        <v>1225.7059999999999</v>
      </c>
      <c r="DA28">
        <v>7.5184615165142796</v>
      </c>
      <c r="DB28">
        <v>78.592307577312894</v>
      </c>
      <c r="DC28">
        <v>17071.804</v>
      </c>
      <c r="DD28">
        <v>15</v>
      </c>
      <c r="DE28">
        <v>1608141243.5999999</v>
      </c>
      <c r="DF28" t="s">
        <v>323</v>
      </c>
      <c r="DG28">
        <v>1608141241.0999999</v>
      </c>
      <c r="DH28">
        <v>1608141243.5999999</v>
      </c>
      <c r="DI28">
        <v>3</v>
      </c>
      <c r="DJ28">
        <v>9.2999999999999999E-2</v>
      </c>
      <c r="DK28">
        <v>-7.0000000000000001E-3</v>
      </c>
      <c r="DL28">
        <v>3.3319999999999999</v>
      </c>
      <c r="DM28">
        <v>4.3999999999999997E-2</v>
      </c>
      <c r="DN28">
        <v>414</v>
      </c>
      <c r="DO28">
        <v>18</v>
      </c>
      <c r="DP28">
        <v>0.12</v>
      </c>
      <c r="DQ28">
        <v>0.03</v>
      </c>
      <c r="DR28">
        <v>20.9003936804069</v>
      </c>
      <c r="DS28">
        <v>-2.03216037880204E-2</v>
      </c>
      <c r="DT28">
        <v>3.0114637233950501E-2</v>
      </c>
      <c r="DU28">
        <v>1</v>
      </c>
      <c r="DV28">
        <v>-27.528538709677399</v>
      </c>
      <c r="DW28">
        <v>-6.9701612903242699E-2</v>
      </c>
      <c r="DX28">
        <v>3.8313828695430499E-2</v>
      </c>
      <c r="DY28">
        <v>1</v>
      </c>
      <c r="DZ28">
        <v>2.9976970967741901</v>
      </c>
      <c r="EA28">
        <v>4.4866935483861101E-2</v>
      </c>
      <c r="EB28">
        <v>3.4765715346870198E-3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3.331</v>
      </c>
      <c r="EJ28">
        <v>4.4499999999999998E-2</v>
      </c>
      <c r="EK28">
        <v>3.3315714285713498</v>
      </c>
      <c r="EL28">
        <v>0</v>
      </c>
      <c r="EM28">
        <v>0</v>
      </c>
      <c r="EN28">
        <v>0</v>
      </c>
      <c r="EO28">
        <v>4.4499999999999297E-2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6.8</v>
      </c>
      <c r="EX28">
        <v>6.7</v>
      </c>
      <c r="EY28">
        <v>2</v>
      </c>
      <c r="EZ28">
        <v>468.15499999999997</v>
      </c>
      <c r="FA28">
        <v>540.28399999999999</v>
      </c>
      <c r="FB28">
        <v>24.1831</v>
      </c>
      <c r="FC28">
        <v>33.282299999999999</v>
      </c>
      <c r="FD28">
        <v>30.000299999999999</v>
      </c>
      <c r="FE28">
        <v>33.053899999999999</v>
      </c>
      <c r="FF28">
        <v>33.087800000000001</v>
      </c>
      <c r="FG28">
        <v>36.876199999999997</v>
      </c>
      <c r="FH28">
        <v>0</v>
      </c>
      <c r="FI28">
        <v>100</v>
      </c>
      <c r="FJ28">
        <v>24.1846</v>
      </c>
      <c r="FK28">
        <v>827.35599999999999</v>
      </c>
      <c r="FL28">
        <v>19.952500000000001</v>
      </c>
      <c r="FM28">
        <v>100.919</v>
      </c>
      <c r="FN28">
        <v>100.35</v>
      </c>
    </row>
    <row r="29" spans="1:170" x14ac:dyDescent="0.25">
      <c r="A29">
        <v>13</v>
      </c>
      <c r="B29">
        <v>1608141751.5999999</v>
      </c>
      <c r="C29">
        <v>1167.5999999046301</v>
      </c>
      <c r="D29" t="s">
        <v>340</v>
      </c>
      <c r="E29" t="s">
        <v>341</v>
      </c>
      <c r="F29" t="s">
        <v>285</v>
      </c>
      <c r="G29" t="s">
        <v>286</v>
      </c>
      <c r="H29">
        <v>1608141743.8499999</v>
      </c>
      <c r="I29">
        <f t="shared" si="0"/>
        <v>2.5786358529626312E-3</v>
      </c>
      <c r="J29">
        <f t="shared" si="1"/>
        <v>21.999614790399292</v>
      </c>
      <c r="K29">
        <f t="shared" si="2"/>
        <v>899.55116666666697</v>
      </c>
      <c r="L29">
        <f t="shared" si="3"/>
        <v>626.53202820998888</v>
      </c>
      <c r="M29">
        <f t="shared" si="4"/>
        <v>64.23666875342785</v>
      </c>
      <c r="N29">
        <f t="shared" si="5"/>
        <v>92.228597610590597</v>
      </c>
      <c r="O29">
        <f t="shared" si="6"/>
        <v>0.14368183814958574</v>
      </c>
      <c r="P29">
        <f t="shared" si="7"/>
        <v>2.9718917701175571</v>
      </c>
      <c r="Q29">
        <f t="shared" si="8"/>
        <v>0.13993127359828797</v>
      </c>
      <c r="R29">
        <f t="shared" si="9"/>
        <v>8.7785864926310672E-2</v>
      </c>
      <c r="S29">
        <f t="shared" si="10"/>
        <v>231.28979763203861</v>
      </c>
      <c r="T29">
        <f t="shared" si="11"/>
        <v>28.666179843553714</v>
      </c>
      <c r="U29">
        <f t="shared" si="12"/>
        <v>28.3520966666667</v>
      </c>
      <c r="V29">
        <f t="shared" si="13"/>
        <v>3.8734336303937837</v>
      </c>
      <c r="W29">
        <f t="shared" si="14"/>
        <v>53.773698777428656</v>
      </c>
      <c r="X29">
        <f t="shared" si="15"/>
        <v>2.0385451551029234</v>
      </c>
      <c r="Y29">
        <f t="shared" si="16"/>
        <v>3.7909706816719781</v>
      </c>
      <c r="Z29">
        <f t="shared" si="17"/>
        <v>1.8348884752908603</v>
      </c>
      <c r="AA29">
        <f t="shared" si="18"/>
        <v>-113.71784111565204</v>
      </c>
      <c r="AB29">
        <f t="shared" si="19"/>
        <v>-59.216476381752528</v>
      </c>
      <c r="AC29">
        <f t="shared" si="20"/>
        <v>-4.3505522609214315</v>
      </c>
      <c r="AD29">
        <f t="shared" si="21"/>
        <v>54.004927873712617</v>
      </c>
      <c r="AE29">
        <v>12</v>
      </c>
      <c r="AF29">
        <v>2</v>
      </c>
      <c r="AG29">
        <f t="shared" si="22"/>
        <v>1</v>
      </c>
      <c r="AH29">
        <f t="shared" si="23"/>
        <v>0</v>
      </c>
      <c r="AI29">
        <f t="shared" si="24"/>
        <v>53987.189703416821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1245.0076923076899</v>
      </c>
      <c r="AR29">
        <v>1533.91</v>
      </c>
      <c r="AS29">
        <f t="shared" si="27"/>
        <v>0.18834371488047552</v>
      </c>
      <c r="AT29">
        <v>0.5</v>
      </c>
      <c r="AU29">
        <f t="shared" si="28"/>
        <v>1180.1806008568908</v>
      </c>
      <c r="AV29">
        <f t="shared" si="29"/>
        <v>21.999614790399292</v>
      </c>
      <c r="AW29">
        <f t="shared" si="30"/>
        <v>111.13979929762927</v>
      </c>
      <c r="AX29">
        <f t="shared" si="31"/>
        <v>0.54815471572647678</v>
      </c>
      <c r="AY29">
        <f t="shared" si="32"/>
        <v>1.9130429913712211E-2</v>
      </c>
      <c r="AZ29">
        <f t="shared" si="33"/>
        <v>1.1266436753134146</v>
      </c>
      <c r="BA29" t="s">
        <v>343</v>
      </c>
      <c r="BB29">
        <v>693.09</v>
      </c>
      <c r="BC29">
        <f t="shared" si="34"/>
        <v>840.82</v>
      </c>
      <c r="BD29">
        <f t="shared" si="35"/>
        <v>0.34359590363253745</v>
      </c>
      <c r="BE29">
        <f t="shared" si="36"/>
        <v>0.67270405879353368</v>
      </c>
      <c r="BF29">
        <f t="shared" si="37"/>
        <v>0.35299441803897608</v>
      </c>
      <c r="BG29">
        <f t="shared" si="38"/>
        <v>0.67861773028565342</v>
      </c>
      <c r="BH29">
        <f t="shared" si="39"/>
        <v>1399.9949999999999</v>
      </c>
      <c r="BI29">
        <f t="shared" si="40"/>
        <v>1180.1806008568908</v>
      </c>
      <c r="BJ29">
        <f t="shared" si="41"/>
        <v>0.84298915414475828</v>
      </c>
      <c r="BK29">
        <f t="shared" si="42"/>
        <v>0.19597830828951654</v>
      </c>
      <c r="BL29">
        <v>6</v>
      </c>
      <c r="BM29">
        <v>0.5</v>
      </c>
      <c r="BN29" t="s">
        <v>290</v>
      </c>
      <c r="BO29">
        <v>2</v>
      </c>
      <c r="BP29">
        <v>1608141743.8499999</v>
      </c>
      <c r="BQ29">
        <v>899.55116666666697</v>
      </c>
      <c r="BR29">
        <v>928.73413333333303</v>
      </c>
      <c r="BS29">
        <v>19.882940000000001</v>
      </c>
      <c r="BT29">
        <v>16.850113333333301</v>
      </c>
      <c r="BU29">
        <v>896.21963333333304</v>
      </c>
      <c r="BV29">
        <v>19.838439999999999</v>
      </c>
      <c r="BW29">
        <v>500.00186666666701</v>
      </c>
      <c r="BX29">
        <v>102.42740000000001</v>
      </c>
      <c r="BY29">
        <v>9.9950336666666695E-2</v>
      </c>
      <c r="BZ29">
        <v>27.982503333333302</v>
      </c>
      <c r="CA29">
        <v>28.3520966666667</v>
      </c>
      <c r="CB29">
        <v>999.9</v>
      </c>
      <c r="CC29">
        <v>0</v>
      </c>
      <c r="CD29">
        <v>0</v>
      </c>
      <c r="CE29">
        <v>10000.632666666699</v>
      </c>
      <c r="CF29">
        <v>0</v>
      </c>
      <c r="CG29">
        <v>562.324166666667</v>
      </c>
      <c r="CH29">
        <v>1399.9949999999999</v>
      </c>
      <c r="CI29">
        <v>0.90000586666666704</v>
      </c>
      <c r="CJ29">
        <v>9.9994006666666704E-2</v>
      </c>
      <c r="CK29">
        <v>0</v>
      </c>
      <c r="CL29">
        <v>1245.0139999999999</v>
      </c>
      <c r="CM29">
        <v>4.9993800000000004</v>
      </c>
      <c r="CN29">
        <v>17334.073333333301</v>
      </c>
      <c r="CO29">
        <v>11164.3066666667</v>
      </c>
      <c r="CP29">
        <v>49</v>
      </c>
      <c r="CQ29">
        <v>51.186999999999998</v>
      </c>
      <c r="CR29">
        <v>49.875</v>
      </c>
      <c r="CS29">
        <v>50.8791333333333</v>
      </c>
      <c r="CT29">
        <v>50.449599999999997</v>
      </c>
      <c r="CU29">
        <v>1255.502</v>
      </c>
      <c r="CV29">
        <v>139.493333333333</v>
      </c>
      <c r="CW29">
        <v>0</v>
      </c>
      <c r="CX29">
        <v>103.200000047684</v>
      </c>
      <c r="CY29">
        <v>0</v>
      </c>
      <c r="CZ29">
        <v>1245.0076923076899</v>
      </c>
      <c r="DA29">
        <v>-2.2119658117519001</v>
      </c>
      <c r="DB29">
        <v>-22.892307672876999</v>
      </c>
      <c r="DC29">
        <v>17334.107692307702</v>
      </c>
      <c r="DD29">
        <v>15</v>
      </c>
      <c r="DE29">
        <v>1608141243.5999999</v>
      </c>
      <c r="DF29" t="s">
        <v>323</v>
      </c>
      <c r="DG29">
        <v>1608141241.0999999</v>
      </c>
      <c r="DH29">
        <v>1608141243.5999999</v>
      </c>
      <c r="DI29">
        <v>3</v>
      </c>
      <c r="DJ29">
        <v>9.2999999999999999E-2</v>
      </c>
      <c r="DK29">
        <v>-7.0000000000000001E-3</v>
      </c>
      <c r="DL29">
        <v>3.3319999999999999</v>
      </c>
      <c r="DM29">
        <v>4.3999999999999997E-2</v>
      </c>
      <c r="DN29">
        <v>414</v>
      </c>
      <c r="DO29">
        <v>18</v>
      </c>
      <c r="DP29">
        <v>0.12</v>
      </c>
      <c r="DQ29">
        <v>0.03</v>
      </c>
      <c r="DR29">
        <v>22.0011369843456</v>
      </c>
      <c r="DS29">
        <v>-0.118667921693815</v>
      </c>
      <c r="DT29">
        <v>3.1375668787333499E-2</v>
      </c>
      <c r="DU29">
        <v>1</v>
      </c>
      <c r="DV29">
        <v>-29.185377419354801</v>
      </c>
      <c r="DW29">
        <v>7.7845161290384504E-2</v>
      </c>
      <c r="DX29">
        <v>3.7438213267931397E-2</v>
      </c>
      <c r="DY29">
        <v>1</v>
      </c>
      <c r="DZ29">
        <v>3.0324116129032301</v>
      </c>
      <c r="EA29">
        <v>3.93208064516051E-2</v>
      </c>
      <c r="EB29">
        <v>3.1058187812183901E-3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3.331</v>
      </c>
      <c r="EJ29">
        <v>4.4499999999999998E-2</v>
      </c>
      <c r="EK29">
        <v>3.3315714285713498</v>
      </c>
      <c r="EL29">
        <v>0</v>
      </c>
      <c r="EM29">
        <v>0</v>
      </c>
      <c r="EN29">
        <v>0</v>
      </c>
      <c r="EO29">
        <v>4.4499999999999297E-2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8.5</v>
      </c>
      <c r="EX29">
        <v>8.5</v>
      </c>
      <c r="EY29">
        <v>2</v>
      </c>
      <c r="EZ29">
        <v>468.19499999999999</v>
      </c>
      <c r="FA29">
        <v>539.82500000000005</v>
      </c>
      <c r="FB29">
        <v>24.194600000000001</v>
      </c>
      <c r="FC29">
        <v>33.316400000000002</v>
      </c>
      <c r="FD29">
        <v>30.0001</v>
      </c>
      <c r="FE29">
        <v>33.085099999999997</v>
      </c>
      <c r="FF29">
        <v>33.117699999999999</v>
      </c>
      <c r="FG29">
        <v>40.543599999999998</v>
      </c>
      <c r="FH29">
        <v>0</v>
      </c>
      <c r="FI29">
        <v>100</v>
      </c>
      <c r="FJ29">
        <v>24.202200000000001</v>
      </c>
      <c r="FK29">
        <v>928.95699999999999</v>
      </c>
      <c r="FL29">
        <v>19.8598</v>
      </c>
      <c r="FM29">
        <v>100.913</v>
      </c>
      <c r="FN29">
        <v>100.345</v>
      </c>
    </row>
    <row r="30" spans="1:170" x14ac:dyDescent="0.25">
      <c r="A30">
        <v>14</v>
      </c>
      <c r="B30">
        <v>1608141872.0999999</v>
      </c>
      <c r="C30">
        <v>1288.0999999046301</v>
      </c>
      <c r="D30" t="s">
        <v>344</v>
      </c>
      <c r="E30" t="s">
        <v>345</v>
      </c>
      <c r="F30" t="s">
        <v>285</v>
      </c>
      <c r="G30" t="s">
        <v>286</v>
      </c>
      <c r="H30">
        <v>1608141864.0999999</v>
      </c>
      <c r="I30">
        <f t="shared" si="0"/>
        <v>2.6075945025288818E-3</v>
      </c>
      <c r="J30">
        <f t="shared" si="1"/>
        <v>22.43405307213477</v>
      </c>
      <c r="K30">
        <f t="shared" si="2"/>
        <v>1201.57064516129</v>
      </c>
      <c r="L30">
        <f t="shared" si="3"/>
        <v>917.20767831480316</v>
      </c>
      <c r="M30">
        <f t="shared" si="4"/>
        <v>94.036568388965136</v>
      </c>
      <c r="N30">
        <f t="shared" si="5"/>
        <v>123.19083542288199</v>
      </c>
      <c r="O30">
        <f t="shared" si="6"/>
        <v>0.14505580598844686</v>
      </c>
      <c r="P30">
        <f t="shared" si="7"/>
        <v>2.9726636103592279</v>
      </c>
      <c r="Q30">
        <f t="shared" si="8"/>
        <v>0.14123515987258314</v>
      </c>
      <c r="R30">
        <f t="shared" si="9"/>
        <v>8.8606862932063435E-2</v>
      </c>
      <c r="S30">
        <f t="shared" si="10"/>
        <v>231.2922719119978</v>
      </c>
      <c r="T30">
        <f t="shared" si="11"/>
        <v>28.670276420742013</v>
      </c>
      <c r="U30">
        <f t="shared" si="12"/>
        <v>28.3227451612903</v>
      </c>
      <c r="V30">
        <f t="shared" si="13"/>
        <v>3.8668280658529541</v>
      </c>
      <c r="W30">
        <f t="shared" si="14"/>
        <v>53.468476037941301</v>
      </c>
      <c r="X30">
        <f t="shared" si="15"/>
        <v>2.0283546970116424</v>
      </c>
      <c r="Y30">
        <f t="shared" si="16"/>
        <v>3.793552476738479</v>
      </c>
      <c r="Z30">
        <f t="shared" si="17"/>
        <v>1.8384733688413117</v>
      </c>
      <c r="AA30">
        <f t="shared" si="18"/>
        <v>-114.99491756152369</v>
      </c>
      <c r="AB30">
        <f t="shared" si="19"/>
        <v>-52.656485523899853</v>
      </c>
      <c r="AC30">
        <f t="shared" si="20"/>
        <v>-3.8672536253590848</v>
      </c>
      <c r="AD30">
        <f t="shared" si="21"/>
        <v>59.773615201215158</v>
      </c>
      <c r="AE30">
        <v>12</v>
      </c>
      <c r="AF30">
        <v>2</v>
      </c>
      <c r="AG30">
        <f t="shared" si="22"/>
        <v>1</v>
      </c>
      <c r="AH30">
        <f t="shared" si="23"/>
        <v>0</v>
      </c>
      <c r="AI30">
        <f t="shared" si="24"/>
        <v>54007.657734808367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1251.71384615385</v>
      </c>
      <c r="AR30">
        <v>1537.62</v>
      </c>
      <c r="AS30">
        <f t="shared" si="27"/>
        <v>0.18594070956813125</v>
      </c>
      <c r="AT30">
        <v>0.5</v>
      </c>
      <c r="AU30">
        <f t="shared" si="28"/>
        <v>1180.1937308855074</v>
      </c>
      <c r="AV30">
        <f t="shared" si="29"/>
        <v>22.43405307213477</v>
      </c>
      <c r="AW30">
        <f t="shared" si="30"/>
        <v>109.72302987435569</v>
      </c>
      <c r="AX30">
        <f t="shared" si="31"/>
        <v>0.54467943965349042</v>
      </c>
      <c r="AY30">
        <f t="shared" si="32"/>
        <v>1.9498324681563158E-2</v>
      </c>
      <c r="AZ30">
        <f t="shared" si="33"/>
        <v>1.121512467319624</v>
      </c>
      <c r="BA30" t="s">
        <v>347</v>
      </c>
      <c r="BB30">
        <v>700.11</v>
      </c>
      <c r="BC30">
        <f t="shared" si="34"/>
        <v>837.50999999999988</v>
      </c>
      <c r="BD30">
        <f t="shared" si="35"/>
        <v>0.34137640606816627</v>
      </c>
      <c r="BE30">
        <f t="shared" si="36"/>
        <v>0.67309921661846162</v>
      </c>
      <c r="BF30">
        <f t="shared" si="37"/>
        <v>0.34775717496299058</v>
      </c>
      <c r="BG30">
        <f t="shared" si="38"/>
        <v>0.67716088762586901</v>
      </c>
      <c r="BH30">
        <f t="shared" si="39"/>
        <v>1400.0106451612901</v>
      </c>
      <c r="BI30">
        <f t="shared" si="40"/>
        <v>1180.1937308855074</v>
      </c>
      <c r="BJ30">
        <f t="shared" si="41"/>
        <v>0.8429891122360299</v>
      </c>
      <c r="BK30">
        <f t="shared" si="42"/>
        <v>0.19597822447205987</v>
      </c>
      <c r="BL30">
        <v>6</v>
      </c>
      <c r="BM30">
        <v>0.5</v>
      </c>
      <c r="BN30" t="s">
        <v>290</v>
      </c>
      <c r="BO30">
        <v>2</v>
      </c>
      <c r="BP30">
        <v>1608141864.0999999</v>
      </c>
      <c r="BQ30">
        <v>1201.57064516129</v>
      </c>
      <c r="BR30">
        <v>1232.25096774194</v>
      </c>
      <c r="BS30">
        <v>19.784032258064499</v>
      </c>
      <c r="BT30">
        <v>16.716864516129</v>
      </c>
      <c r="BU30">
        <v>1196.1706451612899</v>
      </c>
      <c r="BV30">
        <v>19.757032258064498</v>
      </c>
      <c r="BW30">
        <v>500.00638709677401</v>
      </c>
      <c r="BX30">
        <v>102.424870967742</v>
      </c>
      <c r="BY30">
        <v>9.9966767741935497E-2</v>
      </c>
      <c r="BZ30">
        <v>27.9941806451613</v>
      </c>
      <c r="CA30">
        <v>28.3227451612903</v>
      </c>
      <c r="CB30">
        <v>999.9</v>
      </c>
      <c r="CC30">
        <v>0</v>
      </c>
      <c r="CD30">
        <v>0</v>
      </c>
      <c r="CE30">
        <v>10005.248387096801</v>
      </c>
      <c r="CF30">
        <v>0</v>
      </c>
      <c r="CG30">
        <v>338.98929032258098</v>
      </c>
      <c r="CH30">
        <v>1400.0106451612901</v>
      </c>
      <c r="CI30">
        <v>0.90000687096774201</v>
      </c>
      <c r="CJ30">
        <v>9.9992987096774205E-2</v>
      </c>
      <c r="CK30">
        <v>0</v>
      </c>
      <c r="CL30">
        <v>1251.8167741935499</v>
      </c>
      <c r="CM30">
        <v>4.9993800000000004</v>
      </c>
      <c r="CN30">
        <v>17424.006451612899</v>
      </c>
      <c r="CO30">
        <v>11164.445161290299</v>
      </c>
      <c r="CP30">
        <v>49.003999999999998</v>
      </c>
      <c r="CQ30">
        <v>51.231709677419303</v>
      </c>
      <c r="CR30">
        <v>49.920999999999999</v>
      </c>
      <c r="CS30">
        <v>50.936999999999998</v>
      </c>
      <c r="CT30">
        <v>50.5</v>
      </c>
      <c r="CU30">
        <v>1255.51774193548</v>
      </c>
      <c r="CV30">
        <v>139.492903225806</v>
      </c>
      <c r="CW30">
        <v>0</v>
      </c>
      <c r="CX30">
        <v>119.700000047684</v>
      </c>
      <c r="CY30">
        <v>0</v>
      </c>
      <c r="CZ30">
        <v>1251.71384615385</v>
      </c>
      <c r="DA30">
        <v>-16.005470110169799</v>
      </c>
      <c r="DB30">
        <v>-211.54529920636301</v>
      </c>
      <c r="DC30">
        <v>17422.757692307699</v>
      </c>
      <c r="DD30">
        <v>15</v>
      </c>
      <c r="DE30">
        <v>1608141903.0999999</v>
      </c>
      <c r="DF30" t="s">
        <v>348</v>
      </c>
      <c r="DG30">
        <v>1608141903.0999999</v>
      </c>
      <c r="DH30">
        <v>1608141894.0999999</v>
      </c>
      <c r="DI30">
        <v>4</v>
      </c>
      <c r="DJ30">
        <v>2.069</v>
      </c>
      <c r="DK30">
        <v>-1.7000000000000001E-2</v>
      </c>
      <c r="DL30">
        <v>5.4</v>
      </c>
      <c r="DM30">
        <v>2.7E-2</v>
      </c>
      <c r="DN30">
        <v>1232</v>
      </c>
      <c r="DO30">
        <v>17</v>
      </c>
      <c r="DP30">
        <v>7.0000000000000007E-2</v>
      </c>
      <c r="DQ30">
        <v>0.03</v>
      </c>
      <c r="DR30">
        <v>24.145247539227402</v>
      </c>
      <c r="DS30">
        <v>-1.1213051333894599</v>
      </c>
      <c r="DT30">
        <v>9.1078816549377398E-2</v>
      </c>
      <c r="DU30">
        <v>0</v>
      </c>
      <c r="DV30">
        <v>-32.747893548387097</v>
      </c>
      <c r="DW30">
        <v>1.20235161290332</v>
      </c>
      <c r="DX30">
        <v>0.10476494715278099</v>
      </c>
      <c r="DY30">
        <v>0</v>
      </c>
      <c r="DZ30">
        <v>3.08466709677419</v>
      </c>
      <c r="EA30">
        <v>1.9689193548372199E-2</v>
      </c>
      <c r="EB30">
        <v>1.7186663876171599E-3</v>
      </c>
      <c r="EC30">
        <v>1</v>
      </c>
      <c r="ED30">
        <v>1</v>
      </c>
      <c r="EE30">
        <v>3</v>
      </c>
      <c r="EF30" t="s">
        <v>349</v>
      </c>
      <c r="EG30">
        <v>100</v>
      </c>
      <c r="EH30">
        <v>100</v>
      </c>
      <c r="EI30">
        <v>5.4</v>
      </c>
      <c r="EJ30">
        <v>2.7E-2</v>
      </c>
      <c r="EK30">
        <v>3.3315714285713498</v>
      </c>
      <c r="EL30">
        <v>0</v>
      </c>
      <c r="EM30">
        <v>0</v>
      </c>
      <c r="EN30">
        <v>0</v>
      </c>
      <c r="EO30">
        <v>4.4499999999999297E-2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10.5</v>
      </c>
      <c r="EX30">
        <v>10.5</v>
      </c>
      <c r="EY30">
        <v>2</v>
      </c>
      <c r="EZ30">
        <v>468.30399999999997</v>
      </c>
      <c r="FA30">
        <v>539.41200000000003</v>
      </c>
      <c r="FB30">
        <v>24.438300000000002</v>
      </c>
      <c r="FC30">
        <v>33.305500000000002</v>
      </c>
      <c r="FD30">
        <v>29.9999</v>
      </c>
      <c r="FE30">
        <v>33.087299999999999</v>
      </c>
      <c r="FF30">
        <v>33.117699999999999</v>
      </c>
      <c r="FG30">
        <v>51.048999999999999</v>
      </c>
      <c r="FH30">
        <v>0</v>
      </c>
      <c r="FI30">
        <v>100</v>
      </c>
      <c r="FJ30">
        <v>24.436699999999998</v>
      </c>
      <c r="FK30">
        <v>1232.53</v>
      </c>
      <c r="FL30">
        <v>19.781600000000001</v>
      </c>
      <c r="FM30">
        <v>100.91200000000001</v>
      </c>
      <c r="FN30">
        <v>100.351</v>
      </c>
    </row>
    <row r="31" spans="1:170" x14ac:dyDescent="0.25">
      <c r="A31">
        <v>15</v>
      </c>
      <c r="B31">
        <v>1608142008.5999999</v>
      </c>
      <c r="C31">
        <v>1424.5999999046301</v>
      </c>
      <c r="D31" t="s">
        <v>350</v>
      </c>
      <c r="E31" t="s">
        <v>351</v>
      </c>
      <c r="F31" t="s">
        <v>285</v>
      </c>
      <c r="G31" t="s">
        <v>286</v>
      </c>
      <c r="H31">
        <v>1608142000.8499999</v>
      </c>
      <c r="I31">
        <f t="shared" si="0"/>
        <v>2.6225924497215946E-3</v>
      </c>
      <c r="J31">
        <f t="shared" si="1"/>
        <v>23.001752884095161</v>
      </c>
      <c r="K31">
        <f t="shared" si="2"/>
        <v>1399.213</v>
      </c>
      <c r="L31">
        <f t="shared" si="3"/>
        <v>1102.7415128777996</v>
      </c>
      <c r="M31">
        <f t="shared" si="4"/>
        <v>113.05738009595342</v>
      </c>
      <c r="N31">
        <f t="shared" si="5"/>
        <v>143.45279843811343</v>
      </c>
      <c r="O31">
        <f t="shared" si="6"/>
        <v>0.14512898984885594</v>
      </c>
      <c r="P31">
        <f t="shared" si="7"/>
        <v>2.9736351932958192</v>
      </c>
      <c r="Q31">
        <f t="shared" si="8"/>
        <v>0.14130575641205401</v>
      </c>
      <c r="R31">
        <f t="shared" si="9"/>
        <v>8.8651211105410771E-2</v>
      </c>
      <c r="S31">
        <f t="shared" si="10"/>
        <v>231.29125081562279</v>
      </c>
      <c r="T31">
        <f t="shared" si="11"/>
        <v>28.670124965108808</v>
      </c>
      <c r="U31">
        <f t="shared" si="12"/>
        <v>28.299706666666701</v>
      </c>
      <c r="V31">
        <f t="shared" si="13"/>
        <v>3.8616501316204839</v>
      </c>
      <c r="W31">
        <f t="shared" si="14"/>
        <v>53.061022528419052</v>
      </c>
      <c r="X31">
        <f t="shared" si="15"/>
        <v>2.0133561518709495</v>
      </c>
      <c r="Y31">
        <f t="shared" si="16"/>
        <v>3.7944164208155096</v>
      </c>
      <c r="Z31">
        <f t="shared" si="17"/>
        <v>1.8482939797495344</v>
      </c>
      <c r="AA31">
        <f t="shared" si="18"/>
        <v>-115.65632703272232</v>
      </c>
      <c r="AB31">
        <f t="shared" si="19"/>
        <v>-48.354095847565596</v>
      </c>
      <c r="AC31">
        <f t="shared" si="20"/>
        <v>-3.5497741688709317</v>
      </c>
      <c r="AD31">
        <f t="shared" si="21"/>
        <v>63.731053766463951</v>
      </c>
      <c r="AE31">
        <v>12</v>
      </c>
      <c r="AF31">
        <v>2</v>
      </c>
      <c r="AG31">
        <f t="shared" si="22"/>
        <v>1</v>
      </c>
      <c r="AH31">
        <f t="shared" si="23"/>
        <v>0</v>
      </c>
      <c r="AI31">
        <f t="shared" si="24"/>
        <v>54035.412051899686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1234.7488461538501</v>
      </c>
      <c r="AR31">
        <v>1516.04</v>
      </c>
      <c r="AS31">
        <f t="shared" si="27"/>
        <v>0.1855433589127925</v>
      </c>
      <c r="AT31">
        <v>0.5</v>
      </c>
      <c r="AU31">
        <f t="shared" si="28"/>
        <v>1180.1881698605066</v>
      </c>
      <c r="AV31">
        <f t="shared" si="29"/>
        <v>23.001752884095161</v>
      </c>
      <c r="AW31">
        <f t="shared" si="30"/>
        <v>109.48803859252985</v>
      </c>
      <c r="AX31">
        <f t="shared" si="31"/>
        <v>0.53731431888340675</v>
      </c>
      <c r="AY31">
        <f t="shared" si="32"/>
        <v>1.997944138577358E-2</v>
      </c>
      <c r="AZ31">
        <f t="shared" si="33"/>
        <v>1.1517110366481096</v>
      </c>
      <c r="BA31" t="s">
        <v>353</v>
      </c>
      <c r="BB31">
        <v>701.45</v>
      </c>
      <c r="BC31">
        <f t="shared" si="34"/>
        <v>814.58999999999992</v>
      </c>
      <c r="BD31">
        <f t="shared" si="35"/>
        <v>0.34531623742760148</v>
      </c>
      <c r="BE31">
        <f t="shared" si="36"/>
        <v>0.68187906882290683</v>
      </c>
      <c r="BF31">
        <f t="shared" si="37"/>
        <v>0.35136663425357806</v>
      </c>
      <c r="BG31">
        <f t="shared" si="38"/>
        <v>0.68563492121027592</v>
      </c>
      <c r="BH31">
        <f t="shared" si="39"/>
        <v>1400.0039999999999</v>
      </c>
      <c r="BI31">
        <f t="shared" si="40"/>
        <v>1180.1881698605066</v>
      </c>
      <c r="BJ31">
        <f t="shared" si="41"/>
        <v>0.84298914135995806</v>
      </c>
      <c r="BK31">
        <f t="shared" si="42"/>
        <v>0.19597828271991616</v>
      </c>
      <c r="BL31">
        <v>6</v>
      </c>
      <c r="BM31">
        <v>0.5</v>
      </c>
      <c r="BN31" t="s">
        <v>290</v>
      </c>
      <c r="BO31">
        <v>2</v>
      </c>
      <c r="BP31">
        <v>1608142000.8499999</v>
      </c>
      <c r="BQ31">
        <v>1399.213</v>
      </c>
      <c r="BR31">
        <v>1431.2176666666701</v>
      </c>
      <c r="BS31">
        <v>19.637916666666701</v>
      </c>
      <c r="BT31">
        <v>16.552696666666701</v>
      </c>
      <c r="BU31">
        <v>1393.8130000000001</v>
      </c>
      <c r="BV31">
        <v>19.6109266666667</v>
      </c>
      <c r="BW31">
        <v>500.01429999999999</v>
      </c>
      <c r="BX31">
        <v>102.423933333333</v>
      </c>
      <c r="BY31">
        <v>9.9984353333333303E-2</v>
      </c>
      <c r="BZ31">
        <v>27.998086666666701</v>
      </c>
      <c r="CA31">
        <v>28.299706666666701</v>
      </c>
      <c r="CB31">
        <v>999.9</v>
      </c>
      <c r="CC31">
        <v>0</v>
      </c>
      <c r="CD31">
        <v>0</v>
      </c>
      <c r="CE31">
        <v>10010.841333333299</v>
      </c>
      <c r="CF31">
        <v>0</v>
      </c>
      <c r="CG31">
        <v>345.70383333333302</v>
      </c>
      <c r="CH31">
        <v>1400.0039999999999</v>
      </c>
      <c r="CI31">
        <v>0.90000513333333398</v>
      </c>
      <c r="CJ31">
        <v>9.9994753333333297E-2</v>
      </c>
      <c r="CK31">
        <v>0</v>
      </c>
      <c r="CL31">
        <v>1234.75133333333</v>
      </c>
      <c r="CM31">
        <v>4.9993800000000004</v>
      </c>
      <c r="CN31">
        <v>17185.6733333333</v>
      </c>
      <c r="CO31">
        <v>11164.3833333333</v>
      </c>
      <c r="CP31">
        <v>49.0082666666667</v>
      </c>
      <c r="CQ31">
        <v>51.25</v>
      </c>
      <c r="CR31">
        <v>49.928733333333298</v>
      </c>
      <c r="CS31">
        <v>50.936999999999998</v>
      </c>
      <c r="CT31">
        <v>50.491599999999998</v>
      </c>
      <c r="CU31">
        <v>1255.511</v>
      </c>
      <c r="CV31">
        <v>139.493666666667</v>
      </c>
      <c r="CW31">
        <v>0</v>
      </c>
      <c r="CX31">
        <v>135.59999990463299</v>
      </c>
      <c r="CY31">
        <v>0</v>
      </c>
      <c r="CZ31">
        <v>1234.7488461538501</v>
      </c>
      <c r="DA31">
        <v>-12.1015384608486</v>
      </c>
      <c r="DB31">
        <v>-179.19316248254501</v>
      </c>
      <c r="DC31">
        <v>17185.676923076899</v>
      </c>
      <c r="DD31">
        <v>15</v>
      </c>
      <c r="DE31">
        <v>1608141903.0999999</v>
      </c>
      <c r="DF31" t="s">
        <v>348</v>
      </c>
      <c r="DG31">
        <v>1608141903.0999999</v>
      </c>
      <c r="DH31">
        <v>1608141894.0999999</v>
      </c>
      <c r="DI31">
        <v>4</v>
      </c>
      <c r="DJ31">
        <v>2.069</v>
      </c>
      <c r="DK31">
        <v>-1.7000000000000001E-2</v>
      </c>
      <c r="DL31">
        <v>5.4</v>
      </c>
      <c r="DM31">
        <v>2.7E-2</v>
      </c>
      <c r="DN31">
        <v>1232</v>
      </c>
      <c r="DO31">
        <v>17</v>
      </c>
      <c r="DP31">
        <v>7.0000000000000007E-2</v>
      </c>
      <c r="DQ31">
        <v>0.03</v>
      </c>
      <c r="DR31">
        <v>23.014710140688202</v>
      </c>
      <c r="DS31">
        <v>-7.2243499076353898E-2</v>
      </c>
      <c r="DT31">
        <v>5.8426815581465799E-2</v>
      </c>
      <c r="DU31">
        <v>1</v>
      </c>
      <c r="DV31">
        <v>-32.016735483871003</v>
      </c>
      <c r="DW31">
        <v>2.71161290321996E-2</v>
      </c>
      <c r="DX31">
        <v>6.54450449016971E-2</v>
      </c>
      <c r="DY31">
        <v>1</v>
      </c>
      <c r="DZ31">
        <v>3.0853151612903198</v>
      </c>
      <c r="EA31">
        <v>-9.9585483871048302E-3</v>
      </c>
      <c r="EB31">
        <v>1.1542708100864699E-3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5.4</v>
      </c>
      <c r="EJ31">
        <v>2.7E-2</v>
      </c>
      <c r="EK31">
        <v>5.4000000000000901</v>
      </c>
      <c r="EL31">
        <v>0</v>
      </c>
      <c r="EM31">
        <v>0</v>
      </c>
      <c r="EN31">
        <v>0</v>
      </c>
      <c r="EO31">
        <v>2.6994999999999401E-2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1.8</v>
      </c>
      <c r="EX31">
        <v>1.9</v>
      </c>
      <c r="EY31">
        <v>2</v>
      </c>
      <c r="EZ31">
        <v>468.63200000000001</v>
      </c>
      <c r="FA31">
        <v>539.01400000000001</v>
      </c>
      <c r="FB31">
        <v>24.4391</v>
      </c>
      <c r="FC31">
        <v>33.254399999999997</v>
      </c>
      <c r="FD31">
        <v>30.0001</v>
      </c>
      <c r="FE31">
        <v>33.055599999999998</v>
      </c>
      <c r="FF31">
        <v>33.088099999999997</v>
      </c>
      <c r="FG31">
        <v>57.690600000000003</v>
      </c>
      <c r="FH31">
        <v>0</v>
      </c>
      <c r="FI31">
        <v>100</v>
      </c>
      <c r="FJ31">
        <v>24.437100000000001</v>
      </c>
      <c r="FK31">
        <v>1431.19</v>
      </c>
      <c r="FL31">
        <v>19.781600000000001</v>
      </c>
      <c r="FM31">
        <v>100.92</v>
      </c>
      <c r="FN31">
        <v>100.357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2020-12-16T10:09:37Z</dcterms:created>
  <dcterms:modified xsi:type="dcterms:W3CDTF">2021-05-04T23:28:35Z</dcterms:modified>
</cp:coreProperties>
</file>