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2CBECCED-3672-4728-8D49-1AB5DA8A3E17}" xr6:coauthVersionLast="46" xr6:coauthVersionMax="46" xr10:uidLastSave="{00000000-0000-0000-0000-000000000000}"/>
  <bookViews>
    <workbookView xWindow="1950" yWindow="195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Z31" i="1"/>
  <c r="AX31" i="1"/>
  <c r="AS31" i="1"/>
  <c r="AM31" i="1"/>
  <c r="AN31" i="1" s="1"/>
  <c r="AI31" i="1"/>
  <c r="AG31" i="1" s="1"/>
  <c r="Y31" i="1"/>
  <c r="X31" i="1"/>
  <c r="W31" i="1" s="1"/>
  <c r="P31" i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/>
  <c r="I29" i="1" s="1"/>
  <c r="Y29" i="1"/>
  <c r="X29" i="1"/>
  <c r="W29" i="1"/>
  <c r="P29" i="1"/>
  <c r="N29" i="1"/>
  <c r="K29" i="1"/>
  <c r="J29" i="1"/>
  <c r="AV29" i="1" s="1"/>
  <c r="BK28" i="1"/>
  <c r="BJ28" i="1"/>
  <c r="BI28" i="1"/>
  <c r="S28" i="1" s="1"/>
  <c r="BH28" i="1"/>
  <c r="BG28" i="1"/>
  <c r="BF28" i="1"/>
  <c r="BE28" i="1"/>
  <c r="BD28" i="1"/>
  <c r="BC28" i="1"/>
  <c r="AX28" i="1" s="1"/>
  <c r="AZ28" i="1"/>
  <c r="AU28" i="1"/>
  <c r="AW28" i="1" s="1"/>
  <c r="AS28" i="1"/>
  <c r="AN28" i="1"/>
  <c r="AM28" i="1"/>
  <c r="AI28" i="1"/>
  <c r="AG28" i="1"/>
  <c r="K28" i="1" s="1"/>
  <c r="Y28" i="1"/>
  <c r="X28" i="1"/>
  <c r="W28" i="1"/>
  <c r="P28" i="1"/>
  <c r="N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M27" i="1"/>
  <c r="AN27" i="1" s="1"/>
  <c r="AI27" i="1"/>
  <c r="AG27" i="1" s="1"/>
  <c r="AH27" i="1" s="1"/>
  <c r="Y27" i="1"/>
  <c r="X27" i="1"/>
  <c r="W27" i="1" s="1"/>
  <c r="P27" i="1"/>
  <c r="BK26" i="1"/>
  <c r="BJ26" i="1"/>
  <c r="BI26" i="1"/>
  <c r="BH26" i="1"/>
  <c r="BG26" i="1"/>
  <c r="BF26" i="1"/>
  <c r="BE26" i="1"/>
  <c r="BD26" i="1"/>
  <c r="BC26" i="1"/>
  <c r="AX26" i="1" s="1"/>
  <c r="AZ26" i="1"/>
  <c r="AU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S26" i="1"/>
  <c r="P26" i="1"/>
  <c r="K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I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/>
  <c r="I21" i="1" s="1"/>
  <c r="Y21" i="1"/>
  <c r="X21" i="1"/>
  <c r="W21" i="1"/>
  <c r="P21" i="1"/>
  <c r="N21" i="1"/>
  <c r="K21" i="1"/>
  <c r="J21" i="1"/>
  <c r="AV21" i="1" s="1"/>
  <c r="BK20" i="1"/>
  <c r="BJ20" i="1"/>
  <c r="BI20" i="1"/>
  <c r="S20" i="1" s="1"/>
  <c r="BH20" i="1"/>
  <c r="BG20" i="1"/>
  <c r="BF20" i="1"/>
  <c r="BE20" i="1"/>
  <c r="BD20" i="1"/>
  <c r="BC20" i="1"/>
  <c r="AX20" i="1" s="1"/>
  <c r="AZ20" i="1"/>
  <c r="AU20" i="1"/>
  <c r="AW20" i="1" s="1"/>
  <c r="AS20" i="1"/>
  <c r="AN20" i="1"/>
  <c r="AM20" i="1"/>
  <c r="AI20" i="1"/>
  <c r="AG20" i="1"/>
  <c r="K20" i="1" s="1"/>
  <c r="Y20" i="1"/>
  <c r="X20" i="1"/>
  <c r="W20" i="1"/>
  <c r="P20" i="1"/>
  <c r="N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M19" i="1"/>
  <c r="AN19" i="1" s="1"/>
  <c r="AI19" i="1"/>
  <c r="AG19" i="1" s="1"/>
  <c r="Y19" i="1"/>
  <c r="X19" i="1"/>
  <c r="W19" i="1" s="1"/>
  <c r="P19" i="1"/>
  <c r="BK18" i="1"/>
  <c r="S18" i="1" s="1"/>
  <c r="BJ18" i="1"/>
  <c r="BI18" i="1"/>
  <c r="BH18" i="1"/>
  <c r="BG18" i="1"/>
  <c r="BF18" i="1"/>
  <c r="BE18" i="1"/>
  <c r="BD18" i="1"/>
  <c r="BC18" i="1"/>
  <c r="AX18" i="1" s="1"/>
  <c r="AZ18" i="1"/>
  <c r="AU18" i="1"/>
  <c r="AS18" i="1"/>
  <c r="AW18" i="1" s="1"/>
  <c r="AN18" i="1"/>
  <c r="AM18" i="1"/>
  <c r="AI18" i="1"/>
  <c r="AG18" i="1"/>
  <c r="J18" i="1" s="1"/>
  <c r="AV18" i="1" s="1"/>
  <c r="AY18" i="1" s="1"/>
  <c r="Y18" i="1"/>
  <c r="X18" i="1"/>
  <c r="W18" i="1"/>
  <c r="P18" i="1"/>
  <c r="K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K17" i="1" s="1"/>
  <c r="Y17" i="1"/>
  <c r="X17" i="1"/>
  <c r="W17" i="1"/>
  <c r="P17" i="1"/>
  <c r="N17" i="1"/>
  <c r="AA24" i="1" l="1"/>
  <c r="I19" i="1"/>
  <c r="N19" i="1"/>
  <c r="J19" i="1"/>
  <c r="AV19" i="1" s="1"/>
  <c r="AY19" i="1" s="1"/>
  <c r="K19" i="1"/>
  <c r="N22" i="1"/>
  <c r="I22" i="1"/>
  <c r="K22" i="1"/>
  <c r="AH22" i="1"/>
  <c r="J22" i="1"/>
  <c r="AV22" i="1" s="1"/>
  <c r="S23" i="1"/>
  <c r="AU23" i="1"/>
  <c r="AW23" i="1" s="1"/>
  <c r="AU30" i="1"/>
  <c r="AW30" i="1" s="1"/>
  <c r="S30" i="1"/>
  <c r="S24" i="1"/>
  <c r="AU24" i="1"/>
  <c r="AW24" i="1" s="1"/>
  <c r="AA29" i="1"/>
  <c r="AA21" i="1"/>
  <c r="K23" i="1"/>
  <c r="J23" i="1"/>
  <c r="AV23" i="1" s="1"/>
  <c r="I23" i="1"/>
  <c r="AH23" i="1"/>
  <c r="N23" i="1"/>
  <c r="K31" i="1"/>
  <c r="N31" i="1"/>
  <c r="J31" i="1"/>
  <c r="AV31" i="1" s="1"/>
  <c r="I31" i="1"/>
  <c r="AH31" i="1"/>
  <c r="AY21" i="1"/>
  <c r="AU22" i="1"/>
  <c r="AW22" i="1" s="1"/>
  <c r="S22" i="1"/>
  <c r="S29" i="1"/>
  <c r="AU29" i="1"/>
  <c r="AW29" i="1" s="1"/>
  <c r="AH19" i="1"/>
  <c r="N27" i="1"/>
  <c r="J27" i="1"/>
  <c r="AV27" i="1" s="1"/>
  <c r="K27" i="1"/>
  <c r="I27" i="1"/>
  <c r="S21" i="1"/>
  <c r="AU21" i="1"/>
  <c r="AW21" i="1" s="1"/>
  <c r="S31" i="1"/>
  <c r="AU31" i="1"/>
  <c r="AW31" i="1" s="1"/>
  <c r="AU25" i="1"/>
  <c r="AW25" i="1" s="1"/>
  <c r="S25" i="1"/>
  <c r="AW27" i="1"/>
  <c r="AU27" i="1"/>
  <c r="S27" i="1"/>
  <c r="AH24" i="1"/>
  <c r="N24" i="1"/>
  <c r="J24" i="1"/>
  <c r="AV24" i="1" s="1"/>
  <c r="AY24" i="1" s="1"/>
  <c r="K24" i="1"/>
  <c r="AU17" i="1"/>
  <c r="AW17" i="1" s="1"/>
  <c r="S17" i="1"/>
  <c r="AU19" i="1"/>
  <c r="AW19" i="1" s="1"/>
  <c r="S19" i="1"/>
  <c r="AH25" i="1"/>
  <c r="I30" i="1"/>
  <c r="I17" i="1"/>
  <c r="N18" i="1"/>
  <c r="AH20" i="1"/>
  <c r="I25" i="1"/>
  <c r="N26" i="1"/>
  <c r="AH28" i="1"/>
  <c r="J30" i="1"/>
  <c r="AV30" i="1" s="1"/>
  <c r="AY30" i="1" s="1"/>
  <c r="AH30" i="1"/>
  <c r="AH17" i="1"/>
  <c r="J17" i="1"/>
  <c r="AV17" i="1" s="1"/>
  <c r="I20" i="1"/>
  <c r="T20" i="1" s="1"/>
  <c r="U20" i="1" s="1"/>
  <c r="J25" i="1"/>
  <c r="AV25" i="1" s="1"/>
  <c r="AY25" i="1" s="1"/>
  <c r="I28" i="1"/>
  <c r="K30" i="1"/>
  <c r="AH18" i="1"/>
  <c r="J20" i="1"/>
  <c r="AV20" i="1" s="1"/>
  <c r="AY20" i="1" s="1"/>
  <c r="AH26" i="1"/>
  <c r="J28" i="1"/>
  <c r="AV28" i="1" s="1"/>
  <c r="AY28" i="1" s="1"/>
  <c r="I18" i="1"/>
  <c r="AH21" i="1"/>
  <c r="I26" i="1"/>
  <c r="AH29" i="1"/>
  <c r="V20" i="1" l="1"/>
  <c r="Z20" i="1" s="1"/>
  <c r="AC20" i="1"/>
  <c r="AB20" i="1"/>
  <c r="AA26" i="1"/>
  <c r="AA28" i="1"/>
  <c r="Q28" i="1"/>
  <c r="O28" i="1" s="1"/>
  <c r="R28" i="1" s="1"/>
  <c r="L28" i="1" s="1"/>
  <c r="M28" i="1" s="1"/>
  <c r="T26" i="1"/>
  <c r="U26" i="1" s="1"/>
  <c r="AA25" i="1"/>
  <c r="T19" i="1"/>
  <c r="U19" i="1" s="1"/>
  <c r="AA20" i="1"/>
  <c r="Q20" i="1"/>
  <c r="O20" i="1" s="1"/>
  <c r="R20" i="1" s="1"/>
  <c r="L20" i="1" s="1"/>
  <c r="M20" i="1" s="1"/>
  <c r="T25" i="1"/>
  <c r="U25" i="1" s="1"/>
  <c r="T29" i="1"/>
  <c r="U29" i="1" s="1"/>
  <c r="AA31" i="1"/>
  <c r="T23" i="1"/>
  <c r="U23" i="1" s="1"/>
  <c r="Q23" i="1" s="1"/>
  <c r="O23" i="1" s="1"/>
  <c r="R23" i="1" s="1"/>
  <c r="L23" i="1" s="1"/>
  <c r="M23" i="1" s="1"/>
  <c r="AY17" i="1"/>
  <c r="T22" i="1"/>
  <c r="U22" i="1" s="1"/>
  <c r="AY31" i="1"/>
  <c r="AY22" i="1"/>
  <c r="Q19" i="1"/>
  <c r="O19" i="1" s="1"/>
  <c r="R19" i="1" s="1"/>
  <c r="L19" i="1" s="1"/>
  <c r="M19" i="1" s="1"/>
  <c r="AA19" i="1"/>
  <c r="Q18" i="1"/>
  <c r="O18" i="1" s="1"/>
  <c r="R18" i="1" s="1"/>
  <c r="L18" i="1" s="1"/>
  <c r="M18" i="1" s="1"/>
  <c r="AA18" i="1"/>
  <c r="AA27" i="1"/>
  <c r="AA17" i="1"/>
  <c r="Q17" i="1"/>
  <c r="O17" i="1" s="1"/>
  <c r="R17" i="1" s="1"/>
  <c r="L17" i="1" s="1"/>
  <c r="M17" i="1" s="1"/>
  <c r="T17" i="1"/>
  <c r="U17" i="1" s="1"/>
  <c r="AY27" i="1"/>
  <c r="AA23" i="1"/>
  <c r="AA30" i="1"/>
  <c r="T28" i="1"/>
  <c r="U28" i="1" s="1"/>
  <c r="T31" i="1"/>
  <c r="U31" i="1" s="1"/>
  <c r="AY29" i="1"/>
  <c r="T24" i="1"/>
  <c r="U24" i="1" s="1"/>
  <c r="Q22" i="1"/>
  <c r="O22" i="1" s="1"/>
  <c r="R22" i="1" s="1"/>
  <c r="L22" i="1" s="1"/>
  <c r="M22" i="1" s="1"/>
  <c r="AA22" i="1"/>
  <c r="T18" i="1"/>
  <c r="U18" i="1" s="1"/>
  <c r="T21" i="1"/>
  <c r="U21" i="1" s="1"/>
  <c r="AY23" i="1"/>
  <c r="T27" i="1"/>
  <c r="U27" i="1" s="1"/>
  <c r="T30" i="1"/>
  <c r="U30" i="1" s="1"/>
  <c r="AC25" i="1" l="1"/>
  <c r="V25" i="1"/>
  <c r="Z25" i="1" s="1"/>
  <c r="AB25" i="1"/>
  <c r="V28" i="1"/>
  <c r="Z28" i="1" s="1"/>
  <c r="AC28" i="1"/>
  <c r="AB28" i="1"/>
  <c r="V27" i="1"/>
  <c r="Z27" i="1" s="1"/>
  <c r="AC27" i="1"/>
  <c r="AD27" i="1" s="1"/>
  <c r="AB27" i="1"/>
  <c r="V24" i="1"/>
  <c r="Z24" i="1" s="1"/>
  <c r="AC24" i="1"/>
  <c r="AD24" i="1" s="1"/>
  <c r="AB24" i="1"/>
  <c r="Q24" i="1"/>
  <c r="O24" i="1" s="1"/>
  <c r="R24" i="1" s="1"/>
  <c r="L24" i="1" s="1"/>
  <c r="M24" i="1" s="1"/>
  <c r="AB26" i="1"/>
  <c r="AC26" i="1"/>
  <c r="AD26" i="1" s="1"/>
  <c r="V26" i="1"/>
  <c r="Z26" i="1" s="1"/>
  <c r="V23" i="1"/>
  <c r="Z23" i="1" s="1"/>
  <c r="AC23" i="1"/>
  <c r="AB23" i="1"/>
  <c r="V31" i="1"/>
  <c r="Z31" i="1" s="1"/>
  <c r="AB31" i="1"/>
  <c r="AC31" i="1"/>
  <c r="AD31" i="1" s="1"/>
  <c r="V21" i="1"/>
  <c r="Z21" i="1" s="1"/>
  <c r="AC21" i="1"/>
  <c r="AD21" i="1" s="1"/>
  <c r="AB21" i="1"/>
  <c r="Q21" i="1"/>
  <c r="O21" i="1" s="1"/>
  <c r="R21" i="1" s="1"/>
  <c r="L21" i="1" s="1"/>
  <c r="M21" i="1" s="1"/>
  <c r="AC17" i="1"/>
  <c r="V17" i="1"/>
  <c r="Z17" i="1" s="1"/>
  <c r="AB17" i="1"/>
  <c r="Q31" i="1"/>
  <c r="O31" i="1" s="1"/>
  <c r="R31" i="1" s="1"/>
  <c r="L31" i="1" s="1"/>
  <c r="M31" i="1" s="1"/>
  <c r="V19" i="1"/>
  <c r="Z19" i="1" s="1"/>
  <c r="AC19" i="1"/>
  <c r="AD19" i="1" s="1"/>
  <c r="AB19" i="1"/>
  <c r="Q26" i="1"/>
  <c r="O26" i="1" s="1"/>
  <c r="R26" i="1" s="1"/>
  <c r="L26" i="1" s="1"/>
  <c r="M26" i="1" s="1"/>
  <c r="V30" i="1"/>
  <c r="Z30" i="1" s="1"/>
  <c r="AC30" i="1"/>
  <c r="AB30" i="1"/>
  <c r="Q25" i="1"/>
  <c r="O25" i="1" s="1"/>
  <c r="R25" i="1" s="1"/>
  <c r="L25" i="1" s="1"/>
  <c r="M25" i="1" s="1"/>
  <c r="AD20" i="1"/>
  <c r="AC18" i="1"/>
  <c r="AD18" i="1" s="1"/>
  <c r="AB18" i="1"/>
  <c r="V18" i="1"/>
  <c r="Z18" i="1" s="1"/>
  <c r="Q30" i="1"/>
  <c r="O30" i="1" s="1"/>
  <c r="R30" i="1" s="1"/>
  <c r="L30" i="1" s="1"/>
  <c r="M30" i="1" s="1"/>
  <c r="Q27" i="1"/>
  <c r="O27" i="1" s="1"/>
  <c r="R27" i="1" s="1"/>
  <c r="L27" i="1" s="1"/>
  <c r="M27" i="1" s="1"/>
  <c r="V22" i="1"/>
  <c r="Z22" i="1" s="1"/>
  <c r="AC22" i="1"/>
  <c r="AB22" i="1"/>
  <c r="AB29" i="1"/>
  <c r="V29" i="1"/>
  <c r="Z29" i="1" s="1"/>
  <c r="AC29" i="1"/>
  <c r="Q29" i="1"/>
  <c r="O29" i="1" s="1"/>
  <c r="R29" i="1" s="1"/>
  <c r="L29" i="1" s="1"/>
  <c r="M29" i="1" s="1"/>
  <c r="AD28" i="1" l="1"/>
  <c r="AD30" i="1"/>
  <c r="AD17" i="1"/>
  <c r="AD23" i="1"/>
  <c r="AD22" i="1"/>
  <c r="AD29" i="1"/>
  <c r="AD25" i="1"/>
</calcChain>
</file>

<file path=xl/sharedStrings.xml><?xml version="1.0" encoding="utf-8"?>
<sst xmlns="http://schemas.openxmlformats.org/spreadsheetml/2006/main" count="693" uniqueCount="354">
  <si>
    <t>File opened</t>
  </si>
  <si>
    <t>2020-12-16 10:21:13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</si>
  <si>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</si>
  <si>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</si>
  <si>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</si>
  <si>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</si>
  <si>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</si>
  <si>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</si>
  <si>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</si>
  <si>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</si>
  <si>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</si>
  <si>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</si>
  <si>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</si>
  <si>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{"co2aspan2a": "0.308883", "h2oaspan1": "1.00771", "h2obspanconc1": "12.28", "flowbzero": "0.29097", "flowmeterzero": "1.00299", "h2oaspanconc1": "12.28", "co2aspanconc1": "2500", "flowazero": "0.29042", "h2obspan1": "0.99587", "h2obzero": "1.1444", "tbzero": "0.134552", "co2bspan1": "1.00108", "ssa_ref": "35809.5", "h2oaspanconc2": "0", "h2oazero": "1.13424", "co2bspanconc1": "2500", "h2obspan2a": "0.0708892", "chamberpressurezero": "2.68126", "co2azero": "0.965182", "co2aspan2b": "0.306383", "co2aspan1": "1.00054", "co2bzero": "0.964262", "co2bspan2b": "0.308367", "tazero": "0.0863571", "h2obspan2": "0", "h2oaspan2b": "0.070146", "h2oaspan2": "0", "co2bspanconc2": "299.2", "co2aspanconc2": "299.2", "h2obspanconc2": "0", "ssb_ref": "37377.7", "oxygen": "21", "h2obspan2b": "0.0705964", "co2bspan2a": "0.310949", "co2aspan2": "-0.0279682", "h2oaspan2a": "0.0696095",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</si>
  <si>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</si>
  <si>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</si>
  <si>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</si>
  <si>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</si>
  <si>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</si>
  <si>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</si>
  <si>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</si>
  <si>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</si>
  <si>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</si>
  <si>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10:21:13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</si>
  <si>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</si>
  <si>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</si>
  <si>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</si>
  <si>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</si>
  <si>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</si>
  <si>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</si>
  <si>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</si>
  <si>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</si>
  <si>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</si>
  <si>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</si>
  <si>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</si>
  <si>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</si>
  <si>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</si>
  <si>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</si>
  <si>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</si>
  <si>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</si>
  <si>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</si>
  <si>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</si>
  <si>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</si>
  <si>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</si>
  <si>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</si>
  <si>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</si>
  <si>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</si>
  <si>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</si>
  <si>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</si>
  <si>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</si>
  <si>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</si>
  <si>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</si>
  <si>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</si>
  <si>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</si>
  <si>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</si>
  <si>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</si>
  <si>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</si>
  <si>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</si>
  <si>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</si>
  <si>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</si>
  <si>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</si>
  <si>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</si>
  <si>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</si>
  <si>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</si>
  <si>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</si>
  <si>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</si>
  <si>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</si>
  <si>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</si>
  <si>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</si>
  <si>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</si>
  <si>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</si>
  <si>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</si>
  <si>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</si>
  <si>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</si>
  <si>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</si>
  <si>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</si>
  <si>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</si>
  <si>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3.02308 70.0048 377.589 635.329 894.513 1112.2 1310.86 1501.81</t>
  </si>
  <si>
    <t>Fs_true</t>
  </si>
  <si>
    <t>-0.184547 101.051 403.292 601.246 800.825 1000.87 1200.89 1401.23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</si>
  <si>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</si>
  <si>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</si>
  <si>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</si>
  <si>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</si>
  <si>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</si>
  <si>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</si>
  <si>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</si>
  <si>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</si>
  <si>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</si>
  <si>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</si>
  <si>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</si>
  <si>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</si>
  <si>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</si>
  <si>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</si>
  <si>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</si>
  <si>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</si>
  <si>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</si>
  <si>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</si>
  <si>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</si>
  <si>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</si>
  <si>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</si>
  <si>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</si>
  <si>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</si>
  <si>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</si>
  <si>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</si>
  <si>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</si>
  <si>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</si>
  <si>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</si>
  <si>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</si>
  <si>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</si>
  <si>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</si>
  <si>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</si>
  <si>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</si>
  <si>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</si>
  <si>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</si>
  <si>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</si>
  <si>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</si>
  <si>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</si>
  <si>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</si>
  <si>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</si>
  <si>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</si>
  <si>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</si>
  <si>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</si>
  <si>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</si>
  <si>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</si>
  <si>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</si>
  <si>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</si>
  <si>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</si>
  <si>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</si>
  <si>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</si>
  <si>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</si>
  <si>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</si>
  <si>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</si>
  <si>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</si>
  <si>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</si>
  <si>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</si>
  <si>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</si>
  <si>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</si>
  <si>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</si>
  <si>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</si>
  <si>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</si>
  <si>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</si>
  <si>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</si>
  <si>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</si>
  <si>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</si>
  <si>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</si>
  <si>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</si>
  <si>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</si>
  <si>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</si>
  <si>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</si>
  <si>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</si>
  <si>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</si>
  <si>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</si>
  <si>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</si>
  <si>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</si>
  <si>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</si>
  <si>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</si>
  <si>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</si>
  <si>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</si>
  <si>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</si>
  <si>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</si>
  <si>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</si>
  <si>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</si>
  <si>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</si>
  <si>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</si>
  <si>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</si>
  <si>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</si>
  <si>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</si>
  <si>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</si>
  <si>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</si>
  <si>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</si>
  <si>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</si>
  <si>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</si>
  <si>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</si>
  <si>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</si>
  <si>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</si>
  <si>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</si>
  <si>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</si>
  <si>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</si>
  <si>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</si>
  <si>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</si>
  <si>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</si>
  <si>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</si>
  <si>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</si>
  <si>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</si>
  <si>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</si>
  <si>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</si>
  <si>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</si>
  <si>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</si>
  <si>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</si>
  <si>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</si>
  <si>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</si>
  <si>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</si>
  <si>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</si>
  <si>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</si>
  <si>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</si>
  <si>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</si>
  <si>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</si>
  <si>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</si>
  <si>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</si>
  <si>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</si>
  <si>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</si>
  <si>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</si>
  <si>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</si>
  <si>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</si>
  <si>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</si>
  <si>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</si>
  <si>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</si>
  <si>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</si>
  <si>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</si>
  <si>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</si>
  <si>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</si>
  <si>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</si>
  <si>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</si>
  <si>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</si>
  <si>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</si>
  <si>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</si>
  <si>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</si>
  <si>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</si>
  <si>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</si>
  <si>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</si>
  <si>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</si>
  <si>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</si>
  <si>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</si>
  <si>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</si>
  <si>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</si>
  <si>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</si>
  <si>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</si>
  <si>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</si>
  <si>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</si>
  <si>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</si>
  <si>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</si>
  <si>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</si>
  <si>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</si>
  <si>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</si>
  <si>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</si>
  <si>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</si>
  <si>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</si>
  <si>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</si>
  <si>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</si>
  <si>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</si>
  <si>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</si>
  <si>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</si>
  <si>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</si>
  <si>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</si>
  <si>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</si>
  <si>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</si>
  <si>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</si>
  <si>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</si>
  <si>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</si>
  <si>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</si>
  <si>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</si>
  <si>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</si>
  <si>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</si>
  <si>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</si>
  <si>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</si>
  <si>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</si>
  <si>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</si>
  <si>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</si>
  <si>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</si>
  <si>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</si>
  <si>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</si>
  <si>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</si>
  <si>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</si>
  <si>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</si>
  <si>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</si>
  <si>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</si>
  <si>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</si>
  <si>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</si>
  <si>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</si>
  <si>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</si>
  <si>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</si>
  <si>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</si>
  <si>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</si>
  <si>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</si>
  <si>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</si>
  <si>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</si>
  <si>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</si>
  <si>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</si>
  <si>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</si>
  <si>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</si>
  <si>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</si>
  <si>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</si>
  <si>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10:23:54</t>
  </si>
  <si>
    <t>10:23:54</t>
  </si>
  <si>
    <t>1149</t>
  </si>
  <si>
    <t>_1</t>
  </si>
  <si>
    <t>RECT-4143-20200907-06_33_50</t>
  </si>
  <si>
    <t>RECT-7869-20201216-10_23_57</t>
  </si>
  <si>
    <t>DARK-7870-20201216-10_23_59</t>
  </si>
  <si>
    <t>0: Broadleaf</t>
  </si>
  <si>
    <t>10:24:16</t>
  </si>
  <si>
    <t>0/3</t>
  </si>
  <si>
    <t>20201216 10:26:18</t>
  </si>
  <si>
    <t>10:26:18</t>
  </si>
  <si>
    <t>RECT-7871-20201216-10_26_21</t>
  </si>
  <si>
    <t>DARK-7872-20201216-10_26_23</t>
  </si>
  <si>
    <t>1/3</t>
  </si>
  <si>
    <t>20201216 10:28:18</t>
  </si>
  <si>
    <t>10:28:18</t>
  </si>
  <si>
    <t>RECT-7873-20201216-10_28_22</t>
  </si>
  <si>
    <t>DARK-7874-20201216-10_28_24</t>
  </si>
  <si>
    <t>2/3</t>
  </si>
  <si>
    <t>20201216 10:29:32</t>
  </si>
  <si>
    <t>10:29:32</t>
  </si>
  <si>
    <t>RECT-7875-20201216-10_29_35</t>
  </si>
  <si>
    <t>DARK-7876-20201216-10_29_37</t>
  </si>
  <si>
    <t>3/3</t>
  </si>
  <si>
    <t>20201216 10:30:45</t>
  </si>
  <si>
    <t>10:30:45</t>
  </si>
  <si>
    <t>RECT-7877-20201216-10_30_48</t>
  </si>
  <si>
    <t>DARK-7878-20201216-10_30_50</t>
  </si>
  <si>
    <t>20201216 10:31:55</t>
  </si>
  <si>
    <t>10:31:55</t>
  </si>
  <si>
    <t>RECT-7879-20201216-10_31_58</t>
  </si>
  <si>
    <t>DARK-7880-20201216-10_32_00</t>
  </si>
  <si>
    <t>20201216 10:33:52</t>
  </si>
  <si>
    <t>10:33:52</t>
  </si>
  <si>
    <t>RECT-7881-20201216-10_33_55</t>
  </si>
  <si>
    <t>DARK-7882-20201216-10_33_57</t>
  </si>
  <si>
    <t>20201216 10:35:01</t>
  </si>
  <si>
    <t>10:35:01</t>
  </si>
  <si>
    <t>RECT-7883-20201216-10_35_04</t>
  </si>
  <si>
    <t>DARK-7884-20201216-10_35_06</t>
  </si>
  <si>
    <t>10:35:25</t>
  </si>
  <si>
    <t>20201216 10:37:26</t>
  </si>
  <si>
    <t>10:37:26</t>
  </si>
  <si>
    <t>RECT-7885-20201216-10_37_29</t>
  </si>
  <si>
    <t>DARK-7886-20201216-10_37_31</t>
  </si>
  <si>
    <t>20201216 10:39:26</t>
  </si>
  <si>
    <t>10:39:26</t>
  </si>
  <si>
    <t>RECT-7887-20201216-10_39_30</t>
  </si>
  <si>
    <t>DARK-7888-20201216-10_39_32</t>
  </si>
  <si>
    <t>20201216 10:40:30</t>
  </si>
  <si>
    <t>10:40:30</t>
  </si>
  <si>
    <t>RECT-7889-20201216-10_40_33</t>
  </si>
  <si>
    <t>DARK-7890-20201216-10_40_35</t>
  </si>
  <si>
    <t>20201216 10:42:30</t>
  </si>
  <si>
    <t>10:42:30</t>
  </si>
  <si>
    <t>RECT-7891-20201216-10_42_34</t>
  </si>
  <si>
    <t>DARK-7892-20201216-10_42_36</t>
  </si>
  <si>
    <t>20201216 10:44:31</t>
  </si>
  <si>
    <t>10:44:31</t>
  </si>
  <si>
    <t>RECT-7893-20201216-10_44_34</t>
  </si>
  <si>
    <t>DARK-7894-20201216-10_44_36</t>
  </si>
  <si>
    <t>20201216 10:46:31</t>
  </si>
  <si>
    <t>10:46:31</t>
  </si>
  <si>
    <t>RECT-7895-20201216-10_46_35</t>
  </si>
  <si>
    <t>DARK-7896-20201216-10_46_37</t>
  </si>
  <si>
    <t>10:47:00</t>
  </si>
  <si>
    <t>20201216 10:48:02</t>
  </si>
  <si>
    <t>10:48:02</t>
  </si>
  <si>
    <t>RECT-7897-20201216-10_48_05</t>
  </si>
  <si>
    <t>DARK-7898-20201216-10_48_07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</si>
</sst>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1608143034.0999999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1608143026.3499999</v>
      </c>
      <c r="I17">
        <f t="shared" ref="I17:I31" si="0">BW17*AG17*(BS17-BT17)/(100*BL17*(1000-AG17*BS17))</f>
        <v>8.7542308158307706E-4</v>
      </c>
      <c r="J17">
        <f t="shared" ref="J17:J31" si="1">BW17*AG17*(BR17-BQ17*(1000-AG17*BT17)/(1000-AG17*BS17))/(100*BL17)</f>
        <v>5.008405576384888</v>
      </c>
      <c r="K17">
        <f t="shared" ref="K17:K31" si="2">BQ17 - IF(AG17&gt;1, J17*BL17*100/(AI17*CE17), 0)</f>
        <v>399.40133333333301</v>
      </c>
      <c r="L17">
        <f t="shared" ref="L17:L31" si="3">((R17-I17/2)*K17-J17)/(R17+I17/2)</f>
        <v>167.95907151567587</v>
      </c>
      <c r="M17">
        <f t="shared" ref="M17:M31" si="4">L17*(BX17+BY17)/1000</f>
        <v>17.224669920100158</v>
      </c>
      <c r="N17">
        <f t="shared" ref="N17:N31" si="5">(BQ17 - IF(AG17&gt;1, J17*BL17*100/(AI17*CE17), 0))*(BX17+BY17)/1000</f>
        <v>40.959717568291502</v>
      </c>
      <c r="O17">
        <f t="shared" ref="O17:O31" si="6">2/((1/Q17-1/P17)+SIGN(Q17)*SQRT((1/Q17-1/P17)*(1/Q17-1/P17) + 4*BM17/((BM17+1)*(BM17+1))*(2*1/Q17*1/P17-1/P17*1/P17)))</f>
        <v>3.6553235147599991E-2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2.972944025824539</v>
      </c>
      <c r="Q17">
        <f t="shared" ref="Q17:Q31" si="8">I17*(1000-(1000*0.61365*EXP(17.502*U17/(240.97+U17))/(BX17+BY17)+BS17)/2)/(1000*0.61365*EXP(17.502*U17/(240.97+U17))/(BX17+BY17)-BS17)</f>
        <v>3.630537799986628E-2</v>
      </c>
      <c r="R17">
        <f t="shared" ref="R17:R31" si="9">1/((BM17+1)/(O17/1.6)+1/(P17/1.37)) + BM17/((BM17+1)/(O17/1.6) + BM17/(P17/1.37))</f>
        <v>2.2712989978973717E-2</v>
      </c>
      <c r="S17">
        <f t="shared" ref="S17:S31" si="10">(BI17*BK17)</f>
        <v>231.29379427678739</v>
      </c>
      <c r="T17">
        <f t="shared" ref="T17:T31" si="11">(BZ17+(S17+2*0.95*0.0000000567*(((BZ17+$B$7)+273)^4-(BZ17+273)^4)-44100*I17)/(1.84*29.3*P17+8*0.95*0.0000000567*(BZ17+273)^3))</f>
        <v>29.119412376345498</v>
      </c>
      <c r="U17">
        <f t="shared" ref="U17:U31" si="12">($C$7*CA17+$D$7*CB17+$E$7*T17)</f>
        <v>28.666123333333299</v>
      </c>
      <c r="V17">
        <f t="shared" ref="V17:V31" si="13">0.61365*EXP(17.502*U17/(240.97+U17))</f>
        <v>3.944723776081104</v>
      </c>
      <c r="W17">
        <f t="shared" ref="W17:W31" si="14">(X17/Y17*100)</f>
        <v>40.530170355244088</v>
      </c>
      <c r="X17">
        <f t="shared" ref="X17:X31" si="15">BS17*(BX17+BY17)/1000</f>
        <v>1.5379943156843698</v>
      </c>
      <c r="Y17">
        <f t="shared" ref="Y17:Y31" si="16">0.61365*EXP(17.502*BZ17/(240.97+BZ17))</f>
        <v>3.7946899857660554</v>
      </c>
      <c r="Z17">
        <f t="shared" ref="Z17:Z31" si="17">(V17-BS17*(BX17+BY17)/1000)</f>
        <v>2.4067294603967344</v>
      </c>
      <c r="AA17">
        <f t="shared" ref="AA17:AA31" si="18">(-I17*44100)</f>
        <v>-38.606157897813695</v>
      </c>
      <c r="AB17">
        <f t="shared" ref="AB17:AB31" si="19">2*29.3*P17*0.92*(BZ17-U17)</f>
        <v>-106.87294252794416</v>
      </c>
      <c r="AC17">
        <f t="shared" ref="AC17:AC31" si="20">2*0.95*0.0000000567*(((BZ17+$B$7)+273)^4-(U17+273)^4)</f>
        <v>-7.861975095519357</v>
      </c>
      <c r="AD17">
        <f t="shared" ref="AD17:AD31" si="21">S17+AC17+AA17+AB17</f>
        <v>77.952718755510176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54016.648566623793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868.06028000000003</v>
      </c>
      <c r="AR17">
        <v>998.06</v>
      </c>
      <c r="AS17">
        <f t="shared" ref="AS17:AS31" si="27">1-AQ17/AR17</f>
        <v>0.13025240967476892</v>
      </c>
      <c r="AT17">
        <v>0.5</v>
      </c>
      <c r="AU17">
        <f t="shared" ref="AU17:AU31" si="28">BI17</f>
        <v>1180.1995907473149</v>
      </c>
      <c r="AV17">
        <f t="shared" ref="AV17:AV31" si="29">J17</f>
        <v>5.008405576384888</v>
      </c>
      <c r="AW17">
        <f t="shared" ref="AW17:AW31" si="30">AS17*AT17*AU17</f>
        <v>76.861920296006943</v>
      </c>
      <c r="AX17">
        <f t="shared" ref="AX17:AX31" si="31">BC17/AR17</f>
        <v>0.30922990601767431</v>
      </c>
      <c r="AY17">
        <f t="shared" ref="AY17:AY31" si="32">(AV17-AO17)/AU17</f>
        <v>4.7332274133936106E-3</v>
      </c>
      <c r="AZ17">
        <f t="shared" ref="AZ17:AZ31" si="33">(AL17-AR17)/AR17</f>
        <v>2.2684207362282831</v>
      </c>
      <c r="BA17" t="s">
        <v>289</v>
      </c>
      <c r="BB17">
        <v>689.43</v>
      </c>
      <c r="BC17">
        <f t="shared" ref="BC17:BC31" si="34">AR17-BB17</f>
        <v>308.63</v>
      </c>
      <c r="BD17">
        <f t="shared" ref="BD17:BD31" si="35">(AR17-AQ17)/(AR17-BB17)</f>
        <v>0.42121543595891492</v>
      </c>
      <c r="BE17">
        <f t="shared" ref="BE17:BE31" si="36">(AL17-AR17)/(AL17-BB17)</f>
        <v>0.88003420597438431</v>
      </c>
      <c r="BF17">
        <f t="shared" ref="BF17:BF31" si="37">(AR17-AQ17)/(AR17-AK17)</f>
        <v>0.46004071232966165</v>
      </c>
      <c r="BG17">
        <f t="shared" ref="BG17:BG31" si="38">(AL17-AR17)/(AL17-AK17)</f>
        <v>0.88903528803377285</v>
      </c>
      <c r="BH17">
        <f t="shared" ref="BH17:BH31" si="39">$B$11*CF17+$C$11*CG17+$F$11*CH17*(1-CK17)</f>
        <v>1400.01733333333</v>
      </c>
      <c r="BI17">
        <f t="shared" ref="BI17:BI31" si="40">BH17*BJ17</f>
        <v>1180.1995907473149</v>
      </c>
      <c r="BJ17">
        <f t="shared" ref="BJ17:BJ31" si="41">($B$11*$D$9+$C$11*$D$9+$F$11*((CU17+CM17)/MAX(CU17+CM17+CV17, 0.1)*$I$9+CV17/MAX(CU17+CM17+CV17, 0.1)*$J$9))/($B$11+$C$11+$F$11)</f>
        <v>0.84298927066663765</v>
      </c>
      <c r="BK17">
        <f t="shared" ref="BK17:BK31" si="42">($B$11*$K$9+$C$11*$K$9+$F$11*((CU17+CM17)/MAX(CU17+CM17+CV17, 0.1)*$P$9+CV17/MAX(CU17+CM17+CV17, 0.1)*$Q$9))/($B$11+$C$11+$F$11)</f>
        <v>0.19597854133327541</v>
      </c>
      <c r="BL17">
        <v>6</v>
      </c>
      <c r="BM17">
        <v>0.5</v>
      </c>
      <c r="BN17" t="s">
        <v>290</v>
      </c>
      <c r="BO17">
        <v>2</v>
      </c>
      <c r="BP17">
        <v>1608143026.3499999</v>
      </c>
      <c r="BQ17">
        <v>399.40133333333301</v>
      </c>
      <c r="BR17">
        <v>405.83093333333301</v>
      </c>
      <c r="BS17">
        <v>14.9971</v>
      </c>
      <c r="BT17">
        <v>13.9623566666667</v>
      </c>
      <c r="BU17">
        <v>396.59733333333298</v>
      </c>
      <c r="BV17">
        <v>14.944100000000001</v>
      </c>
      <c r="BW17">
        <v>500.00473333333298</v>
      </c>
      <c r="BX17">
        <v>102.50343333333301</v>
      </c>
      <c r="BY17">
        <v>4.93479166666667E-2</v>
      </c>
      <c r="BZ17">
        <v>27.999323333333301</v>
      </c>
      <c r="CA17">
        <v>28.666123333333299</v>
      </c>
      <c r="CB17">
        <v>999.9</v>
      </c>
      <c r="CC17">
        <v>0</v>
      </c>
      <c r="CD17">
        <v>0</v>
      </c>
      <c r="CE17">
        <v>9999.1663333333308</v>
      </c>
      <c r="CF17">
        <v>0</v>
      </c>
      <c r="CG17">
        <v>484.87150000000003</v>
      </c>
      <c r="CH17">
        <v>1400.01733333333</v>
      </c>
      <c r="CI17">
        <v>0.90000263333333297</v>
      </c>
      <c r="CJ17">
        <v>9.9997299999999997E-2</v>
      </c>
      <c r="CK17">
        <v>0</v>
      </c>
      <c r="CL17">
        <v>868.17420000000004</v>
      </c>
      <c r="CM17">
        <v>4.9997499999999997</v>
      </c>
      <c r="CN17">
        <v>12094.676666666701</v>
      </c>
      <c r="CO17">
        <v>12178.196666666699</v>
      </c>
      <c r="CP17">
        <v>49.574599999999997</v>
      </c>
      <c r="CQ17">
        <v>51.307866666666598</v>
      </c>
      <c r="CR17">
        <v>50.645533333333297</v>
      </c>
      <c r="CS17">
        <v>50.733199999999997</v>
      </c>
      <c r="CT17">
        <v>50.541266666666601</v>
      </c>
      <c r="CU17">
        <v>1255.5163333333301</v>
      </c>
      <c r="CV17">
        <v>139.501</v>
      </c>
      <c r="CW17">
        <v>0</v>
      </c>
      <c r="CX17">
        <v>971.40000009536698</v>
      </c>
      <c r="CY17">
        <v>0</v>
      </c>
      <c r="CZ17">
        <v>868.06028000000003</v>
      </c>
      <c r="DA17">
        <v>-9.7968461411705707</v>
      </c>
      <c r="DB17">
        <v>-126.12307677350501</v>
      </c>
      <c r="DC17">
        <v>12093.248</v>
      </c>
      <c r="DD17">
        <v>15</v>
      </c>
      <c r="DE17">
        <v>1608143056.5999999</v>
      </c>
      <c r="DF17" t="s">
        <v>291</v>
      </c>
      <c r="DG17">
        <v>1608143056.5999999</v>
      </c>
      <c r="DH17">
        <v>1608143056.5999999</v>
      </c>
      <c r="DI17">
        <v>4</v>
      </c>
      <c r="DJ17">
        <v>-2.0710000000000002</v>
      </c>
      <c r="DK17">
        <v>-1.9E-2</v>
      </c>
      <c r="DL17">
        <v>2.8039999999999998</v>
      </c>
      <c r="DM17">
        <v>5.2999999999999999E-2</v>
      </c>
      <c r="DN17">
        <v>406</v>
      </c>
      <c r="DO17">
        <v>14</v>
      </c>
      <c r="DP17">
        <v>0.34</v>
      </c>
      <c r="DQ17">
        <v>0.08</v>
      </c>
      <c r="DR17">
        <v>3.2457007171347998</v>
      </c>
      <c r="DS17">
        <v>3.3998977291718901</v>
      </c>
      <c r="DT17">
        <v>0.247468455423449</v>
      </c>
      <c r="DU17">
        <v>0</v>
      </c>
      <c r="DV17">
        <v>-4.3384422580645197</v>
      </c>
      <c r="DW17">
        <v>-4.1360008064516096</v>
      </c>
      <c r="DX17">
        <v>0.31096024701548802</v>
      </c>
      <c r="DY17">
        <v>0</v>
      </c>
      <c r="DZ17">
        <v>1.05230258064516</v>
      </c>
      <c r="EA17">
        <v>0.28324983870967801</v>
      </c>
      <c r="EB17">
        <v>2.11189196583021E-2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2.8039999999999998</v>
      </c>
      <c r="EJ17">
        <v>5.2999999999999999E-2</v>
      </c>
      <c r="EK17">
        <v>4.875</v>
      </c>
      <c r="EL17">
        <v>0</v>
      </c>
      <c r="EM17">
        <v>0</v>
      </c>
      <c r="EN17">
        <v>0</v>
      </c>
      <c r="EO17">
        <v>7.1704761904760203E-2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15.8</v>
      </c>
      <c r="EX17">
        <v>15.8</v>
      </c>
      <c r="EY17">
        <v>2</v>
      </c>
      <c r="EZ17">
        <v>508.38900000000001</v>
      </c>
      <c r="FA17">
        <v>478.99200000000002</v>
      </c>
      <c r="FB17">
        <v>23.777999999999999</v>
      </c>
      <c r="FC17">
        <v>33.554000000000002</v>
      </c>
      <c r="FD17">
        <v>29.9999</v>
      </c>
      <c r="FE17">
        <v>33.514299999999999</v>
      </c>
      <c r="FF17">
        <v>33.490699999999997</v>
      </c>
      <c r="FG17">
        <v>22.334199999999999</v>
      </c>
      <c r="FH17">
        <v>0</v>
      </c>
      <c r="FI17">
        <v>100</v>
      </c>
      <c r="FJ17">
        <v>23.778400000000001</v>
      </c>
      <c r="FK17">
        <v>405.67899999999997</v>
      </c>
      <c r="FL17">
        <v>16.2377</v>
      </c>
      <c r="FM17">
        <v>101.319</v>
      </c>
      <c r="FN17">
        <v>100.68</v>
      </c>
    </row>
    <row r="18" spans="1:170" x14ac:dyDescent="0.25">
      <c r="A18">
        <v>2</v>
      </c>
      <c r="B18">
        <v>1608143178</v>
      </c>
      <c r="C18">
        <v>143.90000009536701</v>
      </c>
      <c r="D18" t="s">
        <v>293</v>
      </c>
      <c r="E18" t="s">
        <v>294</v>
      </c>
      <c r="F18" t="s">
        <v>285</v>
      </c>
      <c r="G18" t="s">
        <v>286</v>
      </c>
      <c r="H18">
        <v>1608143170</v>
      </c>
      <c r="I18">
        <f t="shared" si="0"/>
        <v>1.6876741780214883E-3</v>
      </c>
      <c r="J18">
        <f t="shared" si="1"/>
        <v>-1.6710293620103032</v>
      </c>
      <c r="K18">
        <f t="shared" si="2"/>
        <v>49.585216129032297</v>
      </c>
      <c r="L18">
        <f t="shared" si="3"/>
        <v>83.538241544910036</v>
      </c>
      <c r="M18">
        <f t="shared" si="4"/>
        <v>8.5670541635233004</v>
      </c>
      <c r="N18">
        <f t="shared" si="5"/>
        <v>5.085087074271935</v>
      </c>
      <c r="O18">
        <f t="shared" si="6"/>
        <v>7.4324400900584134E-2</v>
      </c>
      <c r="P18">
        <f t="shared" si="7"/>
        <v>2.9733815436999778</v>
      </c>
      <c r="Q18">
        <f t="shared" si="8"/>
        <v>7.3307498606947324E-2</v>
      </c>
      <c r="R18">
        <f t="shared" si="9"/>
        <v>4.5907392107649214E-2</v>
      </c>
      <c r="S18">
        <f t="shared" si="10"/>
        <v>231.2885363176448</v>
      </c>
      <c r="T18">
        <f t="shared" si="11"/>
        <v>28.907316534865995</v>
      </c>
      <c r="U18">
        <f t="shared" si="12"/>
        <v>28.555258064516099</v>
      </c>
      <c r="V18">
        <f t="shared" si="13"/>
        <v>3.9194256188214118</v>
      </c>
      <c r="W18">
        <f t="shared" si="14"/>
        <v>42.76026996215554</v>
      </c>
      <c r="X18">
        <f t="shared" si="15"/>
        <v>1.6222678169513634</v>
      </c>
      <c r="Y18">
        <f t="shared" si="16"/>
        <v>3.7938671069830288</v>
      </c>
      <c r="Z18">
        <f t="shared" si="17"/>
        <v>2.2971578018700485</v>
      </c>
      <c r="AA18">
        <f t="shared" si="18"/>
        <v>-74.42643125074764</v>
      </c>
      <c r="AB18">
        <f t="shared" si="19"/>
        <v>-89.713199957714323</v>
      </c>
      <c r="AC18">
        <f t="shared" si="20"/>
        <v>-6.5949033696659596</v>
      </c>
      <c r="AD18">
        <f t="shared" si="21"/>
        <v>60.554001739516877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54030.136960808442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835.56223999999997</v>
      </c>
      <c r="AR18">
        <v>914.89</v>
      </c>
      <c r="AS18">
        <f t="shared" si="27"/>
        <v>8.6707429308441442E-2</v>
      </c>
      <c r="AT18">
        <v>0.5</v>
      </c>
      <c r="AU18">
        <f t="shared" si="28"/>
        <v>1180.176154621767</v>
      </c>
      <c r="AV18">
        <f t="shared" si="29"/>
        <v>-1.6710293620103032</v>
      </c>
      <c r="AW18">
        <f t="shared" si="30"/>
        <v>51.165020249187556</v>
      </c>
      <c r="AX18">
        <f t="shared" si="31"/>
        <v>0.22616926625058745</v>
      </c>
      <c r="AY18">
        <f t="shared" si="32"/>
        <v>-9.2637177756270178E-4</v>
      </c>
      <c r="AZ18">
        <f t="shared" si="33"/>
        <v>2.5655433986599481</v>
      </c>
      <c r="BA18" t="s">
        <v>296</v>
      </c>
      <c r="BB18">
        <v>707.97</v>
      </c>
      <c r="BC18">
        <f t="shared" si="34"/>
        <v>206.91999999999996</v>
      </c>
      <c r="BD18">
        <f t="shared" si="35"/>
        <v>0.38337405760680471</v>
      </c>
      <c r="BE18">
        <f t="shared" si="36"/>
        <v>0.91898547830751232</v>
      </c>
      <c r="BF18">
        <f t="shared" si="37"/>
        <v>0.39780620821873408</v>
      </c>
      <c r="BG18">
        <f t="shared" si="38"/>
        <v>0.92169448049045122</v>
      </c>
      <c r="BH18">
        <f t="shared" si="39"/>
        <v>1399.99</v>
      </c>
      <c r="BI18">
        <f t="shared" si="40"/>
        <v>1180.176154621767</v>
      </c>
      <c r="BJ18">
        <f t="shared" si="41"/>
        <v>0.84298898893689733</v>
      </c>
      <c r="BK18">
        <f t="shared" si="42"/>
        <v>0.19597797787379473</v>
      </c>
      <c r="BL18">
        <v>6</v>
      </c>
      <c r="BM18">
        <v>0.5</v>
      </c>
      <c r="BN18" t="s">
        <v>290</v>
      </c>
      <c r="BO18">
        <v>2</v>
      </c>
      <c r="BP18">
        <v>1608143170</v>
      </c>
      <c r="BQ18">
        <v>49.585216129032297</v>
      </c>
      <c r="BR18">
        <v>47.680461290322597</v>
      </c>
      <c r="BS18">
        <v>15.8189032258064</v>
      </c>
      <c r="BT18">
        <v>13.8257935483871</v>
      </c>
      <c r="BU18">
        <v>46.781064516129</v>
      </c>
      <c r="BV18">
        <v>15.766303225806499</v>
      </c>
      <c r="BW18">
        <v>500.01574193548402</v>
      </c>
      <c r="BX18">
        <v>102.503193548387</v>
      </c>
      <c r="BY18">
        <v>4.9290261290322601E-2</v>
      </c>
      <c r="BZ18">
        <v>27.995603225806502</v>
      </c>
      <c r="CA18">
        <v>28.555258064516099</v>
      </c>
      <c r="CB18">
        <v>999.9</v>
      </c>
      <c r="CC18">
        <v>0</v>
      </c>
      <c r="CD18">
        <v>0</v>
      </c>
      <c r="CE18">
        <v>10001.665161290301</v>
      </c>
      <c r="CF18">
        <v>0</v>
      </c>
      <c r="CG18">
        <v>541.455548387097</v>
      </c>
      <c r="CH18">
        <v>1399.99</v>
      </c>
      <c r="CI18">
        <v>0.900008419354838</v>
      </c>
      <c r="CJ18">
        <v>9.9991425806451595E-2</v>
      </c>
      <c r="CK18">
        <v>0</v>
      </c>
      <c r="CL18">
        <v>835.57299999999998</v>
      </c>
      <c r="CM18">
        <v>4.9997499999999997</v>
      </c>
      <c r="CN18">
        <v>11641.3129032258</v>
      </c>
      <c r="CO18">
        <v>12177.9967741935</v>
      </c>
      <c r="CP18">
        <v>49.628999999999998</v>
      </c>
      <c r="CQ18">
        <v>51.311999999999998</v>
      </c>
      <c r="CR18">
        <v>50.683</v>
      </c>
      <c r="CS18">
        <v>50.751903225806402</v>
      </c>
      <c r="CT18">
        <v>50.5783225806451</v>
      </c>
      <c r="CU18">
        <v>1255.5051612903201</v>
      </c>
      <c r="CV18">
        <v>139.48516129032299</v>
      </c>
      <c r="CW18">
        <v>0</v>
      </c>
      <c r="CX18">
        <v>143</v>
      </c>
      <c r="CY18">
        <v>0</v>
      </c>
      <c r="CZ18">
        <v>835.56223999999997</v>
      </c>
      <c r="DA18">
        <v>0.33746153150342401</v>
      </c>
      <c r="DB18">
        <v>8.9000000174086793</v>
      </c>
      <c r="DC18">
        <v>11641.456</v>
      </c>
      <c r="DD18">
        <v>15</v>
      </c>
      <c r="DE18">
        <v>1608143056.5999999</v>
      </c>
      <c r="DF18" t="s">
        <v>291</v>
      </c>
      <c r="DG18">
        <v>1608143056.5999999</v>
      </c>
      <c r="DH18">
        <v>1608143056.5999999</v>
      </c>
      <c r="DI18">
        <v>4</v>
      </c>
      <c r="DJ18">
        <v>-2.0710000000000002</v>
      </c>
      <c r="DK18">
        <v>-1.9E-2</v>
      </c>
      <c r="DL18">
        <v>2.8039999999999998</v>
      </c>
      <c r="DM18">
        <v>5.2999999999999999E-2</v>
      </c>
      <c r="DN18">
        <v>406</v>
      </c>
      <c r="DO18">
        <v>14</v>
      </c>
      <c r="DP18">
        <v>0.34</v>
      </c>
      <c r="DQ18">
        <v>0.08</v>
      </c>
      <c r="DR18">
        <v>-1.6556564275601799</v>
      </c>
      <c r="DS18">
        <v>-0.460559209018916</v>
      </c>
      <c r="DT18">
        <v>5.9314274471595103E-2</v>
      </c>
      <c r="DU18">
        <v>1</v>
      </c>
      <c r="DV18">
        <v>1.90157966666667</v>
      </c>
      <c r="DW18">
        <v>0.34365410456062501</v>
      </c>
      <c r="DX18">
        <v>5.4543373229222099E-2</v>
      </c>
      <c r="DY18">
        <v>0</v>
      </c>
      <c r="DZ18">
        <v>1.9910490000000001</v>
      </c>
      <c r="EA18">
        <v>0.50225646273637503</v>
      </c>
      <c r="EB18">
        <v>3.6231470330823398E-2</v>
      </c>
      <c r="EC18">
        <v>0</v>
      </c>
      <c r="ED18">
        <v>1</v>
      </c>
      <c r="EE18">
        <v>3</v>
      </c>
      <c r="EF18" t="s">
        <v>297</v>
      </c>
      <c r="EG18">
        <v>100</v>
      </c>
      <c r="EH18">
        <v>100</v>
      </c>
      <c r="EI18">
        <v>2.8039999999999998</v>
      </c>
      <c r="EJ18">
        <v>5.2600000000000001E-2</v>
      </c>
      <c r="EK18">
        <v>2.80414285714301</v>
      </c>
      <c r="EL18">
        <v>0</v>
      </c>
      <c r="EM18">
        <v>0</v>
      </c>
      <c r="EN18">
        <v>0</v>
      </c>
      <c r="EO18">
        <v>5.2600000000000001E-2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</v>
      </c>
      <c r="EY18">
        <v>2</v>
      </c>
      <c r="EZ18">
        <v>509.108</v>
      </c>
      <c r="FA18">
        <v>477.286</v>
      </c>
      <c r="FB18">
        <v>23.930099999999999</v>
      </c>
      <c r="FC18">
        <v>33.516199999999998</v>
      </c>
      <c r="FD18">
        <v>30</v>
      </c>
      <c r="FE18">
        <v>33.4754</v>
      </c>
      <c r="FF18">
        <v>33.447400000000002</v>
      </c>
      <c r="FG18">
        <v>6.7220599999999999</v>
      </c>
      <c r="FH18">
        <v>0</v>
      </c>
      <c r="FI18">
        <v>100</v>
      </c>
      <c r="FJ18">
        <v>23.929300000000001</v>
      </c>
      <c r="FK18">
        <v>47.7881</v>
      </c>
      <c r="FL18">
        <v>16.2377</v>
      </c>
      <c r="FM18">
        <v>101.331</v>
      </c>
      <c r="FN18">
        <v>100.697</v>
      </c>
    </row>
    <row r="19" spans="1:170" x14ac:dyDescent="0.25">
      <c r="A19">
        <v>3</v>
      </c>
      <c r="B19">
        <v>1608143298.5</v>
      </c>
      <c r="C19">
        <v>264.40000009536698</v>
      </c>
      <c r="D19" t="s">
        <v>298</v>
      </c>
      <c r="E19" t="s">
        <v>299</v>
      </c>
      <c r="F19" t="s">
        <v>285</v>
      </c>
      <c r="G19" t="s">
        <v>286</v>
      </c>
      <c r="H19">
        <v>1608143290.5</v>
      </c>
      <c r="I19">
        <f t="shared" si="0"/>
        <v>2.2658377724818456E-3</v>
      </c>
      <c r="J19">
        <f t="shared" si="1"/>
        <v>-0.51063193832805309</v>
      </c>
      <c r="K19">
        <f t="shared" si="2"/>
        <v>79.894796774193594</v>
      </c>
      <c r="L19">
        <f t="shared" si="3"/>
        <v>84.958484196963553</v>
      </c>
      <c r="M19">
        <f t="shared" si="4"/>
        <v>8.7130157627277018</v>
      </c>
      <c r="N19">
        <f t="shared" si="5"/>
        <v>8.1937034333100183</v>
      </c>
      <c r="O19">
        <f t="shared" si="6"/>
        <v>0.10403504853864352</v>
      </c>
      <c r="P19">
        <f t="shared" si="7"/>
        <v>2.9729849590878099</v>
      </c>
      <c r="Q19">
        <f t="shared" si="8"/>
        <v>0.10205407265317167</v>
      </c>
      <c r="R19">
        <f t="shared" si="9"/>
        <v>6.395863642781581E-2</v>
      </c>
      <c r="S19">
        <f t="shared" si="10"/>
        <v>231.29790213159407</v>
      </c>
      <c r="T19">
        <f t="shared" si="11"/>
        <v>28.750438109257804</v>
      </c>
      <c r="U19">
        <f t="shared" si="12"/>
        <v>28.458761290322599</v>
      </c>
      <c r="V19">
        <f t="shared" si="13"/>
        <v>3.8975214857846034</v>
      </c>
      <c r="W19">
        <f t="shared" si="14"/>
        <v>44.37024056211402</v>
      </c>
      <c r="X19">
        <f t="shared" si="15"/>
        <v>1.6824807558890726</v>
      </c>
      <c r="Y19">
        <f t="shared" si="16"/>
        <v>3.7919126301191972</v>
      </c>
      <c r="Z19">
        <f t="shared" si="17"/>
        <v>2.2150407298955308</v>
      </c>
      <c r="AA19">
        <f t="shared" si="18"/>
        <v>-99.92344576644939</v>
      </c>
      <c r="AB19">
        <f t="shared" si="19"/>
        <v>-75.651437703122312</v>
      </c>
      <c r="AC19">
        <f t="shared" si="20"/>
        <v>-5.5590337572901491</v>
      </c>
      <c r="AD19">
        <f t="shared" si="21"/>
        <v>50.163984904732231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54020.173620760746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829.51326923076897</v>
      </c>
      <c r="AR19">
        <v>907.53</v>
      </c>
      <c r="AS19">
        <f t="shared" si="27"/>
        <v>8.5966007480999029E-2</v>
      </c>
      <c r="AT19">
        <v>0.5</v>
      </c>
      <c r="AU19">
        <f t="shared" si="28"/>
        <v>1180.2174297796412</v>
      </c>
      <c r="AV19">
        <f t="shared" si="29"/>
        <v>-0.51063193832805309</v>
      </c>
      <c r="AW19">
        <f t="shared" si="30"/>
        <v>50.72929019882104</v>
      </c>
      <c r="AX19">
        <f t="shared" si="31"/>
        <v>0.23424019040692862</v>
      </c>
      <c r="AY19">
        <f t="shared" si="32"/>
        <v>5.6867099057078881E-5</v>
      </c>
      <c r="AZ19">
        <f t="shared" si="33"/>
        <v>2.5944596872830652</v>
      </c>
      <c r="BA19" t="s">
        <v>301</v>
      </c>
      <c r="BB19">
        <v>694.95</v>
      </c>
      <c r="BC19">
        <f t="shared" si="34"/>
        <v>212.57999999999993</v>
      </c>
      <c r="BD19">
        <f t="shared" si="35"/>
        <v>0.36699939208406729</v>
      </c>
      <c r="BE19">
        <f t="shared" si="36"/>
        <v>0.91719157191104461</v>
      </c>
      <c r="BF19">
        <f t="shared" si="37"/>
        <v>0.40622484169039913</v>
      </c>
      <c r="BG19">
        <f t="shared" si="38"/>
        <v>0.9245846050122879</v>
      </c>
      <c r="BH19">
        <f t="shared" si="39"/>
        <v>1400.0380645161299</v>
      </c>
      <c r="BI19">
        <f t="shared" si="40"/>
        <v>1180.2174297796412</v>
      </c>
      <c r="BJ19">
        <f t="shared" si="41"/>
        <v>0.84298952985077491</v>
      </c>
      <c r="BK19">
        <f t="shared" si="42"/>
        <v>0.19597905970154988</v>
      </c>
      <c r="BL19">
        <v>6</v>
      </c>
      <c r="BM19">
        <v>0.5</v>
      </c>
      <c r="BN19" t="s">
        <v>290</v>
      </c>
      <c r="BO19">
        <v>2</v>
      </c>
      <c r="BP19">
        <v>1608143290.5</v>
      </c>
      <c r="BQ19">
        <v>79.894796774193594</v>
      </c>
      <c r="BR19">
        <v>79.499277419354797</v>
      </c>
      <c r="BS19">
        <v>16.4054580645161</v>
      </c>
      <c r="BT19">
        <v>13.7310903225806</v>
      </c>
      <c r="BU19">
        <v>77.090654838709696</v>
      </c>
      <c r="BV19">
        <v>16.352858064516099</v>
      </c>
      <c r="BW19">
        <v>500.00580645161301</v>
      </c>
      <c r="BX19">
        <v>102.506741935484</v>
      </c>
      <c r="BY19">
        <v>4.9416464516129001E-2</v>
      </c>
      <c r="BZ19">
        <v>27.986764516129</v>
      </c>
      <c r="CA19">
        <v>28.458761290322599</v>
      </c>
      <c r="CB19">
        <v>999.9</v>
      </c>
      <c r="CC19">
        <v>0</v>
      </c>
      <c r="CD19">
        <v>0</v>
      </c>
      <c r="CE19">
        <v>9999.0751612903205</v>
      </c>
      <c r="CF19">
        <v>0</v>
      </c>
      <c r="CG19">
        <v>684.26632258064501</v>
      </c>
      <c r="CH19">
        <v>1400.0380645161299</v>
      </c>
      <c r="CI19">
        <v>0.89999112903225797</v>
      </c>
      <c r="CJ19">
        <v>0.100008825806452</v>
      </c>
      <c r="CK19">
        <v>0</v>
      </c>
      <c r="CL19">
        <v>829.52135483870995</v>
      </c>
      <c r="CM19">
        <v>4.9997499999999997</v>
      </c>
      <c r="CN19">
        <v>11558.9064516129</v>
      </c>
      <c r="CO19">
        <v>12178.345161290301</v>
      </c>
      <c r="CP19">
        <v>49.679064516129003</v>
      </c>
      <c r="CQ19">
        <v>51.308</v>
      </c>
      <c r="CR19">
        <v>50.683064516129001</v>
      </c>
      <c r="CS19">
        <v>50.749935483870999</v>
      </c>
      <c r="CT19">
        <v>50.632935483871002</v>
      </c>
      <c r="CU19">
        <v>1255.5229032258101</v>
      </c>
      <c r="CV19">
        <v>139.51516129032299</v>
      </c>
      <c r="CW19">
        <v>0</v>
      </c>
      <c r="CX19">
        <v>119.59999990463299</v>
      </c>
      <c r="CY19">
        <v>0</v>
      </c>
      <c r="CZ19">
        <v>829.51326923076897</v>
      </c>
      <c r="DA19">
        <v>-4.8442734954887303</v>
      </c>
      <c r="DB19">
        <v>-85.678632507362295</v>
      </c>
      <c r="DC19">
        <v>11558.557692307701</v>
      </c>
      <c r="DD19">
        <v>15</v>
      </c>
      <c r="DE19">
        <v>1608143056.5999999</v>
      </c>
      <c r="DF19" t="s">
        <v>291</v>
      </c>
      <c r="DG19">
        <v>1608143056.5999999</v>
      </c>
      <c r="DH19">
        <v>1608143056.5999999</v>
      </c>
      <c r="DI19">
        <v>4</v>
      </c>
      <c r="DJ19">
        <v>-2.0710000000000002</v>
      </c>
      <c r="DK19">
        <v>-1.9E-2</v>
      </c>
      <c r="DL19">
        <v>2.8039999999999998</v>
      </c>
      <c r="DM19">
        <v>5.2999999999999999E-2</v>
      </c>
      <c r="DN19">
        <v>406</v>
      </c>
      <c r="DO19">
        <v>14</v>
      </c>
      <c r="DP19">
        <v>0.34</v>
      </c>
      <c r="DQ19">
        <v>0.08</v>
      </c>
      <c r="DR19">
        <v>-0.51029580526664797</v>
      </c>
      <c r="DS19">
        <v>0.168836224767625</v>
      </c>
      <c r="DT19">
        <v>2.4935592846298801E-2</v>
      </c>
      <c r="DU19">
        <v>1</v>
      </c>
      <c r="DV19">
        <v>0.39471329999999999</v>
      </c>
      <c r="DW19">
        <v>-0.192554669632925</v>
      </c>
      <c r="DX19">
        <v>3.0305334976040099E-2</v>
      </c>
      <c r="DY19">
        <v>1</v>
      </c>
      <c r="DZ19">
        <v>2.6752739999999999</v>
      </c>
      <c r="EA19">
        <v>0.21632889877641701</v>
      </c>
      <c r="EB19">
        <v>1.56071739060386E-2</v>
      </c>
      <c r="EC19">
        <v>0</v>
      </c>
      <c r="ED19">
        <v>2</v>
      </c>
      <c r="EE19">
        <v>3</v>
      </c>
      <c r="EF19" t="s">
        <v>302</v>
      </c>
      <c r="EG19">
        <v>100</v>
      </c>
      <c r="EH19">
        <v>100</v>
      </c>
      <c r="EI19">
        <v>2.8039999999999998</v>
      </c>
      <c r="EJ19">
        <v>5.2600000000000001E-2</v>
      </c>
      <c r="EK19">
        <v>2.80414285714301</v>
      </c>
      <c r="EL19">
        <v>0</v>
      </c>
      <c r="EM19">
        <v>0</v>
      </c>
      <c r="EN19">
        <v>0</v>
      </c>
      <c r="EO19">
        <v>5.2600000000000001E-2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4</v>
      </c>
      <c r="EX19">
        <v>4</v>
      </c>
      <c r="EY19">
        <v>2</v>
      </c>
      <c r="EZ19">
        <v>509.16500000000002</v>
      </c>
      <c r="FA19">
        <v>476.67899999999997</v>
      </c>
      <c r="FB19">
        <v>23.999600000000001</v>
      </c>
      <c r="FC19">
        <v>33.457999999999998</v>
      </c>
      <c r="FD19">
        <v>29.9998</v>
      </c>
      <c r="FE19">
        <v>33.420299999999997</v>
      </c>
      <c r="FF19">
        <v>33.392400000000002</v>
      </c>
      <c r="FG19">
        <v>8.1513100000000005</v>
      </c>
      <c r="FH19">
        <v>0</v>
      </c>
      <c r="FI19">
        <v>100</v>
      </c>
      <c r="FJ19">
        <v>24.000800000000002</v>
      </c>
      <c r="FK19">
        <v>79.589500000000001</v>
      </c>
      <c r="FL19">
        <v>15.7295</v>
      </c>
      <c r="FM19">
        <v>101.345</v>
      </c>
      <c r="FN19">
        <v>100.71299999999999</v>
      </c>
    </row>
    <row r="20" spans="1:170" x14ac:dyDescent="0.25">
      <c r="A20">
        <v>4</v>
      </c>
      <c r="B20">
        <v>1608143372</v>
      </c>
      <c r="C20">
        <v>337.90000009536698</v>
      </c>
      <c r="D20" t="s">
        <v>303</v>
      </c>
      <c r="E20" t="s">
        <v>304</v>
      </c>
      <c r="F20" t="s">
        <v>285</v>
      </c>
      <c r="G20" t="s">
        <v>286</v>
      </c>
      <c r="H20">
        <v>1608143364</v>
      </c>
      <c r="I20">
        <f t="shared" si="0"/>
        <v>2.401970055883813E-3</v>
      </c>
      <c r="J20">
        <f t="shared" si="1"/>
        <v>0.44725691437754744</v>
      </c>
      <c r="K20">
        <f t="shared" si="2"/>
        <v>99.582161290322503</v>
      </c>
      <c r="L20">
        <f t="shared" si="3"/>
        <v>89.717677082644101</v>
      </c>
      <c r="M20">
        <f t="shared" si="4"/>
        <v>9.2012218102907379</v>
      </c>
      <c r="N20">
        <f t="shared" si="5"/>
        <v>10.21289877508052</v>
      </c>
      <c r="O20">
        <f t="shared" si="6"/>
        <v>0.111365948979039</v>
      </c>
      <c r="P20">
        <f t="shared" si="7"/>
        <v>2.973577893006857</v>
      </c>
      <c r="Q20">
        <f t="shared" si="8"/>
        <v>0.10909967499587421</v>
      </c>
      <c r="R20">
        <f t="shared" si="9"/>
        <v>6.8387071422365747E-2</v>
      </c>
      <c r="S20">
        <f t="shared" si="10"/>
        <v>231.28868215997912</v>
      </c>
      <c r="T20">
        <f t="shared" si="11"/>
        <v>28.715306309941209</v>
      </c>
      <c r="U20">
        <f t="shared" si="12"/>
        <v>28.430619354838701</v>
      </c>
      <c r="V20">
        <f t="shared" si="13"/>
        <v>3.8911535955256857</v>
      </c>
      <c r="W20">
        <f t="shared" si="14"/>
        <v>44.692804839584674</v>
      </c>
      <c r="X20">
        <f t="shared" si="15"/>
        <v>1.6947076492825792</v>
      </c>
      <c r="Y20">
        <f t="shared" si="16"/>
        <v>3.7919026459972076</v>
      </c>
      <c r="Z20">
        <f t="shared" si="17"/>
        <v>2.1964459462431067</v>
      </c>
      <c r="AA20">
        <f t="shared" si="18"/>
        <v>-105.92687946447616</v>
      </c>
      <c r="AB20">
        <f t="shared" si="19"/>
        <v>-71.162288774159947</v>
      </c>
      <c r="AC20">
        <f t="shared" si="20"/>
        <v>-5.2273843651959764</v>
      </c>
      <c r="AD20">
        <f t="shared" si="21"/>
        <v>48.972129556147038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54037.602493682884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822.97853846153805</v>
      </c>
      <c r="AR20">
        <v>902.46</v>
      </c>
      <c r="AS20">
        <f t="shared" si="27"/>
        <v>8.807200489601974E-2</v>
      </c>
      <c r="AT20">
        <v>0.5</v>
      </c>
      <c r="AU20">
        <f t="shared" si="28"/>
        <v>1180.1735523602169</v>
      </c>
      <c r="AV20">
        <f t="shared" si="29"/>
        <v>0.44725691437754744</v>
      </c>
      <c r="AW20">
        <f t="shared" si="30"/>
        <v>51.970125440811017</v>
      </c>
      <c r="AX20">
        <f t="shared" si="31"/>
        <v>0.25690889346896262</v>
      </c>
      <c r="AY20">
        <f t="shared" si="32"/>
        <v>8.6852005126184602E-4</v>
      </c>
      <c r="AZ20">
        <f t="shared" si="33"/>
        <v>2.6146532810318459</v>
      </c>
      <c r="BA20" t="s">
        <v>306</v>
      </c>
      <c r="BB20">
        <v>670.61</v>
      </c>
      <c r="BC20">
        <f t="shared" si="34"/>
        <v>231.85000000000002</v>
      </c>
      <c r="BD20">
        <f t="shared" si="35"/>
        <v>0.34281415371344393</v>
      </c>
      <c r="BE20">
        <f t="shared" si="36"/>
        <v>0.91053340382099734</v>
      </c>
      <c r="BF20">
        <f t="shared" si="37"/>
        <v>0.42507302182838635</v>
      </c>
      <c r="BG20">
        <f t="shared" si="38"/>
        <v>0.9265754924206725</v>
      </c>
      <c r="BH20">
        <f t="shared" si="39"/>
        <v>1399.9864516129001</v>
      </c>
      <c r="BI20">
        <f t="shared" si="40"/>
        <v>1180.1735523602169</v>
      </c>
      <c r="BJ20">
        <f t="shared" si="41"/>
        <v>0.84298926678937469</v>
      </c>
      <c r="BK20">
        <f t="shared" si="42"/>
        <v>0.19597853357874973</v>
      </c>
      <c r="BL20">
        <v>6</v>
      </c>
      <c r="BM20">
        <v>0.5</v>
      </c>
      <c r="BN20" t="s">
        <v>290</v>
      </c>
      <c r="BO20">
        <v>2</v>
      </c>
      <c r="BP20">
        <v>1608143364</v>
      </c>
      <c r="BQ20">
        <v>99.582161290322503</v>
      </c>
      <c r="BR20">
        <v>100.405870967742</v>
      </c>
      <c r="BS20">
        <v>16.524461290322598</v>
      </c>
      <c r="BT20">
        <v>13.6898322580645</v>
      </c>
      <c r="BU20">
        <v>96.778022580645199</v>
      </c>
      <c r="BV20">
        <v>16.471858064516098</v>
      </c>
      <c r="BW20">
        <v>500.01861290322603</v>
      </c>
      <c r="BX20">
        <v>102.50848387096801</v>
      </c>
      <c r="BY20">
        <v>4.9028867741935503E-2</v>
      </c>
      <c r="BZ20">
        <v>27.986719354838701</v>
      </c>
      <c r="CA20">
        <v>28.430619354838701</v>
      </c>
      <c r="CB20">
        <v>999.9</v>
      </c>
      <c r="CC20">
        <v>0</v>
      </c>
      <c r="CD20">
        <v>0</v>
      </c>
      <c r="CE20">
        <v>10002.26</v>
      </c>
      <c r="CF20">
        <v>0</v>
      </c>
      <c r="CG20">
        <v>710.70538709677396</v>
      </c>
      <c r="CH20">
        <v>1399.9864516129001</v>
      </c>
      <c r="CI20">
        <v>0.90000287096774201</v>
      </c>
      <c r="CJ20">
        <v>9.9997019354838707E-2</v>
      </c>
      <c r="CK20">
        <v>0</v>
      </c>
      <c r="CL20">
        <v>823.07232258064505</v>
      </c>
      <c r="CM20">
        <v>4.9997499999999997</v>
      </c>
      <c r="CN20">
        <v>11473.777419354799</v>
      </c>
      <c r="CO20">
        <v>12177.935483871001</v>
      </c>
      <c r="CP20">
        <v>49.741870967741903</v>
      </c>
      <c r="CQ20">
        <v>51.311999999999998</v>
      </c>
      <c r="CR20">
        <v>50.75</v>
      </c>
      <c r="CS20">
        <v>50.745870967741901</v>
      </c>
      <c r="CT20">
        <v>50.652999999999999</v>
      </c>
      <c r="CU20">
        <v>1255.48870967742</v>
      </c>
      <c r="CV20">
        <v>139.49774193548399</v>
      </c>
      <c r="CW20">
        <v>0</v>
      </c>
      <c r="CX20">
        <v>72.900000095367403</v>
      </c>
      <c r="CY20">
        <v>0</v>
      </c>
      <c r="CZ20">
        <v>822.97853846153805</v>
      </c>
      <c r="DA20">
        <v>-11.4823247730393</v>
      </c>
      <c r="DB20">
        <v>-154.46153840511499</v>
      </c>
      <c r="DC20">
        <v>11472.407692307699</v>
      </c>
      <c r="DD20">
        <v>15</v>
      </c>
      <c r="DE20">
        <v>1608143056.5999999</v>
      </c>
      <c r="DF20" t="s">
        <v>291</v>
      </c>
      <c r="DG20">
        <v>1608143056.5999999</v>
      </c>
      <c r="DH20">
        <v>1608143056.5999999</v>
      </c>
      <c r="DI20">
        <v>4</v>
      </c>
      <c r="DJ20">
        <v>-2.0710000000000002</v>
      </c>
      <c r="DK20">
        <v>-1.9E-2</v>
      </c>
      <c r="DL20">
        <v>2.8039999999999998</v>
      </c>
      <c r="DM20">
        <v>5.2999999999999999E-2</v>
      </c>
      <c r="DN20">
        <v>406</v>
      </c>
      <c r="DO20">
        <v>14</v>
      </c>
      <c r="DP20">
        <v>0.34</v>
      </c>
      <c r="DQ20">
        <v>0.08</v>
      </c>
      <c r="DR20">
        <v>0.45020671372922599</v>
      </c>
      <c r="DS20">
        <v>-0.188635868729149</v>
      </c>
      <c r="DT20">
        <v>2.0772048932146799E-2</v>
      </c>
      <c r="DU20">
        <v>1</v>
      </c>
      <c r="DV20">
        <v>-0.82401633333333302</v>
      </c>
      <c r="DW20">
        <v>0.15632345272525</v>
      </c>
      <c r="DX20">
        <v>2.1404207959080299E-2</v>
      </c>
      <c r="DY20">
        <v>1</v>
      </c>
      <c r="DZ20">
        <v>2.8342706666666699</v>
      </c>
      <c r="EA20">
        <v>8.1904872080077795E-2</v>
      </c>
      <c r="EB20">
        <v>5.9327828958162104E-3</v>
      </c>
      <c r="EC20">
        <v>1</v>
      </c>
      <c r="ED20">
        <v>3</v>
      </c>
      <c r="EE20">
        <v>3</v>
      </c>
      <c r="EF20" t="s">
        <v>307</v>
      </c>
      <c r="EG20">
        <v>100</v>
      </c>
      <c r="EH20">
        <v>100</v>
      </c>
      <c r="EI20">
        <v>2.8039999999999998</v>
      </c>
      <c r="EJ20">
        <v>5.2600000000000001E-2</v>
      </c>
      <c r="EK20">
        <v>2.80414285714301</v>
      </c>
      <c r="EL20">
        <v>0</v>
      </c>
      <c r="EM20">
        <v>0</v>
      </c>
      <c r="EN20">
        <v>0</v>
      </c>
      <c r="EO20">
        <v>5.2600000000000001E-2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5.3</v>
      </c>
      <c r="EX20">
        <v>5.3</v>
      </c>
      <c r="EY20">
        <v>2</v>
      </c>
      <c r="EZ20">
        <v>509.47500000000002</v>
      </c>
      <c r="FA20">
        <v>476.17500000000001</v>
      </c>
      <c r="FB20">
        <v>23.858599999999999</v>
      </c>
      <c r="FC20">
        <v>33.427900000000001</v>
      </c>
      <c r="FD20">
        <v>29.9999</v>
      </c>
      <c r="FE20">
        <v>33.3919</v>
      </c>
      <c r="FF20">
        <v>33.366399999999999</v>
      </c>
      <c r="FG20">
        <v>9.1032899999999994</v>
      </c>
      <c r="FH20">
        <v>0</v>
      </c>
      <c r="FI20">
        <v>100</v>
      </c>
      <c r="FJ20">
        <v>23.864799999999999</v>
      </c>
      <c r="FK20">
        <v>100.527</v>
      </c>
      <c r="FL20">
        <v>16.296800000000001</v>
      </c>
      <c r="FM20">
        <v>101.355</v>
      </c>
      <c r="FN20">
        <v>100.72499999999999</v>
      </c>
    </row>
    <row r="21" spans="1:170" x14ac:dyDescent="0.25">
      <c r="A21">
        <v>5</v>
      </c>
      <c r="B21">
        <v>1608143445</v>
      </c>
      <c r="C21">
        <v>410.90000009536698</v>
      </c>
      <c r="D21" t="s">
        <v>308</v>
      </c>
      <c r="E21" t="s">
        <v>309</v>
      </c>
      <c r="F21" t="s">
        <v>285</v>
      </c>
      <c r="G21" t="s">
        <v>286</v>
      </c>
      <c r="H21">
        <v>1608143437.25</v>
      </c>
      <c r="I21">
        <f t="shared" si="0"/>
        <v>2.460413967481586E-3</v>
      </c>
      <c r="J21">
        <f t="shared" si="1"/>
        <v>2.4362330918828961</v>
      </c>
      <c r="K21">
        <f t="shared" si="2"/>
        <v>148.99346666666699</v>
      </c>
      <c r="L21">
        <f t="shared" si="3"/>
        <v>109.63634733407621</v>
      </c>
      <c r="M21">
        <f t="shared" si="4"/>
        <v>11.243942812218346</v>
      </c>
      <c r="N21">
        <f t="shared" si="5"/>
        <v>15.280279390277263</v>
      </c>
      <c r="O21">
        <f t="shared" si="6"/>
        <v>0.11401581176960909</v>
      </c>
      <c r="P21">
        <f t="shared" si="7"/>
        <v>2.9726496667710958</v>
      </c>
      <c r="Q21">
        <f t="shared" si="8"/>
        <v>0.11164092050963355</v>
      </c>
      <c r="R21">
        <f t="shared" si="9"/>
        <v>6.9984829732935572E-2</v>
      </c>
      <c r="S21">
        <f t="shared" si="10"/>
        <v>231.2925283731758</v>
      </c>
      <c r="T21">
        <f t="shared" si="11"/>
        <v>28.708613617701875</v>
      </c>
      <c r="U21">
        <f t="shared" si="12"/>
        <v>28.452639999999999</v>
      </c>
      <c r="V21">
        <f t="shared" si="13"/>
        <v>3.8961356017670394</v>
      </c>
      <c r="W21">
        <f t="shared" si="14"/>
        <v>44.747101457373681</v>
      </c>
      <c r="X21">
        <f t="shared" si="15"/>
        <v>1.6975640904504845</v>
      </c>
      <c r="Y21">
        <f t="shared" si="16"/>
        <v>3.7936850324653832</v>
      </c>
      <c r="Z21">
        <f t="shared" si="17"/>
        <v>2.1985715113165547</v>
      </c>
      <c r="AA21">
        <f t="shared" si="18"/>
        <v>-108.50425596593794</v>
      </c>
      <c r="AB21">
        <f t="shared" si="19"/>
        <v>-73.37732527797634</v>
      </c>
      <c r="AC21">
        <f t="shared" si="20"/>
        <v>-5.3925858212787627</v>
      </c>
      <c r="AD21">
        <f t="shared" si="21"/>
        <v>44.018361307982744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54008.927160744919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310</v>
      </c>
      <c r="AQ21">
        <v>812.32144000000005</v>
      </c>
      <c r="AR21">
        <v>903.07</v>
      </c>
      <c r="AS21">
        <f t="shared" si="27"/>
        <v>0.10048895434462446</v>
      </c>
      <c r="AT21">
        <v>0.5</v>
      </c>
      <c r="AU21">
        <f t="shared" si="28"/>
        <v>1180.1964007472495</v>
      </c>
      <c r="AV21">
        <f t="shared" si="29"/>
        <v>2.4362330918828961</v>
      </c>
      <c r="AW21">
        <f t="shared" si="30"/>
        <v>59.298351116190233</v>
      </c>
      <c r="AX21">
        <f t="shared" si="31"/>
        <v>0.28152856367723433</v>
      </c>
      <c r="AY21">
        <f t="shared" si="32"/>
        <v>2.5537957663578676E-3</v>
      </c>
      <c r="AZ21">
        <f t="shared" si="33"/>
        <v>2.6122116779430162</v>
      </c>
      <c r="BA21" t="s">
        <v>311</v>
      </c>
      <c r="BB21">
        <v>648.83000000000004</v>
      </c>
      <c r="BC21">
        <f t="shared" si="34"/>
        <v>254.24</v>
      </c>
      <c r="BD21">
        <f t="shared" si="35"/>
        <v>0.35694052863436121</v>
      </c>
      <c r="BE21">
        <f t="shared" si="36"/>
        <v>0.90271118339232748</v>
      </c>
      <c r="BF21">
        <f t="shared" si="37"/>
        <v>0.48375218045606033</v>
      </c>
      <c r="BG21">
        <f t="shared" si="38"/>
        <v>0.92633595764372678</v>
      </c>
      <c r="BH21">
        <f t="shared" si="39"/>
        <v>1400.0139999999999</v>
      </c>
      <c r="BI21">
        <f t="shared" si="40"/>
        <v>1180.1964007472495</v>
      </c>
      <c r="BJ21">
        <f t="shared" si="41"/>
        <v>0.84298899921518622</v>
      </c>
      <c r="BK21">
        <f t="shared" si="42"/>
        <v>0.19597799843037256</v>
      </c>
      <c r="BL21">
        <v>6</v>
      </c>
      <c r="BM21">
        <v>0.5</v>
      </c>
      <c r="BN21" t="s">
        <v>290</v>
      </c>
      <c r="BO21">
        <v>2</v>
      </c>
      <c r="BP21">
        <v>1608143437.25</v>
      </c>
      <c r="BQ21">
        <v>148.99346666666699</v>
      </c>
      <c r="BR21">
        <v>152.35679999999999</v>
      </c>
      <c r="BS21">
        <v>16.552443333333301</v>
      </c>
      <c r="BT21">
        <v>13.648860000000001</v>
      </c>
      <c r="BU21">
        <v>146.1893</v>
      </c>
      <c r="BV21">
        <v>16.499843333333299</v>
      </c>
      <c r="BW21">
        <v>500.00729999999999</v>
      </c>
      <c r="BX21">
        <v>102.5077</v>
      </c>
      <c r="BY21">
        <v>4.9007566666666703E-2</v>
      </c>
      <c r="BZ21">
        <v>27.994779999999999</v>
      </c>
      <c r="CA21">
        <v>28.452639999999999</v>
      </c>
      <c r="CB21">
        <v>999.9</v>
      </c>
      <c r="CC21">
        <v>0</v>
      </c>
      <c r="CD21">
        <v>0</v>
      </c>
      <c r="CE21">
        <v>9997.0849999999991</v>
      </c>
      <c r="CF21">
        <v>0</v>
      </c>
      <c r="CG21">
        <v>777.74570000000006</v>
      </c>
      <c r="CH21">
        <v>1400.0139999999999</v>
      </c>
      <c r="CI21">
        <v>0.90000829999999998</v>
      </c>
      <c r="CJ21">
        <v>9.9991559999999993E-2</v>
      </c>
      <c r="CK21">
        <v>0</v>
      </c>
      <c r="CL21">
        <v>812.46603333333303</v>
      </c>
      <c r="CM21">
        <v>4.9997499999999997</v>
      </c>
      <c r="CN21">
        <v>11335.5933333333</v>
      </c>
      <c r="CO21">
        <v>12178.2066666667</v>
      </c>
      <c r="CP21">
        <v>49.816200000000002</v>
      </c>
      <c r="CQ21">
        <v>51.3791333333333</v>
      </c>
      <c r="CR21">
        <v>50.811999999999998</v>
      </c>
      <c r="CS21">
        <v>50.770666666666699</v>
      </c>
      <c r="CT21">
        <v>50.712200000000003</v>
      </c>
      <c r="CU21">
        <v>1255.5260000000001</v>
      </c>
      <c r="CV21">
        <v>139.488</v>
      </c>
      <c r="CW21">
        <v>0</v>
      </c>
      <c r="CX21">
        <v>72.200000047683702</v>
      </c>
      <c r="CY21">
        <v>0</v>
      </c>
      <c r="CZ21">
        <v>812.32144000000005</v>
      </c>
      <c r="DA21">
        <v>-11.5306154055621</v>
      </c>
      <c r="DB21">
        <v>-158.43846177148799</v>
      </c>
      <c r="DC21">
        <v>11334.316000000001</v>
      </c>
      <c r="DD21">
        <v>15</v>
      </c>
      <c r="DE21">
        <v>1608143056.5999999</v>
      </c>
      <c r="DF21" t="s">
        <v>291</v>
      </c>
      <c r="DG21">
        <v>1608143056.5999999</v>
      </c>
      <c r="DH21">
        <v>1608143056.5999999</v>
      </c>
      <c r="DI21">
        <v>4</v>
      </c>
      <c r="DJ21">
        <v>-2.0710000000000002</v>
      </c>
      <c r="DK21">
        <v>-1.9E-2</v>
      </c>
      <c r="DL21">
        <v>2.8039999999999998</v>
      </c>
      <c r="DM21">
        <v>5.2999999999999999E-2</v>
      </c>
      <c r="DN21">
        <v>406</v>
      </c>
      <c r="DO21">
        <v>14</v>
      </c>
      <c r="DP21">
        <v>0.34</v>
      </c>
      <c r="DQ21">
        <v>0.08</v>
      </c>
      <c r="DR21">
        <v>2.4398914534755298</v>
      </c>
      <c r="DS21">
        <v>-0.166654863115791</v>
      </c>
      <c r="DT21">
        <v>3.85946028268771E-2</v>
      </c>
      <c r="DU21">
        <v>1</v>
      </c>
      <c r="DV21">
        <v>-3.3646776666666698</v>
      </c>
      <c r="DW21">
        <v>5.7153904338142603E-2</v>
      </c>
      <c r="DX21">
        <v>4.0566682855378802E-2</v>
      </c>
      <c r="DY21">
        <v>1</v>
      </c>
      <c r="DZ21">
        <v>2.9034879999999998</v>
      </c>
      <c r="EA21">
        <v>6.52404894327857E-3</v>
      </c>
      <c r="EB21">
        <v>8.0715302142779304E-4</v>
      </c>
      <c r="EC21">
        <v>1</v>
      </c>
      <c r="ED21">
        <v>3</v>
      </c>
      <c r="EE21">
        <v>3</v>
      </c>
      <c r="EF21" t="s">
        <v>307</v>
      </c>
      <c r="EG21">
        <v>100</v>
      </c>
      <c r="EH21">
        <v>100</v>
      </c>
      <c r="EI21">
        <v>2.8039999999999998</v>
      </c>
      <c r="EJ21">
        <v>5.2600000000000001E-2</v>
      </c>
      <c r="EK21">
        <v>2.80414285714301</v>
      </c>
      <c r="EL21">
        <v>0</v>
      </c>
      <c r="EM21">
        <v>0</v>
      </c>
      <c r="EN21">
        <v>0</v>
      </c>
      <c r="EO21">
        <v>5.2600000000000001E-2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6.5</v>
      </c>
      <c r="EX21">
        <v>6.5</v>
      </c>
      <c r="EY21">
        <v>2</v>
      </c>
      <c r="EZ21">
        <v>509.565</v>
      </c>
      <c r="FA21">
        <v>475.93</v>
      </c>
      <c r="FB21">
        <v>23.870699999999999</v>
      </c>
      <c r="FC21">
        <v>33.412999999999997</v>
      </c>
      <c r="FD21">
        <v>30</v>
      </c>
      <c r="FE21">
        <v>33.3767</v>
      </c>
      <c r="FF21">
        <v>33.3508</v>
      </c>
      <c r="FG21">
        <v>11.4808</v>
      </c>
      <c r="FH21">
        <v>0</v>
      </c>
      <c r="FI21">
        <v>100</v>
      </c>
      <c r="FJ21">
        <v>23.873100000000001</v>
      </c>
      <c r="FK21">
        <v>152.82400000000001</v>
      </c>
      <c r="FL21">
        <v>16.410799999999998</v>
      </c>
      <c r="FM21">
        <v>101.357</v>
      </c>
      <c r="FN21">
        <v>100.723</v>
      </c>
    </row>
    <row r="22" spans="1:170" x14ac:dyDescent="0.25">
      <c r="A22">
        <v>6</v>
      </c>
      <c r="B22">
        <v>1608143515</v>
      </c>
      <c r="C22">
        <v>480.90000009536698</v>
      </c>
      <c r="D22" t="s">
        <v>312</v>
      </c>
      <c r="E22" t="s">
        <v>313</v>
      </c>
      <c r="F22" t="s">
        <v>285</v>
      </c>
      <c r="G22" t="s">
        <v>286</v>
      </c>
      <c r="H22">
        <v>1608143507.25</v>
      </c>
      <c r="I22">
        <f t="shared" si="0"/>
        <v>2.4368191659037593E-3</v>
      </c>
      <c r="J22">
        <f t="shared" si="1"/>
        <v>4.3300483017858147</v>
      </c>
      <c r="K22">
        <f t="shared" si="2"/>
        <v>198.85613333333299</v>
      </c>
      <c r="L22">
        <f t="shared" si="3"/>
        <v>130.31937548187912</v>
      </c>
      <c r="M22">
        <f t="shared" si="4"/>
        <v>13.365333021783648</v>
      </c>
      <c r="N22">
        <f t="shared" si="5"/>
        <v>20.394346087038844</v>
      </c>
      <c r="O22">
        <f t="shared" si="6"/>
        <v>0.11243282430060962</v>
      </c>
      <c r="P22">
        <f t="shared" si="7"/>
        <v>2.9728855591371381</v>
      </c>
      <c r="Q22">
        <f t="shared" si="8"/>
        <v>0.11012288020759582</v>
      </c>
      <c r="R22">
        <f t="shared" si="9"/>
        <v>6.9030386678831934E-2</v>
      </c>
      <c r="S22">
        <f t="shared" si="10"/>
        <v>231.28893825513066</v>
      </c>
      <c r="T22">
        <f t="shared" si="11"/>
        <v>28.706632588958595</v>
      </c>
      <c r="U22">
        <f t="shared" si="12"/>
        <v>28.462013333333299</v>
      </c>
      <c r="V22">
        <f t="shared" si="13"/>
        <v>3.8982579358967748</v>
      </c>
      <c r="W22">
        <f t="shared" si="14"/>
        <v>44.585947373552493</v>
      </c>
      <c r="X22">
        <f t="shared" si="15"/>
        <v>1.6906656387346459</v>
      </c>
      <c r="Y22">
        <f t="shared" si="16"/>
        <v>3.7919248963576258</v>
      </c>
      <c r="Z22">
        <f t="shared" si="17"/>
        <v>2.2075922971621287</v>
      </c>
      <c r="AA22">
        <f t="shared" si="18"/>
        <v>-107.46372521635578</v>
      </c>
      <c r="AB22">
        <f t="shared" si="19"/>
        <v>-76.161234322034375</v>
      </c>
      <c r="AC22">
        <f t="shared" si="20"/>
        <v>-5.5967740812423736</v>
      </c>
      <c r="AD22">
        <f t="shared" si="21"/>
        <v>42.067204635498115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54017.301945478292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314</v>
      </c>
      <c r="AQ22">
        <v>805.52250000000004</v>
      </c>
      <c r="AR22">
        <v>906.38</v>
      </c>
      <c r="AS22">
        <f t="shared" si="27"/>
        <v>0.11127507226549571</v>
      </c>
      <c r="AT22">
        <v>0.5</v>
      </c>
      <c r="AU22">
        <f t="shared" si="28"/>
        <v>1180.1796407472145</v>
      </c>
      <c r="AV22">
        <f t="shared" si="29"/>
        <v>4.3300483017858147</v>
      </c>
      <c r="AW22">
        <f t="shared" si="30"/>
        <v>65.662287405206527</v>
      </c>
      <c r="AX22">
        <f t="shared" si="31"/>
        <v>0.29693947351000682</v>
      </c>
      <c r="AY22">
        <f t="shared" si="32"/>
        <v>4.1585158836452505E-3</v>
      </c>
      <c r="AZ22">
        <f t="shared" si="33"/>
        <v>2.5990202784703986</v>
      </c>
      <c r="BA22" t="s">
        <v>315</v>
      </c>
      <c r="BB22">
        <v>637.24</v>
      </c>
      <c r="BC22">
        <f t="shared" si="34"/>
        <v>269.14</v>
      </c>
      <c r="BD22">
        <f t="shared" si="35"/>
        <v>0.37473991231329407</v>
      </c>
      <c r="BE22">
        <f t="shared" si="36"/>
        <v>0.89746422639094181</v>
      </c>
      <c r="BF22">
        <f t="shared" si="37"/>
        <v>0.52831783345555883</v>
      </c>
      <c r="BG22">
        <f t="shared" si="38"/>
        <v>0.92503618696882473</v>
      </c>
      <c r="BH22">
        <f t="shared" si="39"/>
        <v>1399.9943333333299</v>
      </c>
      <c r="BI22">
        <f t="shared" si="40"/>
        <v>1180.1796407472145</v>
      </c>
      <c r="BJ22">
        <f t="shared" si="41"/>
        <v>0.84298886977439014</v>
      </c>
      <c r="BK22">
        <f t="shared" si="42"/>
        <v>0.19597773954878026</v>
      </c>
      <c r="BL22">
        <v>6</v>
      </c>
      <c r="BM22">
        <v>0.5</v>
      </c>
      <c r="BN22" t="s">
        <v>290</v>
      </c>
      <c r="BO22">
        <v>2</v>
      </c>
      <c r="BP22">
        <v>1608143507.25</v>
      </c>
      <c r="BQ22">
        <v>198.85613333333299</v>
      </c>
      <c r="BR22">
        <v>204.63363333333299</v>
      </c>
      <c r="BS22">
        <v>16.484923333333299</v>
      </c>
      <c r="BT22">
        <v>13.608969999999999</v>
      </c>
      <c r="BU22">
        <v>196.05203333333299</v>
      </c>
      <c r="BV22">
        <v>16.432323333333301</v>
      </c>
      <c r="BW22">
        <v>500.0043</v>
      </c>
      <c r="BX22">
        <v>102.509166666667</v>
      </c>
      <c r="BY22">
        <v>4.9128846666666601E-2</v>
      </c>
      <c r="BZ22">
        <v>27.986820000000002</v>
      </c>
      <c r="CA22">
        <v>28.462013333333299</v>
      </c>
      <c r="CB22">
        <v>999.9</v>
      </c>
      <c r="CC22">
        <v>0</v>
      </c>
      <c r="CD22">
        <v>0</v>
      </c>
      <c r="CE22">
        <v>9998.2763333333405</v>
      </c>
      <c r="CF22">
        <v>0</v>
      </c>
      <c r="CG22">
        <v>724.01940000000002</v>
      </c>
      <c r="CH22">
        <v>1399.9943333333299</v>
      </c>
      <c r="CI22">
        <v>0.90001399999999998</v>
      </c>
      <c r="CJ22">
        <v>9.99858E-2</v>
      </c>
      <c r="CK22">
        <v>0</v>
      </c>
      <c r="CL22">
        <v>805.54349999999999</v>
      </c>
      <c r="CM22">
        <v>4.9997499999999997</v>
      </c>
      <c r="CN22">
        <v>11245.3766666667</v>
      </c>
      <c r="CO22">
        <v>12178.06</v>
      </c>
      <c r="CP22">
        <v>49.8915333333333</v>
      </c>
      <c r="CQ22">
        <v>51.432866666666598</v>
      </c>
      <c r="CR22">
        <v>50.870733333333298</v>
      </c>
      <c r="CS22">
        <v>50.828800000000001</v>
      </c>
      <c r="CT22">
        <v>50.7582666666667</v>
      </c>
      <c r="CU22">
        <v>1255.5143333333299</v>
      </c>
      <c r="CV22">
        <v>139.47999999999999</v>
      </c>
      <c r="CW22">
        <v>0</v>
      </c>
      <c r="CX22">
        <v>69.200000047683702</v>
      </c>
      <c r="CY22">
        <v>0</v>
      </c>
      <c r="CZ22">
        <v>805.52250000000004</v>
      </c>
      <c r="DA22">
        <v>-8.9766495724587703</v>
      </c>
      <c r="DB22">
        <v>-125.736752214161</v>
      </c>
      <c r="DC22">
        <v>11245.2153846154</v>
      </c>
      <c r="DD22">
        <v>15</v>
      </c>
      <c r="DE22">
        <v>1608143056.5999999</v>
      </c>
      <c r="DF22" t="s">
        <v>291</v>
      </c>
      <c r="DG22">
        <v>1608143056.5999999</v>
      </c>
      <c r="DH22">
        <v>1608143056.5999999</v>
      </c>
      <c r="DI22">
        <v>4</v>
      </c>
      <c r="DJ22">
        <v>-2.0710000000000002</v>
      </c>
      <c r="DK22">
        <v>-1.9E-2</v>
      </c>
      <c r="DL22">
        <v>2.8039999999999998</v>
      </c>
      <c r="DM22">
        <v>5.2999999999999999E-2</v>
      </c>
      <c r="DN22">
        <v>406</v>
      </c>
      <c r="DO22">
        <v>14</v>
      </c>
      <c r="DP22">
        <v>0.34</v>
      </c>
      <c r="DQ22">
        <v>0.08</v>
      </c>
      <c r="DR22">
        <v>4.3387188073448097</v>
      </c>
      <c r="DS22">
        <v>-0.111959535843216</v>
      </c>
      <c r="DT22">
        <v>5.6562143019024201E-2</v>
      </c>
      <c r="DU22">
        <v>1</v>
      </c>
      <c r="DV22">
        <v>-5.78270633333333</v>
      </c>
      <c r="DW22">
        <v>1.5809299221344199E-2</v>
      </c>
      <c r="DX22">
        <v>6.2167085958371601E-2</v>
      </c>
      <c r="DY22">
        <v>1</v>
      </c>
      <c r="DZ22">
        <v>2.8761353333333299</v>
      </c>
      <c r="EA22">
        <v>-3.8756662958840102E-2</v>
      </c>
      <c r="EB22">
        <v>3.4009721486003698E-3</v>
      </c>
      <c r="EC22">
        <v>1</v>
      </c>
      <c r="ED22">
        <v>3</v>
      </c>
      <c r="EE22">
        <v>3</v>
      </c>
      <c r="EF22" t="s">
        <v>307</v>
      </c>
      <c r="EG22">
        <v>100</v>
      </c>
      <c r="EH22">
        <v>100</v>
      </c>
      <c r="EI22">
        <v>2.8050000000000002</v>
      </c>
      <c r="EJ22">
        <v>5.2600000000000001E-2</v>
      </c>
      <c r="EK22">
        <v>2.80414285714301</v>
      </c>
      <c r="EL22">
        <v>0</v>
      </c>
      <c r="EM22">
        <v>0</v>
      </c>
      <c r="EN22">
        <v>0</v>
      </c>
      <c r="EO22">
        <v>5.2600000000000001E-2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7.6</v>
      </c>
      <c r="EX22">
        <v>7.6</v>
      </c>
      <c r="EY22">
        <v>2</v>
      </c>
      <c r="EZ22">
        <v>509.31099999999998</v>
      </c>
      <c r="FA22">
        <v>475.62900000000002</v>
      </c>
      <c r="FB22">
        <v>23.814399999999999</v>
      </c>
      <c r="FC22">
        <v>33.416899999999998</v>
      </c>
      <c r="FD22">
        <v>30.0002</v>
      </c>
      <c r="FE22">
        <v>33.374000000000002</v>
      </c>
      <c r="FF22">
        <v>33.3508</v>
      </c>
      <c r="FG22">
        <v>13.837199999999999</v>
      </c>
      <c r="FH22">
        <v>0</v>
      </c>
      <c r="FI22">
        <v>100</v>
      </c>
      <c r="FJ22">
        <v>23.822299999999998</v>
      </c>
      <c r="FK22">
        <v>205.089</v>
      </c>
      <c r="FL22">
        <v>16.450700000000001</v>
      </c>
      <c r="FM22">
        <v>101.35299999999999</v>
      </c>
      <c r="FN22">
        <v>100.723</v>
      </c>
    </row>
    <row r="23" spans="1:170" x14ac:dyDescent="0.25">
      <c r="A23">
        <v>7</v>
      </c>
      <c r="B23">
        <v>1608143632</v>
      </c>
      <c r="C23">
        <v>597.90000009536698</v>
      </c>
      <c r="D23" t="s">
        <v>316</v>
      </c>
      <c r="E23" t="s">
        <v>317</v>
      </c>
      <c r="F23" t="s">
        <v>285</v>
      </c>
      <c r="G23" t="s">
        <v>286</v>
      </c>
      <c r="H23">
        <v>1608143624</v>
      </c>
      <c r="I23">
        <f t="shared" si="0"/>
        <v>2.2916771446424016E-3</v>
      </c>
      <c r="J23">
        <f t="shared" si="1"/>
        <v>5.8090055455384215</v>
      </c>
      <c r="K23">
        <f t="shared" si="2"/>
        <v>249.93187096774199</v>
      </c>
      <c r="L23">
        <f t="shared" si="3"/>
        <v>151.9424974691475</v>
      </c>
      <c r="M23">
        <f t="shared" si="4"/>
        <v>15.583032896103246</v>
      </c>
      <c r="N23">
        <f t="shared" si="5"/>
        <v>25.632700738421047</v>
      </c>
      <c r="O23">
        <f t="shared" si="6"/>
        <v>0.10407249214533933</v>
      </c>
      <c r="P23">
        <f t="shared" si="7"/>
        <v>2.9730767568902361</v>
      </c>
      <c r="Q23">
        <f t="shared" si="8"/>
        <v>0.10209016463898794</v>
      </c>
      <c r="R23">
        <f t="shared" si="9"/>
        <v>6.398131220025155E-2</v>
      </c>
      <c r="S23">
        <f t="shared" si="10"/>
        <v>231.29099718751976</v>
      </c>
      <c r="T23">
        <f t="shared" si="11"/>
        <v>28.755426864228806</v>
      </c>
      <c r="U23">
        <f t="shared" si="12"/>
        <v>28.4941483870968</v>
      </c>
      <c r="V23">
        <f t="shared" si="13"/>
        <v>3.9055416935648313</v>
      </c>
      <c r="W23">
        <f t="shared" si="14"/>
        <v>43.902496412825698</v>
      </c>
      <c r="X23">
        <f t="shared" si="15"/>
        <v>1.6658783483219002</v>
      </c>
      <c r="Y23">
        <f t="shared" si="16"/>
        <v>3.794495722195947</v>
      </c>
      <c r="Z23">
        <f t="shared" si="17"/>
        <v>2.2396633452429313</v>
      </c>
      <c r="AA23">
        <f t="shared" si="18"/>
        <v>-101.06296207872991</v>
      </c>
      <c r="AB23">
        <f t="shared" si="19"/>
        <v>-79.453550694855792</v>
      </c>
      <c r="AC23">
        <f t="shared" si="20"/>
        <v>-5.839609961501691</v>
      </c>
      <c r="AD23">
        <f t="shared" si="21"/>
        <v>44.934874452432382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54020.833581451116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318</v>
      </c>
      <c r="AQ23">
        <v>802.52853846153801</v>
      </c>
      <c r="AR23">
        <v>915.5</v>
      </c>
      <c r="AS23">
        <f t="shared" si="27"/>
        <v>0.12339864722934135</v>
      </c>
      <c r="AT23">
        <v>0.5</v>
      </c>
      <c r="AU23">
        <f t="shared" si="28"/>
        <v>1180.1886684891858</v>
      </c>
      <c r="AV23">
        <f t="shared" si="29"/>
        <v>5.8090055455384215</v>
      </c>
      <c r="AW23">
        <f t="shared" si="30"/>
        <v>72.816842583481559</v>
      </c>
      <c r="AX23">
        <f t="shared" si="31"/>
        <v>0.31463681048607312</v>
      </c>
      <c r="AY23">
        <f t="shared" si="32"/>
        <v>5.4116373050171907E-3</v>
      </c>
      <c r="AZ23">
        <f t="shared" si="33"/>
        <v>2.5631676679410158</v>
      </c>
      <c r="BA23" t="s">
        <v>319</v>
      </c>
      <c r="BB23">
        <v>627.45000000000005</v>
      </c>
      <c r="BC23">
        <f t="shared" si="34"/>
        <v>288.04999999999995</v>
      </c>
      <c r="BD23">
        <f t="shared" si="35"/>
        <v>0.39219393000681135</v>
      </c>
      <c r="BE23">
        <f t="shared" si="36"/>
        <v>0.89066775979928869</v>
      </c>
      <c r="BF23">
        <f t="shared" si="37"/>
        <v>0.56479213936853634</v>
      </c>
      <c r="BG23">
        <f t="shared" si="38"/>
        <v>0.9214549457135055</v>
      </c>
      <c r="BH23">
        <f t="shared" si="39"/>
        <v>1400.0048387096799</v>
      </c>
      <c r="BI23">
        <f t="shared" si="40"/>
        <v>1180.1886684891858</v>
      </c>
      <c r="BJ23">
        <f t="shared" si="41"/>
        <v>0.84298899250727688</v>
      </c>
      <c r="BK23">
        <f t="shared" si="42"/>
        <v>0.19597798501455371</v>
      </c>
      <c r="BL23">
        <v>6</v>
      </c>
      <c r="BM23">
        <v>0.5</v>
      </c>
      <c r="BN23" t="s">
        <v>290</v>
      </c>
      <c r="BO23">
        <v>2</v>
      </c>
      <c r="BP23">
        <v>1608143624</v>
      </c>
      <c r="BQ23">
        <v>249.93187096774199</v>
      </c>
      <c r="BR23">
        <v>257.58974193548403</v>
      </c>
      <c r="BS23">
        <v>16.2431612903226</v>
      </c>
      <c r="BT23">
        <v>13.5379064516129</v>
      </c>
      <c r="BU23">
        <v>247.12777419354799</v>
      </c>
      <c r="BV23">
        <v>16.190561290322599</v>
      </c>
      <c r="BW23">
        <v>500.016419354839</v>
      </c>
      <c r="BX23">
        <v>102.509774193548</v>
      </c>
      <c r="BY23">
        <v>4.8977674193548398E-2</v>
      </c>
      <c r="BZ23">
        <v>27.998445161290299</v>
      </c>
      <c r="CA23">
        <v>28.4941483870968</v>
      </c>
      <c r="CB23">
        <v>999.9</v>
      </c>
      <c r="CC23">
        <v>0</v>
      </c>
      <c r="CD23">
        <v>0</v>
      </c>
      <c r="CE23">
        <v>9999.2987096774195</v>
      </c>
      <c r="CF23">
        <v>0</v>
      </c>
      <c r="CG23">
        <v>754.32783870967705</v>
      </c>
      <c r="CH23">
        <v>1400.0048387096799</v>
      </c>
      <c r="CI23">
        <v>0.90000848387096799</v>
      </c>
      <c r="CJ23">
        <v>9.9991354838709606E-2</v>
      </c>
      <c r="CK23">
        <v>0</v>
      </c>
      <c r="CL23">
        <v>802.52374193548405</v>
      </c>
      <c r="CM23">
        <v>4.9997499999999997</v>
      </c>
      <c r="CN23">
        <v>11206.245161290301</v>
      </c>
      <c r="CO23">
        <v>12178.132258064499</v>
      </c>
      <c r="CP23">
        <v>49.8708064516129</v>
      </c>
      <c r="CQ23">
        <v>51.5</v>
      </c>
      <c r="CR23">
        <v>50.908999999999999</v>
      </c>
      <c r="CS23">
        <v>50.896999999999998</v>
      </c>
      <c r="CT23">
        <v>50.777935483870998</v>
      </c>
      <c r="CU23">
        <v>1255.5180645161299</v>
      </c>
      <c r="CV23">
        <v>139.486774193548</v>
      </c>
      <c r="CW23">
        <v>0</v>
      </c>
      <c r="CX23">
        <v>116.09999990463299</v>
      </c>
      <c r="CY23">
        <v>0</v>
      </c>
      <c r="CZ23">
        <v>802.52853846153801</v>
      </c>
      <c r="DA23">
        <v>-0.48246153990131002</v>
      </c>
      <c r="DB23">
        <v>-10.9162393547444</v>
      </c>
      <c r="DC23">
        <v>11206.157692307699</v>
      </c>
      <c r="DD23">
        <v>15</v>
      </c>
      <c r="DE23">
        <v>1608143056.5999999</v>
      </c>
      <c r="DF23" t="s">
        <v>291</v>
      </c>
      <c r="DG23">
        <v>1608143056.5999999</v>
      </c>
      <c r="DH23">
        <v>1608143056.5999999</v>
      </c>
      <c r="DI23">
        <v>4</v>
      </c>
      <c r="DJ23">
        <v>-2.0710000000000002</v>
      </c>
      <c r="DK23">
        <v>-1.9E-2</v>
      </c>
      <c r="DL23">
        <v>2.8039999999999998</v>
      </c>
      <c r="DM23">
        <v>5.2999999999999999E-2</v>
      </c>
      <c r="DN23">
        <v>406</v>
      </c>
      <c r="DO23">
        <v>14</v>
      </c>
      <c r="DP23">
        <v>0.34</v>
      </c>
      <c r="DQ23">
        <v>0.08</v>
      </c>
      <c r="DR23">
        <v>5.8111953114746404</v>
      </c>
      <c r="DS23">
        <v>-0.13028793107585701</v>
      </c>
      <c r="DT23">
        <v>1.9569196212873001E-2</v>
      </c>
      <c r="DU23">
        <v>1</v>
      </c>
      <c r="DV23">
        <v>-7.6581739999999998</v>
      </c>
      <c r="DW23">
        <v>0.12668903225807401</v>
      </c>
      <c r="DX23">
        <v>2.0740359302577199E-2</v>
      </c>
      <c r="DY23">
        <v>1</v>
      </c>
      <c r="DZ23">
        <v>2.7056156666666702</v>
      </c>
      <c r="EA23">
        <v>-9.2693125695214207E-2</v>
      </c>
      <c r="EB23">
        <v>6.71131963344186E-3</v>
      </c>
      <c r="EC23">
        <v>1</v>
      </c>
      <c r="ED23">
        <v>3</v>
      </c>
      <c r="EE23">
        <v>3</v>
      </c>
      <c r="EF23" t="s">
        <v>307</v>
      </c>
      <c r="EG23">
        <v>100</v>
      </c>
      <c r="EH23">
        <v>100</v>
      </c>
      <c r="EI23">
        <v>2.8039999999999998</v>
      </c>
      <c r="EJ23">
        <v>5.2600000000000001E-2</v>
      </c>
      <c r="EK23">
        <v>2.80414285714301</v>
      </c>
      <c r="EL23">
        <v>0</v>
      </c>
      <c r="EM23">
        <v>0</v>
      </c>
      <c r="EN23">
        <v>0</v>
      </c>
      <c r="EO23">
        <v>5.2600000000000001E-2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9.6</v>
      </c>
      <c r="EX23">
        <v>9.6</v>
      </c>
      <c r="EY23">
        <v>2</v>
      </c>
      <c r="EZ23">
        <v>509.21100000000001</v>
      </c>
      <c r="FA23">
        <v>474.87400000000002</v>
      </c>
      <c r="FB23">
        <v>23.94</v>
      </c>
      <c r="FC23">
        <v>33.433900000000001</v>
      </c>
      <c r="FD23">
        <v>30.000800000000002</v>
      </c>
      <c r="FE23">
        <v>33.379899999999999</v>
      </c>
      <c r="FF23">
        <v>33.3538</v>
      </c>
      <c r="FG23">
        <v>16.165500000000002</v>
      </c>
      <c r="FH23">
        <v>0</v>
      </c>
      <c r="FI23">
        <v>100</v>
      </c>
      <c r="FJ23">
        <v>23.842400000000001</v>
      </c>
      <c r="FK23">
        <v>257.63900000000001</v>
      </c>
      <c r="FL23">
        <v>16.375900000000001</v>
      </c>
      <c r="FM23">
        <v>101.354</v>
      </c>
      <c r="FN23">
        <v>100.72199999999999</v>
      </c>
    </row>
    <row r="24" spans="1:170" x14ac:dyDescent="0.25">
      <c r="A24">
        <v>8</v>
      </c>
      <c r="B24">
        <v>1608143701</v>
      </c>
      <c r="C24">
        <v>666.90000009536698</v>
      </c>
      <c r="D24" t="s">
        <v>320</v>
      </c>
      <c r="E24" t="s">
        <v>321</v>
      </c>
      <c r="F24" t="s">
        <v>285</v>
      </c>
      <c r="G24" t="s">
        <v>286</v>
      </c>
      <c r="H24">
        <v>1608143693.25</v>
      </c>
      <c r="I24">
        <f t="shared" si="0"/>
        <v>2.1427307667774686E-3</v>
      </c>
      <c r="J24">
        <f t="shared" si="1"/>
        <v>11.370083233821381</v>
      </c>
      <c r="K24">
        <f t="shared" si="2"/>
        <v>396.51656666666702</v>
      </c>
      <c r="L24">
        <f t="shared" si="3"/>
        <v>194.32395164700648</v>
      </c>
      <c r="M24">
        <f t="shared" si="4"/>
        <v>19.929867684671134</v>
      </c>
      <c r="N24">
        <f t="shared" si="5"/>
        <v>40.666745614569699</v>
      </c>
      <c r="O24">
        <f t="shared" si="6"/>
        <v>9.6447379358959182E-2</v>
      </c>
      <c r="P24">
        <f t="shared" si="7"/>
        <v>2.9730528235749465</v>
      </c>
      <c r="Q24">
        <f t="shared" si="8"/>
        <v>9.4742311870729526E-2</v>
      </c>
      <c r="R24">
        <f t="shared" si="9"/>
        <v>5.9364627689685742E-2</v>
      </c>
      <c r="S24">
        <f t="shared" si="10"/>
        <v>231.28968950101213</v>
      </c>
      <c r="T24">
        <f t="shared" si="11"/>
        <v>28.76901124073262</v>
      </c>
      <c r="U24">
        <f t="shared" si="12"/>
        <v>28.471129999999999</v>
      </c>
      <c r="V24">
        <f t="shared" si="13"/>
        <v>3.9003231221724719</v>
      </c>
      <c r="W24">
        <f t="shared" si="14"/>
        <v>43.37424839931036</v>
      </c>
      <c r="X24">
        <f t="shared" si="15"/>
        <v>1.6434743516574677</v>
      </c>
      <c r="Y24">
        <f t="shared" si="16"/>
        <v>3.7890555163685522</v>
      </c>
      <c r="Z24">
        <f t="shared" si="17"/>
        <v>2.2568487705150044</v>
      </c>
      <c r="AA24">
        <f t="shared" si="18"/>
        <v>-94.494426814886367</v>
      </c>
      <c r="AB24">
        <f t="shared" si="19"/>
        <v>-79.707778653129012</v>
      </c>
      <c r="AC24">
        <f t="shared" si="20"/>
        <v>-5.8569529876929067</v>
      </c>
      <c r="AD24">
        <f t="shared" si="21"/>
        <v>51.230531045303863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54024.571625411001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322</v>
      </c>
      <c r="AQ24">
        <v>811.79661538461505</v>
      </c>
      <c r="AR24">
        <v>946.98</v>
      </c>
      <c r="AS24">
        <f t="shared" si="27"/>
        <v>0.14275210101098756</v>
      </c>
      <c r="AT24">
        <v>0.5</v>
      </c>
      <c r="AU24">
        <f t="shared" si="28"/>
        <v>1180.1830607472232</v>
      </c>
      <c r="AV24">
        <f t="shared" si="29"/>
        <v>11.370083233821381</v>
      </c>
      <c r="AW24">
        <f t="shared" si="30"/>
        <v>84.236805749622036</v>
      </c>
      <c r="AX24">
        <f t="shared" si="31"/>
        <v>0.34966947559610551</v>
      </c>
      <c r="AY24">
        <f t="shared" si="32"/>
        <v>1.0123709711672131E-2</v>
      </c>
      <c r="AZ24">
        <f t="shared" si="33"/>
        <v>2.4447190014572642</v>
      </c>
      <c r="BA24" t="s">
        <v>323</v>
      </c>
      <c r="BB24">
        <v>615.85</v>
      </c>
      <c r="BC24">
        <f t="shared" si="34"/>
        <v>331.13</v>
      </c>
      <c r="BD24">
        <f t="shared" si="35"/>
        <v>0.40824867760512479</v>
      </c>
      <c r="BE24">
        <f t="shared" si="36"/>
        <v>0.87486726399443737</v>
      </c>
      <c r="BF24">
        <f t="shared" si="37"/>
        <v>0.58393774463871673</v>
      </c>
      <c r="BG24">
        <f t="shared" si="38"/>
        <v>0.90909338050325861</v>
      </c>
      <c r="BH24">
        <f t="shared" si="39"/>
        <v>1399.99833333333</v>
      </c>
      <c r="BI24">
        <f t="shared" si="40"/>
        <v>1180.1830607472232</v>
      </c>
      <c r="BJ24">
        <f t="shared" si="41"/>
        <v>0.84298890409195204</v>
      </c>
      <c r="BK24">
        <f t="shared" si="42"/>
        <v>0.19597780818390409</v>
      </c>
      <c r="BL24">
        <v>6</v>
      </c>
      <c r="BM24">
        <v>0.5</v>
      </c>
      <c r="BN24" t="s">
        <v>290</v>
      </c>
      <c r="BO24">
        <v>2</v>
      </c>
      <c r="BP24">
        <v>1608143693.25</v>
      </c>
      <c r="BQ24">
        <v>396.51656666666702</v>
      </c>
      <c r="BR24">
        <v>411.17983333333302</v>
      </c>
      <c r="BS24">
        <v>16.024513333333299</v>
      </c>
      <c r="BT24">
        <v>13.4945066666667</v>
      </c>
      <c r="BU24">
        <v>393.57556666666699</v>
      </c>
      <c r="BV24">
        <v>15.9825133333333</v>
      </c>
      <c r="BW24">
        <v>500.01319999999998</v>
      </c>
      <c r="BX24">
        <v>102.510833333333</v>
      </c>
      <c r="BY24">
        <v>4.9183153333333299E-2</v>
      </c>
      <c r="BZ24">
        <v>27.973836666666699</v>
      </c>
      <c r="CA24">
        <v>28.471129999999999</v>
      </c>
      <c r="CB24">
        <v>999.9</v>
      </c>
      <c r="CC24">
        <v>0</v>
      </c>
      <c r="CD24">
        <v>0</v>
      </c>
      <c r="CE24">
        <v>9999.06</v>
      </c>
      <c r="CF24">
        <v>0</v>
      </c>
      <c r="CG24">
        <v>867.91513333333296</v>
      </c>
      <c r="CH24">
        <v>1399.99833333333</v>
      </c>
      <c r="CI24">
        <v>0.90001113333333305</v>
      </c>
      <c r="CJ24">
        <v>9.9988693333333295E-2</v>
      </c>
      <c r="CK24">
        <v>0</v>
      </c>
      <c r="CL24">
        <v>811.8048</v>
      </c>
      <c r="CM24">
        <v>4.9997499999999997</v>
      </c>
      <c r="CN24">
        <v>11337.87</v>
      </c>
      <c r="CO24">
        <v>12178.083333333299</v>
      </c>
      <c r="CP24">
        <v>49.932866666666598</v>
      </c>
      <c r="CQ24">
        <v>51.5041333333333</v>
      </c>
      <c r="CR24">
        <v>50.928733333333298</v>
      </c>
      <c r="CS24">
        <v>50.903933333333299</v>
      </c>
      <c r="CT24">
        <v>50.824666666666701</v>
      </c>
      <c r="CU24">
        <v>1255.5163333333301</v>
      </c>
      <c r="CV24">
        <v>139.482</v>
      </c>
      <c r="CW24">
        <v>0</v>
      </c>
      <c r="CX24">
        <v>68.099999904632597</v>
      </c>
      <c r="CY24">
        <v>0</v>
      </c>
      <c r="CZ24">
        <v>811.79661538461505</v>
      </c>
      <c r="DA24">
        <v>4.8348034124767496</v>
      </c>
      <c r="DB24">
        <v>68.129914504240006</v>
      </c>
      <c r="DC24">
        <v>11337.8384615385</v>
      </c>
      <c r="DD24">
        <v>15</v>
      </c>
      <c r="DE24">
        <v>1608143725</v>
      </c>
      <c r="DF24" t="s">
        <v>324</v>
      </c>
      <c r="DG24">
        <v>1608143718</v>
      </c>
      <c r="DH24">
        <v>1608143725</v>
      </c>
      <c r="DI24">
        <v>5</v>
      </c>
      <c r="DJ24">
        <v>0.13700000000000001</v>
      </c>
      <c r="DK24">
        <v>-0.01</v>
      </c>
      <c r="DL24">
        <v>2.9409999999999998</v>
      </c>
      <c r="DM24">
        <v>4.2000000000000003E-2</v>
      </c>
      <c r="DN24">
        <v>413</v>
      </c>
      <c r="DO24">
        <v>13</v>
      </c>
      <c r="DP24">
        <v>0.22</v>
      </c>
      <c r="DQ24">
        <v>0.03</v>
      </c>
      <c r="DR24">
        <v>11.4879837242376</v>
      </c>
      <c r="DS24">
        <v>-0.139584843765335</v>
      </c>
      <c r="DT24">
        <v>4.2283068513390601E-2</v>
      </c>
      <c r="DU24">
        <v>1</v>
      </c>
      <c r="DV24">
        <v>-14.804320000000001</v>
      </c>
      <c r="DW24">
        <v>0.106240711902105</v>
      </c>
      <c r="DX24">
        <v>4.57710854870918E-2</v>
      </c>
      <c r="DY24">
        <v>1</v>
      </c>
      <c r="DZ24">
        <v>2.541763</v>
      </c>
      <c r="EA24">
        <v>-0.137056017797556</v>
      </c>
      <c r="EB24">
        <v>9.8992134872759804E-3</v>
      </c>
      <c r="EC24">
        <v>1</v>
      </c>
      <c r="ED24">
        <v>3</v>
      </c>
      <c r="EE24">
        <v>3</v>
      </c>
      <c r="EF24" t="s">
        <v>307</v>
      </c>
      <c r="EG24">
        <v>100</v>
      </c>
      <c r="EH24">
        <v>100</v>
      </c>
      <c r="EI24">
        <v>2.9409999999999998</v>
      </c>
      <c r="EJ24">
        <v>4.2000000000000003E-2</v>
      </c>
      <c r="EK24">
        <v>2.80414285714301</v>
      </c>
      <c r="EL24">
        <v>0</v>
      </c>
      <c r="EM24">
        <v>0</v>
      </c>
      <c r="EN24">
        <v>0</v>
      </c>
      <c r="EO24">
        <v>5.2600000000000001E-2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10.7</v>
      </c>
      <c r="EX24">
        <v>10.7</v>
      </c>
      <c r="EY24">
        <v>2</v>
      </c>
      <c r="EZ24">
        <v>509.45100000000002</v>
      </c>
      <c r="FA24">
        <v>474.93299999999999</v>
      </c>
      <c r="FB24">
        <v>23.816600000000001</v>
      </c>
      <c r="FC24">
        <v>33.437100000000001</v>
      </c>
      <c r="FD24">
        <v>30</v>
      </c>
      <c r="FE24">
        <v>33.382899999999999</v>
      </c>
      <c r="FF24">
        <v>33.359000000000002</v>
      </c>
      <c r="FG24">
        <v>22.724</v>
      </c>
      <c r="FH24">
        <v>0</v>
      </c>
      <c r="FI24">
        <v>100</v>
      </c>
      <c r="FJ24">
        <v>23.8307</v>
      </c>
      <c r="FK24">
        <v>412.66899999999998</v>
      </c>
      <c r="FL24">
        <v>16.1615</v>
      </c>
      <c r="FM24">
        <v>101.357</v>
      </c>
      <c r="FN24">
        <v>100.724</v>
      </c>
    </row>
    <row r="25" spans="1:170" x14ac:dyDescent="0.25">
      <c r="A25">
        <v>9</v>
      </c>
      <c r="B25">
        <v>1608143846</v>
      </c>
      <c r="C25">
        <v>811.90000009536698</v>
      </c>
      <c r="D25" t="s">
        <v>325</v>
      </c>
      <c r="E25" t="s">
        <v>326</v>
      </c>
      <c r="F25" t="s">
        <v>285</v>
      </c>
      <c r="G25" t="s">
        <v>286</v>
      </c>
      <c r="H25">
        <v>1608143838</v>
      </c>
      <c r="I25">
        <f t="shared" si="0"/>
        <v>1.6753931126825309E-3</v>
      </c>
      <c r="J25">
        <f t="shared" si="1"/>
        <v>11.657015390743123</v>
      </c>
      <c r="K25">
        <f t="shared" si="2"/>
        <v>500.03819354838703</v>
      </c>
      <c r="L25">
        <f t="shared" si="3"/>
        <v>225.23111734855883</v>
      </c>
      <c r="M25">
        <f t="shared" si="4"/>
        <v>23.098328835188379</v>
      </c>
      <c r="N25">
        <f t="shared" si="5"/>
        <v>51.280865453683369</v>
      </c>
      <c r="O25">
        <f t="shared" si="6"/>
        <v>7.2232172855726889E-2</v>
      </c>
      <c r="P25">
        <f t="shared" si="7"/>
        <v>2.9728687623495893</v>
      </c>
      <c r="Q25">
        <f t="shared" si="8"/>
        <v>7.1271153785576358E-2</v>
      </c>
      <c r="R25">
        <f t="shared" si="9"/>
        <v>4.4629749584698508E-2</v>
      </c>
      <c r="S25">
        <f t="shared" si="10"/>
        <v>231.28979181924976</v>
      </c>
      <c r="T25">
        <f t="shared" si="11"/>
        <v>28.925222510945694</v>
      </c>
      <c r="U25">
        <f t="shared" si="12"/>
        <v>28.579251612903199</v>
      </c>
      <c r="V25">
        <f t="shared" si="13"/>
        <v>3.9248886345928846</v>
      </c>
      <c r="W25">
        <f t="shared" si="14"/>
        <v>41.579384755399438</v>
      </c>
      <c r="X25">
        <f t="shared" si="15"/>
        <v>1.5788109604917104</v>
      </c>
      <c r="Y25">
        <f t="shared" si="16"/>
        <v>3.7971003413817668</v>
      </c>
      <c r="Z25">
        <f t="shared" si="17"/>
        <v>2.3460776741011742</v>
      </c>
      <c r="AA25">
        <f t="shared" si="18"/>
        <v>-73.884836269299612</v>
      </c>
      <c r="AB25">
        <f t="shared" si="19"/>
        <v>-91.201195224396173</v>
      </c>
      <c r="AC25">
        <f t="shared" si="20"/>
        <v>-6.7067328962421735</v>
      </c>
      <c r="AD25">
        <f t="shared" si="21"/>
        <v>59.497027429311771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54012.513097812385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327</v>
      </c>
      <c r="AQ25">
        <v>826.51828</v>
      </c>
      <c r="AR25">
        <v>974.41</v>
      </c>
      <c r="AS25">
        <f t="shared" si="27"/>
        <v>0.1517756591167988</v>
      </c>
      <c r="AT25">
        <v>0.5</v>
      </c>
      <c r="AU25">
        <f t="shared" si="28"/>
        <v>1180.1826684891773</v>
      </c>
      <c r="AV25">
        <f t="shared" si="29"/>
        <v>11.657015390743123</v>
      </c>
      <c r="AW25">
        <f t="shared" si="30"/>
        <v>89.561501194083675</v>
      </c>
      <c r="AX25">
        <f t="shared" si="31"/>
        <v>0.35691341427119999</v>
      </c>
      <c r="AY25">
        <f t="shared" si="32"/>
        <v>1.0366838284637581E-2</v>
      </c>
      <c r="AZ25">
        <f t="shared" si="33"/>
        <v>2.3477488942026459</v>
      </c>
      <c r="BA25" t="s">
        <v>328</v>
      </c>
      <c r="BB25">
        <v>626.63</v>
      </c>
      <c r="BC25">
        <f t="shared" si="34"/>
        <v>347.78</v>
      </c>
      <c r="BD25">
        <f t="shared" si="35"/>
        <v>0.42524503996779567</v>
      </c>
      <c r="BE25">
        <f t="shared" si="36"/>
        <v>0.86803771651900063</v>
      </c>
      <c r="BF25">
        <f t="shared" si="37"/>
        <v>0.57115808361530862</v>
      </c>
      <c r="BG25">
        <f t="shared" si="38"/>
        <v>0.89832216913994634</v>
      </c>
      <c r="BH25">
        <f t="shared" si="39"/>
        <v>1399.99774193548</v>
      </c>
      <c r="BI25">
        <f t="shared" si="40"/>
        <v>1180.1826684891773</v>
      </c>
      <c r="BJ25">
        <f t="shared" si="41"/>
        <v>0.84298898000905986</v>
      </c>
      <c r="BK25">
        <f t="shared" si="42"/>
        <v>0.19597796001811965</v>
      </c>
      <c r="BL25">
        <v>6</v>
      </c>
      <c r="BM25">
        <v>0.5</v>
      </c>
      <c r="BN25" t="s">
        <v>290</v>
      </c>
      <c r="BO25">
        <v>2</v>
      </c>
      <c r="BP25">
        <v>1608143838</v>
      </c>
      <c r="BQ25">
        <v>500.03819354838703</v>
      </c>
      <c r="BR25">
        <v>515.03154838709702</v>
      </c>
      <c r="BS25">
        <v>15.394938709677399</v>
      </c>
      <c r="BT25">
        <v>13.415467741935499</v>
      </c>
      <c r="BU25">
        <v>497.097193548387</v>
      </c>
      <c r="BV25">
        <v>15.352529032258101</v>
      </c>
      <c r="BW25">
        <v>500.01254838709701</v>
      </c>
      <c r="BX25">
        <v>102.504612903226</v>
      </c>
      <c r="BY25">
        <v>4.9284209677419401E-2</v>
      </c>
      <c r="BZ25">
        <v>28.010216129032301</v>
      </c>
      <c r="CA25">
        <v>28.579251612903199</v>
      </c>
      <c r="CB25">
        <v>999.9</v>
      </c>
      <c r="CC25">
        <v>0</v>
      </c>
      <c r="CD25">
        <v>0</v>
      </c>
      <c r="CE25">
        <v>9998.6254838709701</v>
      </c>
      <c r="CF25">
        <v>0</v>
      </c>
      <c r="CG25">
        <v>706.40064516129098</v>
      </c>
      <c r="CH25">
        <v>1399.99774193548</v>
      </c>
      <c r="CI25">
        <v>0.900008419354838</v>
      </c>
      <c r="CJ25">
        <v>9.9991425806451595E-2</v>
      </c>
      <c r="CK25">
        <v>0</v>
      </c>
      <c r="CL25">
        <v>826.44132258064496</v>
      </c>
      <c r="CM25">
        <v>4.9997499999999997</v>
      </c>
      <c r="CN25">
        <v>11540.225806451601</v>
      </c>
      <c r="CO25">
        <v>12178.064516128999</v>
      </c>
      <c r="CP25">
        <v>49.955290322580602</v>
      </c>
      <c r="CQ25">
        <v>51.5843548387097</v>
      </c>
      <c r="CR25">
        <v>51.02</v>
      </c>
      <c r="CS25">
        <v>51.008000000000003</v>
      </c>
      <c r="CT25">
        <v>50.872903225806397</v>
      </c>
      <c r="CU25">
        <v>1255.51225806452</v>
      </c>
      <c r="CV25">
        <v>139.48548387096801</v>
      </c>
      <c r="CW25">
        <v>0</v>
      </c>
      <c r="CX25">
        <v>144.299999952316</v>
      </c>
      <c r="CY25">
        <v>0</v>
      </c>
      <c r="CZ25">
        <v>826.51828</v>
      </c>
      <c r="DA25">
        <v>4.87876924362509</v>
      </c>
      <c r="DB25">
        <v>62.453846239611302</v>
      </c>
      <c r="DC25">
        <v>11540.968000000001</v>
      </c>
      <c r="DD25">
        <v>15</v>
      </c>
      <c r="DE25">
        <v>1608143725</v>
      </c>
      <c r="DF25" t="s">
        <v>324</v>
      </c>
      <c r="DG25">
        <v>1608143718</v>
      </c>
      <c r="DH25">
        <v>1608143725</v>
      </c>
      <c r="DI25">
        <v>5</v>
      </c>
      <c r="DJ25">
        <v>0.13700000000000001</v>
      </c>
      <c r="DK25">
        <v>-0.01</v>
      </c>
      <c r="DL25">
        <v>2.9409999999999998</v>
      </c>
      <c r="DM25">
        <v>4.2000000000000003E-2</v>
      </c>
      <c r="DN25">
        <v>413</v>
      </c>
      <c r="DO25">
        <v>13</v>
      </c>
      <c r="DP25">
        <v>0.22</v>
      </c>
      <c r="DQ25">
        <v>0.03</v>
      </c>
      <c r="DR25">
        <v>11.6711155385211</v>
      </c>
      <c r="DS25">
        <v>-0.67586000299781201</v>
      </c>
      <c r="DT25">
        <v>6.0362908348084401E-2</v>
      </c>
      <c r="DU25">
        <v>0</v>
      </c>
      <c r="DV25">
        <v>-14.999043333333301</v>
      </c>
      <c r="DW25">
        <v>1.0028929922135501</v>
      </c>
      <c r="DX25">
        <v>8.3402552652115602E-2</v>
      </c>
      <c r="DY25">
        <v>0</v>
      </c>
      <c r="DZ25">
        <v>1.980494</v>
      </c>
      <c r="EA25">
        <v>-0.24364351501668199</v>
      </c>
      <c r="EB25">
        <v>1.7579561731359099E-2</v>
      </c>
      <c r="EC25">
        <v>0</v>
      </c>
      <c r="ED25">
        <v>0</v>
      </c>
      <c r="EE25">
        <v>3</v>
      </c>
      <c r="EF25" t="s">
        <v>292</v>
      </c>
      <c r="EG25">
        <v>100</v>
      </c>
      <c r="EH25">
        <v>100</v>
      </c>
      <c r="EI25">
        <v>2.9409999999999998</v>
      </c>
      <c r="EJ25">
        <v>4.24E-2</v>
      </c>
      <c r="EK25">
        <v>2.9409999999998599</v>
      </c>
      <c r="EL25">
        <v>0</v>
      </c>
      <c r="EM25">
        <v>0</v>
      </c>
      <c r="EN25">
        <v>0</v>
      </c>
      <c r="EO25">
        <v>4.2410000000003799E-2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2.1</v>
      </c>
      <c r="EX25">
        <v>2</v>
      </c>
      <c r="EY25">
        <v>2</v>
      </c>
      <c r="EZ25">
        <v>508.85500000000002</v>
      </c>
      <c r="FA25">
        <v>474.255</v>
      </c>
      <c r="FB25">
        <v>23.652899999999999</v>
      </c>
      <c r="FC25">
        <v>33.485799999999998</v>
      </c>
      <c r="FD25">
        <v>30.000399999999999</v>
      </c>
      <c r="FE25">
        <v>33.424599999999998</v>
      </c>
      <c r="FF25">
        <v>33.401400000000002</v>
      </c>
      <c r="FG25">
        <v>26.8249</v>
      </c>
      <c r="FH25">
        <v>0</v>
      </c>
      <c r="FI25">
        <v>100</v>
      </c>
      <c r="FJ25">
        <v>23.6435</v>
      </c>
      <c r="FK25">
        <v>514.86300000000006</v>
      </c>
      <c r="FL25">
        <v>16.1615</v>
      </c>
      <c r="FM25">
        <v>101.346</v>
      </c>
      <c r="FN25">
        <v>100.71599999999999</v>
      </c>
    </row>
    <row r="26" spans="1:170" x14ac:dyDescent="0.25">
      <c r="A26">
        <v>10</v>
      </c>
      <c r="B26">
        <v>1608143966.5</v>
      </c>
      <c r="C26">
        <v>932.40000009536698</v>
      </c>
      <c r="D26" t="s">
        <v>329</v>
      </c>
      <c r="E26" t="s">
        <v>330</v>
      </c>
      <c r="F26" t="s">
        <v>285</v>
      </c>
      <c r="G26" t="s">
        <v>286</v>
      </c>
      <c r="H26">
        <v>1608143958.5</v>
      </c>
      <c r="I26">
        <f t="shared" si="0"/>
        <v>1.3738980470177091E-3</v>
      </c>
      <c r="J26">
        <f t="shared" si="1"/>
        <v>12.554591600624267</v>
      </c>
      <c r="K26">
        <f t="shared" si="2"/>
        <v>599.945032258065</v>
      </c>
      <c r="L26">
        <f t="shared" si="3"/>
        <v>232.90178493777339</v>
      </c>
      <c r="M26">
        <f t="shared" si="4"/>
        <v>23.883031873840878</v>
      </c>
      <c r="N26">
        <f t="shared" si="5"/>
        <v>61.521668164974109</v>
      </c>
      <c r="O26">
        <f t="shared" si="6"/>
        <v>5.7749777280760133E-2</v>
      </c>
      <c r="P26">
        <f t="shared" si="7"/>
        <v>2.9730944772617618</v>
      </c>
      <c r="Q26">
        <f t="shared" si="8"/>
        <v>5.7133764020642137E-2</v>
      </c>
      <c r="R26">
        <f t="shared" si="9"/>
        <v>3.5763401191180849E-2</v>
      </c>
      <c r="S26">
        <f t="shared" si="10"/>
        <v>231.28920446189238</v>
      </c>
      <c r="T26">
        <f t="shared" si="11"/>
        <v>28.998860898588838</v>
      </c>
      <c r="U26">
        <f t="shared" si="12"/>
        <v>28.6387838709677</v>
      </c>
      <c r="V26">
        <f t="shared" si="13"/>
        <v>3.9384720384615921</v>
      </c>
      <c r="W26">
        <f t="shared" si="14"/>
        <v>40.523774205831067</v>
      </c>
      <c r="X26">
        <f t="shared" si="15"/>
        <v>1.5384072292419291</v>
      </c>
      <c r="Y26">
        <f t="shared" si="16"/>
        <v>3.7963078696173467</v>
      </c>
      <c r="Z26">
        <f t="shared" si="17"/>
        <v>2.4000648092196633</v>
      </c>
      <c r="AA26">
        <f t="shared" si="18"/>
        <v>-60.588903873480973</v>
      </c>
      <c r="AB26">
        <f t="shared" si="19"/>
        <v>-101.32420099299789</v>
      </c>
      <c r="AC26">
        <f t="shared" si="20"/>
        <v>-7.4526676753473264</v>
      </c>
      <c r="AD26">
        <f t="shared" si="21"/>
        <v>61.923431920066193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54019.590604885787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331</v>
      </c>
      <c r="AQ26">
        <v>838.86784615384602</v>
      </c>
      <c r="AR26">
        <v>994.57</v>
      </c>
      <c r="AS26">
        <f t="shared" si="27"/>
        <v>0.15655223246845773</v>
      </c>
      <c r="AT26">
        <v>0.5</v>
      </c>
      <c r="AU26">
        <f t="shared" si="28"/>
        <v>1180.1782149478584</v>
      </c>
      <c r="AV26">
        <f t="shared" si="29"/>
        <v>12.554591600624267</v>
      </c>
      <c r="AW26">
        <f t="shared" si="30"/>
        <v>92.379767130363305</v>
      </c>
      <c r="AX26">
        <f t="shared" si="31"/>
        <v>0.36508239741797965</v>
      </c>
      <c r="AY26">
        <f t="shared" si="32"/>
        <v>1.1127420345596441E-2</v>
      </c>
      <c r="AZ26">
        <f t="shared" si="33"/>
        <v>2.2798898016228115</v>
      </c>
      <c r="BA26" t="s">
        <v>332</v>
      </c>
      <c r="BB26">
        <v>631.47</v>
      </c>
      <c r="BC26">
        <f t="shared" si="34"/>
        <v>363.1</v>
      </c>
      <c r="BD26">
        <f t="shared" si="35"/>
        <v>0.42881342287566515</v>
      </c>
      <c r="BE26">
        <f t="shared" si="36"/>
        <v>0.86197117778766141</v>
      </c>
      <c r="BF26">
        <f t="shared" si="37"/>
        <v>0.55788612015291317</v>
      </c>
      <c r="BG26">
        <f t="shared" si="38"/>
        <v>0.89040574110187198</v>
      </c>
      <c r="BH26">
        <f t="shared" si="39"/>
        <v>1399.99225806452</v>
      </c>
      <c r="BI26">
        <f t="shared" si="40"/>
        <v>1180.1782149478584</v>
      </c>
      <c r="BJ26">
        <f t="shared" si="41"/>
        <v>0.84298910093934865</v>
      </c>
      <c r="BK26">
        <f t="shared" si="42"/>
        <v>0.19597820187869763</v>
      </c>
      <c r="BL26">
        <v>6</v>
      </c>
      <c r="BM26">
        <v>0.5</v>
      </c>
      <c r="BN26" t="s">
        <v>290</v>
      </c>
      <c r="BO26">
        <v>2</v>
      </c>
      <c r="BP26">
        <v>1608143958.5</v>
      </c>
      <c r="BQ26">
        <v>599.945032258065</v>
      </c>
      <c r="BR26">
        <v>615.99909677419396</v>
      </c>
      <c r="BS26">
        <v>15.002190322580599</v>
      </c>
      <c r="BT26">
        <v>13.3783032258065</v>
      </c>
      <c r="BU26">
        <v>597.00406451612901</v>
      </c>
      <c r="BV26">
        <v>14.959780645161301</v>
      </c>
      <c r="BW26">
        <v>500.01748387096802</v>
      </c>
      <c r="BX26">
        <v>102.496193548387</v>
      </c>
      <c r="BY26">
        <v>4.9314551612903199E-2</v>
      </c>
      <c r="BZ26">
        <v>28.006635483871001</v>
      </c>
      <c r="CA26">
        <v>28.6387838709677</v>
      </c>
      <c r="CB26">
        <v>999.9</v>
      </c>
      <c r="CC26">
        <v>0</v>
      </c>
      <c r="CD26">
        <v>0</v>
      </c>
      <c r="CE26">
        <v>10000.7238709677</v>
      </c>
      <c r="CF26">
        <v>0</v>
      </c>
      <c r="CG26">
        <v>783.91619354838701</v>
      </c>
      <c r="CH26">
        <v>1399.99225806452</v>
      </c>
      <c r="CI26">
        <v>0.90000764516128995</v>
      </c>
      <c r="CJ26">
        <v>9.99922064516129E-2</v>
      </c>
      <c r="CK26">
        <v>0</v>
      </c>
      <c r="CL26">
        <v>838.89358064516102</v>
      </c>
      <c r="CM26">
        <v>4.9997499999999997</v>
      </c>
      <c r="CN26">
        <v>11710.9806451613</v>
      </c>
      <c r="CO26">
        <v>12178.0032258065</v>
      </c>
      <c r="CP26">
        <v>50.036000000000001</v>
      </c>
      <c r="CQ26">
        <v>51.674999999999997</v>
      </c>
      <c r="CR26">
        <v>51.078193548387098</v>
      </c>
      <c r="CS26">
        <v>51.090387096774201</v>
      </c>
      <c r="CT26">
        <v>50.937064516128999</v>
      </c>
      <c r="CU26">
        <v>1255.50225806452</v>
      </c>
      <c r="CV26">
        <v>139.49064516128999</v>
      </c>
      <c r="CW26">
        <v>0</v>
      </c>
      <c r="CX26">
        <v>119.700000047684</v>
      </c>
      <c r="CY26">
        <v>0</v>
      </c>
      <c r="CZ26">
        <v>838.86784615384602</v>
      </c>
      <c r="DA26">
        <v>3.2150427322429702</v>
      </c>
      <c r="DB26">
        <v>30.717948683734299</v>
      </c>
      <c r="DC26">
        <v>11711.080769230801</v>
      </c>
      <c r="DD26">
        <v>15</v>
      </c>
      <c r="DE26">
        <v>1608143725</v>
      </c>
      <c r="DF26" t="s">
        <v>324</v>
      </c>
      <c r="DG26">
        <v>1608143718</v>
      </c>
      <c r="DH26">
        <v>1608143725</v>
      </c>
      <c r="DI26">
        <v>5</v>
      </c>
      <c r="DJ26">
        <v>0.13700000000000001</v>
      </c>
      <c r="DK26">
        <v>-0.01</v>
      </c>
      <c r="DL26">
        <v>2.9409999999999998</v>
      </c>
      <c r="DM26">
        <v>4.2000000000000003E-2</v>
      </c>
      <c r="DN26">
        <v>413</v>
      </c>
      <c r="DO26">
        <v>13</v>
      </c>
      <c r="DP26">
        <v>0.22</v>
      </c>
      <c r="DQ26">
        <v>0.03</v>
      </c>
      <c r="DR26">
        <v>12.5551726436798</v>
      </c>
      <c r="DS26">
        <v>-0.668948049035757</v>
      </c>
      <c r="DT26">
        <v>6.0304469144794703E-2</v>
      </c>
      <c r="DU26">
        <v>0</v>
      </c>
      <c r="DV26">
        <v>-16.0478533333333</v>
      </c>
      <c r="DW26">
        <v>0.75505761957732997</v>
      </c>
      <c r="DX26">
        <v>6.8870321297025597E-2</v>
      </c>
      <c r="DY26">
        <v>0</v>
      </c>
      <c r="DZ26">
        <v>1.62339366666667</v>
      </c>
      <c r="EA26">
        <v>-0.12757775305895599</v>
      </c>
      <c r="EB26">
        <v>9.2153677746589207E-3</v>
      </c>
      <c r="EC26">
        <v>1</v>
      </c>
      <c r="ED26">
        <v>1</v>
      </c>
      <c r="EE26">
        <v>3</v>
      </c>
      <c r="EF26" t="s">
        <v>297</v>
      </c>
      <c r="EG26">
        <v>100</v>
      </c>
      <c r="EH26">
        <v>100</v>
      </c>
      <c r="EI26">
        <v>2.9409999999999998</v>
      </c>
      <c r="EJ26">
        <v>4.24E-2</v>
      </c>
      <c r="EK26">
        <v>2.9409999999998599</v>
      </c>
      <c r="EL26">
        <v>0</v>
      </c>
      <c r="EM26">
        <v>0</v>
      </c>
      <c r="EN26">
        <v>0</v>
      </c>
      <c r="EO26">
        <v>4.2410000000003799E-2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4.0999999999999996</v>
      </c>
      <c r="EX26">
        <v>4</v>
      </c>
      <c r="EY26">
        <v>2</v>
      </c>
      <c r="EZ26">
        <v>508.49900000000002</v>
      </c>
      <c r="FA26">
        <v>473.47699999999998</v>
      </c>
      <c r="FB26">
        <v>23.642600000000002</v>
      </c>
      <c r="FC26">
        <v>33.590600000000002</v>
      </c>
      <c r="FD26">
        <v>30.000499999999999</v>
      </c>
      <c r="FE26">
        <v>33.511699999999998</v>
      </c>
      <c r="FF26">
        <v>33.487900000000003</v>
      </c>
      <c r="FG26">
        <v>30.761199999999999</v>
      </c>
      <c r="FH26">
        <v>0</v>
      </c>
      <c r="FI26">
        <v>100</v>
      </c>
      <c r="FJ26">
        <v>23.638000000000002</v>
      </c>
      <c r="FK26">
        <v>615.99</v>
      </c>
      <c r="FL26">
        <v>15.329800000000001</v>
      </c>
      <c r="FM26">
        <v>101.334</v>
      </c>
      <c r="FN26">
        <v>100.702</v>
      </c>
    </row>
    <row r="27" spans="1:170" x14ac:dyDescent="0.25">
      <c r="A27">
        <v>11</v>
      </c>
      <c r="B27">
        <v>1608144030</v>
      </c>
      <c r="C27">
        <v>995.90000009536698</v>
      </c>
      <c r="D27" t="s">
        <v>333</v>
      </c>
      <c r="E27" t="s">
        <v>334</v>
      </c>
      <c r="F27" t="s">
        <v>285</v>
      </c>
      <c r="G27" t="s">
        <v>286</v>
      </c>
      <c r="H27">
        <v>1608144022</v>
      </c>
      <c r="I27">
        <f t="shared" si="0"/>
        <v>1.2656612803976812E-3</v>
      </c>
      <c r="J27">
        <f t="shared" si="1"/>
        <v>14.956799307874105</v>
      </c>
      <c r="K27">
        <f t="shared" si="2"/>
        <v>696.70761290322605</v>
      </c>
      <c r="L27">
        <f t="shared" si="3"/>
        <v>222.64682162309319</v>
      </c>
      <c r="M27">
        <f t="shared" si="4"/>
        <v>22.831203240070941</v>
      </c>
      <c r="N27">
        <f t="shared" si="5"/>
        <v>71.443522045986242</v>
      </c>
      <c r="O27">
        <f t="shared" si="6"/>
        <v>5.2887805689667271E-2</v>
      </c>
      <c r="P27">
        <f t="shared" si="7"/>
        <v>2.9724794372642824</v>
      </c>
      <c r="Q27">
        <f t="shared" si="8"/>
        <v>5.237054389853335E-2</v>
      </c>
      <c r="R27">
        <f t="shared" si="9"/>
        <v>3.2777642127469142E-2</v>
      </c>
      <c r="S27">
        <f t="shared" si="10"/>
        <v>231.29130531267799</v>
      </c>
      <c r="T27">
        <f t="shared" si="11"/>
        <v>29.004008312233093</v>
      </c>
      <c r="U27">
        <f t="shared" si="12"/>
        <v>28.625487096774201</v>
      </c>
      <c r="V27">
        <f t="shared" si="13"/>
        <v>3.9354345786681257</v>
      </c>
      <c r="W27">
        <f t="shared" si="14"/>
        <v>40.175517240209025</v>
      </c>
      <c r="X27">
        <f t="shared" si="15"/>
        <v>1.5231583730410356</v>
      </c>
      <c r="Y27">
        <f t="shared" si="16"/>
        <v>3.7912601446649377</v>
      </c>
      <c r="Z27">
        <f t="shared" si="17"/>
        <v>2.4122762056270899</v>
      </c>
      <c r="AA27">
        <f t="shared" si="18"/>
        <v>-55.815662465537741</v>
      </c>
      <c r="AB27">
        <f t="shared" si="19"/>
        <v>-102.82977269584551</v>
      </c>
      <c r="AC27">
        <f t="shared" si="20"/>
        <v>-7.5636116043711201</v>
      </c>
      <c r="AD27">
        <f t="shared" si="21"/>
        <v>65.082258546923626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54005.637123449284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849.20159999999998</v>
      </c>
      <c r="AR27">
        <v>1010.89</v>
      </c>
      <c r="AS27">
        <f t="shared" si="27"/>
        <v>0.15994658172501464</v>
      </c>
      <c r="AT27">
        <v>0.5</v>
      </c>
      <c r="AU27">
        <f t="shared" si="28"/>
        <v>1180.191755585927</v>
      </c>
      <c r="AV27">
        <f t="shared" si="29"/>
        <v>14.956799307874105</v>
      </c>
      <c r="AW27">
        <f t="shared" si="30"/>
        <v>94.383818543006484</v>
      </c>
      <c r="AX27">
        <f t="shared" si="31"/>
        <v>0.37237483801402721</v>
      </c>
      <c r="AY27">
        <f t="shared" si="32"/>
        <v>1.3162731152937032E-2</v>
      </c>
      <c r="AZ27">
        <f t="shared" si="33"/>
        <v>2.226938638229679</v>
      </c>
      <c r="BA27" t="s">
        <v>336</v>
      </c>
      <c r="BB27">
        <v>634.46</v>
      </c>
      <c r="BC27">
        <f t="shared" si="34"/>
        <v>376.42999999999995</v>
      </c>
      <c r="BD27">
        <f t="shared" si="35"/>
        <v>0.42953112132401783</v>
      </c>
      <c r="BE27">
        <f t="shared" si="36"/>
        <v>0.85674108128268167</v>
      </c>
      <c r="BF27">
        <f t="shared" si="37"/>
        <v>0.54732986665347327</v>
      </c>
      <c r="BG27">
        <f t="shared" si="38"/>
        <v>0.88399720411866911</v>
      </c>
      <c r="BH27">
        <f t="shared" si="39"/>
        <v>1400.00870967742</v>
      </c>
      <c r="BI27">
        <f t="shared" si="40"/>
        <v>1180.191755585927</v>
      </c>
      <c r="BJ27">
        <f t="shared" si="41"/>
        <v>0.84298886673202078</v>
      </c>
      <c r="BK27">
        <f t="shared" si="42"/>
        <v>0.19597773346404149</v>
      </c>
      <c r="BL27">
        <v>6</v>
      </c>
      <c r="BM27">
        <v>0.5</v>
      </c>
      <c r="BN27" t="s">
        <v>290</v>
      </c>
      <c r="BO27">
        <v>2</v>
      </c>
      <c r="BP27">
        <v>1608144022</v>
      </c>
      <c r="BQ27">
        <v>696.70761290322605</v>
      </c>
      <c r="BR27">
        <v>715.71374193548399</v>
      </c>
      <c r="BS27">
        <v>14.853635483871001</v>
      </c>
      <c r="BT27">
        <v>13.3574161290323</v>
      </c>
      <c r="BU27">
        <v>693.76661290322602</v>
      </c>
      <c r="BV27">
        <v>14.8112322580645</v>
      </c>
      <c r="BW27">
        <v>500.00487096774202</v>
      </c>
      <c r="BX27">
        <v>102.495225806452</v>
      </c>
      <c r="BY27">
        <v>4.9257306451612901E-2</v>
      </c>
      <c r="BZ27">
        <v>27.9838129032258</v>
      </c>
      <c r="CA27">
        <v>28.625487096774201</v>
      </c>
      <c r="CB27">
        <v>999.9</v>
      </c>
      <c r="CC27">
        <v>0</v>
      </c>
      <c r="CD27">
        <v>0</v>
      </c>
      <c r="CE27">
        <v>9997.3387096774204</v>
      </c>
      <c r="CF27">
        <v>0</v>
      </c>
      <c r="CG27">
        <v>782.01425806451596</v>
      </c>
      <c r="CH27">
        <v>1400.00870967742</v>
      </c>
      <c r="CI27">
        <v>0.90001261290322598</v>
      </c>
      <c r="CJ27">
        <v>9.9987238709677406E-2</v>
      </c>
      <c r="CK27">
        <v>0</v>
      </c>
      <c r="CL27">
        <v>849.22051612903203</v>
      </c>
      <c r="CM27">
        <v>4.9997499999999997</v>
      </c>
      <c r="CN27">
        <v>11855.4935483871</v>
      </c>
      <c r="CO27">
        <v>12178.180645161299</v>
      </c>
      <c r="CP27">
        <v>50.128999999999998</v>
      </c>
      <c r="CQ27">
        <v>51.691064516129003</v>
      </c>
      <c r="CR27">
        <v>51.125</v>
      </c>
      <c r="CS27">
        <v>51.133000000000003</v>
      </c>
      <c r="CT27">
        <v>50.995935483871001</v>
      </c>
      <c r="CU27">
        <v>1255.52741935484</v>
      </c>
      <c r="CV27">
        <v>139.481290322581</v>
      </c>
      <c r="CW27">
        <v>0</v>
      </c>
      <c r="CX27">
        <v>62.599999904632597</v>
      </c>
      <c r="CY27">
        <v>0</v>
      </c>
      <c r="CZ27">
        <v>849.20159999999998</v>
      </c>
      <c r="DA27">
        <v>-2.2683846260267599</v>
      </c>
      <c r="DB27">
        <v>-45.707692439453297</v>
      </c>
      <c r="DC27">
        <v>11855.048000000001</v>
      </c>
      <c r="DD27">
        <v>15</v>
      </c>
      <c r="DE27">
        <v>1608143725</v>
      </c>
      <c r="DF27" t="s">
        <v>324</v>
      </c>
      <c r="DG27">
        <v>1608143718</v>
      </c>
      <c r="DH27">
        <v>1608143725</v>
      </c>
      <c r="DI27">
        <v>5</v>
      </c>
      <c r="DJ27">
        <v>0.13700000000000001</v>
      </c>
      <c r="DK27">
        <v>-0.01</v>
      </c>
      <c r="DL27">
        <v>2.9409999999999998</v>
      </c>
      <c r="DM27">
        <v>4.2000000000000003E-2</v>
      </c>
      <c r="DN27">
        <v>413</v>
      </c>
      <c r="DO27">
        <v>13</v>
      </c>
      <c r="DP27">
        <v>0.22</v>
      </c>
      <c r="DQ27">
        <v>0.03</v>
      </c>
      <c r="DR27">
        <v>14.9876070888212</v>
      </c>
      <c r="DS27">
        <v>-0.453428833194509</v>
      </c>
      <c r="DT27">
        <v>0.112593414288713</v>
      </c>
      <c r="DU27">
        <v>1</v>
      </c>
      <c r="DV27">
        <v>-19.011949999999999</v>
      </c>
      <c r="DW27">
        <v>3.0700778646473203E-4</v>
      </c>
      <c r="DX27">
        <v>8.3845992748610196E-2</v>
      </c>
      <c r="DY27">
        <v>1</v>
      </c>
      <c r="DZ27">
        <v>1.49634333333333</v>
      </c>
      <c r="EA27">
        <v>-1.5281512791989501E-2</v>
      </c>
      <c r="EB27">
        <v>1.55572991086356E-3</v>
      </c>
      <c r="EC27">
        <v>1</v>
      </c>
      <c r="ED27">
        <v>3</v>
      </c>
      <c r="EE27">
        <v>3</v>
      </c>
      <c r="EF27" t="s">
        <v>307</v>
      </c>
      <c r="EG27">
        <v>100</v>
      </c>
      <c r="EH27">
        <v>100</v>
      </c>
      <c r="EI27">
        <v>2.9409999999999998</v>
      </c>
      <c r="EJ27">
        <v>4.24E-2</v>
      </c>
      <c r="EK27">
        <v>2.9409999999998599</v>
      </c>
      <c r="EL27">
        <v>0</v>
      </c>
      <c r="EM27">
        <v>0</v>
      </c>
      <c r="EN27">
        <v>0</v>
      </c>
      <c r="EO27">
        <v>4.2410000000003799E-2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5.2</v>
      </c>
      <c r="EX27">
        <v>5.0999999999999996</v>
      </c>
      <c r="EY27">
        <v>2</v>
      </c>
      <c r="EZ27">
        <v>508.80700000000002</v>
      </c>
      <c r="FA27">
        <v>472.964</v>
      </c>
      <c r="FB27">
        <v>23.538399999999999</v>
      </c>
      <c r="FC27">
        <v>33.658299999999997</v>
      </c>
      <c r="FD27">
        <v>30.000699999999998</v>
      </c>
      <c r="FE27">
        <v>33.569200000000002</v>
      </c>
      <c r="FF27">
        <v>33.542400000000001</v>
      </c>
      <c r="FG27">
        <v>34.576900000000002</v>
      </c>
      <c r="FH27">
        <v>0</v>
      </c>
      <c r="FI27">
        <v>100</v>
      </c>
      <c r="FJ27">
        <v>23.540800000000001</v>
      </c>
      <c r="FK27">
        <v>716.89400000000001</v>
      </c>
      <c r="FL27">
        <v>14.9537</v>
      </c>
      <c r="FM27">
        <v>101.32299999999999</v>
      </c>
      <c r="FN27">
        <v>100.688</v>
      </c>
    </row>
    <row r="28" spans="1:170" x14ac:dyDescent="0.25">
      <c r="A28">
        <v>12</v>
      </c>
      <c r="B28">
        <v>1608144150.5</v>
      </c>
      <c r="C28">
        <v>1116.4000000953699</v>
      </c>
      <c r="D28" t="s">
        <v>337</v>
      </c>
      <c r="E28" t="s">
        <v>338</v>
      </c>
      <c r="F28" t="s">
        <v>285</v>
      </c>
      <c r="G28" t="s">
        <v>286</v>
      </c>
      <c r="H28">
        <v>1608144142.5</v>
      </c>
      <c r="I28">
        <f t="shared" si="0"/>
        <v>1.1017350818777214E-3</v>
      </c>
      <c r="J28">
        <f t="shared" si="1"/>
        <v>14.564103025993479</v>
      </c>
      <c r="K28">
        <f t="shared" si="2"/>
        <v>800.03264516129002</v>
      </c>
      <c r="L28">
        <f t="shared" si="3"/>
        <v>260.96450653621133</v>
      </c>
      <c r="M28">
        <f t="shared" si="4"/>
        <v>26.760138767043806</v>
      </c>
      <c r="N28">
        <f t="shared" si="5"/>
        <v>82.037917289378711</v>
      </c>
      <c r="O28">
        <f t="shared" si="6"/>
        <v>4.5287823477962515E-2</v>
      </c>
      <c r="P28">
        <f t="shared" si="7"/>
        <v>2.973410287137761</v>
      </c>
      <c r="Q28">
        <f t="shared" si="8"/>
        <v>4.4908083329800175E-2</v>
      </c>
      <c r="R28">
        <f t="shared" si="9"/>
        <v>2.8101404687966597E-2</v>
      </c>
      <c r="S28">
        <f t="shared" si="10"/>
        <v>231.2881199886902</v>
      </c>
      <c r="T28">
        <f t="shared" si="11"/>
        <v>29.071091037357156</v>
      </c>
      <c r="U28">
        <f t="shared" si="12"/>
        <v>28.682687096774199</v>
      </c>
      <c r="V28">
        <f t="shared" si="13"/>
        <v>3.9485156343517693</v>
      </c>
      <c r="W28">
        <f t="shared" si="14"/>
        <v>39.496698008146659</v>
      </c>
      <c r="X28">
        <f t="shared" si="15"/>
        <v>1.4996415527074201</v>
      </c>
      <c r="Y28">
        <f t="shared" si="16"/>
        <v>3.7968782919475985</v>
      </c>
      <c r="Z28">
        <f t="shared" si="17"/>
        <v>2.4488740816443491</v>
      </c>
      <c r="AA28">
        <f t="shared" si="18"/>
        <v>-48.586517110807513</v>
      </c>
      <c r="AB28">
        <f t="shared" si="19"/>
        <v>-107.95959381342584</v>
      </c>
      <c r="AC28">
        <f t="shared" si="20"/>
        <v>-7.9417137532799735</v>
      </c>
      <c r="AD28">
        <f t="shared" si="21"/>
        <v>66.800295311176882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54028.346019815588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339</v>
      </c>
      <c r="AQ28">
        <v>846.80230769230798</v>
      </c>
      <c r="AR28">
        <v>1010.91</v>
      </c>
      <c r="AS28">
        <f t="shared" si="27"/>
        <v>0.16233660000167371</v>
      </c>
      <c r="AT28">
        <v>0.5</v>
      </c>
      <c r="AU28">
        <f t="shared" si="28"/>
        <v>1180.1744717149807</v>
      </c>
      <c r="AV28">
        <f t="shared" si="29"/>
        <v>14.564103025993479</v>
      </c>
      <c r="AW28">
        <f t="shared" si="30"/>
        <v>95.792755573490709</v>
      </c>
      <c r="AX28">
        <f t="shared" si="31"/>
        <v>0.3746228645477836</v>
      </c>
      <c r="AY28">
        <f t="shared" si="32"/>
        <v>1.2830179663017275E-2</v>
      </c>
      <c r="AZ28">
        <f t="shared" si="33"/>
        <v>2.226874795975903</v>
      </c>
      <c r="BA28" t="s">
        <v>340</v>
      </c>
      <c r="BB28">
        <v>632.20000000000005</v>
      </c>
      <c r="BC28">
        <f t="shared" si="34"/>
        <v>378.70999999999992</v>
      </c>
      <c r="BD28">
        <f t="shared" si="35"/>
        <v>0.4333334010395607</v>
      </c>
      <c r="BE28">
        <f t="shared" si="36"/>
        <v>0.85599723181285836</v>
      </c>
      <c r="BF28">
        <f t="shared" si="37"/>
        <v>0.5554817829366524</v>
      </c>
      <c r="BG28">
        <f t="shared" si="38"/>
        <v>0.88398935051942495</v>
      </c>
      <c r="BH28">
        <f t="shared" si="39"/>
        <v>1399.98806451613</v>
      </c>
      <c r="BI28">
        <f t="shared" si="40"/>
        <v>1180.1744717149807</v>
      </c>
      <c r="BJ28">
        <f t="shared" si="41"/>
        <v>0.84298895228287374</v>
      </c>
      <c r="BK28">
        <f t="shared" si="42"/>
        <v>0.19597790456574771</v>
      </c>
      <c r="BL28">
        <v>6</v>
      </c>
      <c r="BM28">
        <v>0.5</v>
      </c>
      <c r="BN28" t="s">
        <v>290</v>
      </c>
      <c r="BO28">
        <v>2</v>
      </c>
      <c r="BP28">
        <v>1608144142.5</v>
      </c>
      <c r="BQ28">
        <v>800.03264516129002</v>
      </c>
      <c r="BR28">
        <v>818.56674193548395</v>
      </c>
      <c r="BS28">
        <v>14.624483870967699</v>
      </c>
      <c r="BT28">
        <v>13.3217741935484</v>
      </c>
      <c r="BU28">
        <v>797.09167741935505</v>
      </c>
      <c r="BV28">
        <v>14.582070967741901</v>
      </c>
      <c r="BW28">
        <v>500.01445161290297</v>
      </c>
      <c r="BX28">
        <v>102.49435483871</v>
      </c>
      <c r="BY28">
        <v>4.8857348387096801E-2</v>
      </c>
      <c r="BZ28">
        <v>28.009212903225801</v>
      </c>
      <c r="CA28">
        <v>28.682687096774199</v>
      </c>
      <c r="CB28">
        <v>999.9</v>
      </c>
      <c r="CC28">
        <v>0</v>
      </c>
      <c r="CD28">
        <v>0</v>
      </c>
      <c r="CE28">
        <v>10002.6903225806</v>
      </c>
      <c r="CF28">
        <v>0</v>
      </c>
      <c r="CG28">
        <v>672.14367741935496</v>
      </c>
      <c r="CH28">
        <v>1399.98806451613</v>
      </c>
      <c r="CI28">
        <v>0.90000912903225805</v>
      </c>
      <c r="CJ28">
        <v>9.9990725806451602E-2</v>
      </c>
      <c r="CK28">
        <v>0</v>
      </c>
      <c r="CL28">
        <v>846.78800000000001</v>
      </c>
      <c r="CM28">
        <v>4.9997499999999997</v>
      </c>
      <c r="CN28">
        <v>11826.9258064516</v>
      </c>
      <c r="CO28">
        <v>12177.964516128999</v>
      </c>
      <c r="CP28">
        <v>50.155064516129002</v>
      </c>
      <c r="CQ28">
        <v>51.811999999999998</v>
      </c>
      <c r="CR28">
        <v>51.187064516128999</v>
      </c>
      <c r="CS28">
        <v>51.195129032258002</v>
      </c>
      <c r="CT28">
        <v>51.066064516129003</v>
      </c>
      <c r="CU28">
        <v>1255.5048387096799</v>
      </c>
      <c r="CV28">
        <v>139.483225806452</v>
      </c>
      <c r="CW28">
        <v>0</v>
      </c>
      <c r="CX28">
        <v>119.700000047684</v>
      </c>
      <c r="CY28">
        <v>0</v>
      </c>
      <c r="CZ28">
        <v>846.80230769230798</v>
      </c>
      <c r="DA28">
        <v>-1.54652988805331</v>
      </c>
      <c r="DB28">
        <v>-18.988034209565701</v>
      </c>
      <c r="DC28">
        <v>11826.8153846154</v>
      </c>
      <c r="DD28">
        <v>15</v>
      </c>
      <c r="DE28">
        <v>1608143725</v>
      </c>
      <c r="DF28" t="s">
        <v>324</v>
      </c>
      <c r="DG28">
        <v>1608143718</v>
      </c>
      <c r="DH28">
        <v>1608143725</v>
      </c>
      <c r="DI28">
        <v>5</v>
      </c>
      <c r="DJ28">
        <v>0.13700000000000001</v>
      </c>
      <c r="DK28">
        <v>-0.01</v>
      </c>
      <c r="DL28">
        <v>2.9409999999999998</v>
      </c>
      <c r="DM28">
        <v>4.2000000000000003E-2</v>
      </c>
      <c r="DN28">
        <v>413</v>
      </c>
      <c r="DO28">
        <v>13</v>
      </c>
      <c r="DP28">
        <v>0.22</v>
      </c>
      <c r="DQ28">
        <v>0.03</v>
      </c>
      <c r="DR28">
        <v>14.568436867609501</v>
      </c>
      <c r="DS28">
        <v>-0.94898932170163397</v>
      </c>
      <c r="DT28">
        <v>8.3516460841989507E-2</v>
      </c>
      <c r="DU28">
        <v>0</v>
      </c>
      <c r="DV28">
        <v>-18.531566666666698</v>
      </c>
      <c r="DW28">
        <v>1.35625895439378</v>
      </c>
      <c r="DX28">
        <v>0.112423755892111</v>
      </c>
      <c r="DY28">
        <v>0</v>
      </c>
      <c r="DZ28">
        <v>1.3020276666666699</v>
      </c>
      <c r="EA28">
        <v>-0.18190104560622999</v>
      </c>
      <c r="EB28">
        <v>1.31510528560348E-2</v>
      </c>
      <c r="EC28">
        <v>1</v>
      </c>
      <c r="ED28">
        <v>1</v>
      </c>
      <c r="EE28">
        <v>3</v>
      </c>
      <c r="EF28" t="s">
        <v>297</v>
      </c>
      <c r="EG28">
        <v>100</v>
      </c>
      <c r="EH28">
        <v>100</v>
      </c>
      <c r="EI28">
        <v>2.9409999999999998</v>
      </c>
      <c r="EJ28">
        <v>4.24E-2</v>
      </c>
      <c r="EK28">
        <v>2.9409999999998599</v>
      </c>
      <c r="EL28">
        <v>0</v>
      </c>
      <c r="EM28">
        <v>0</v>
      </c>
      <c r="EN28">
        <v>0</v>
      </c>
      <c r="EO28">
        <v>4.2410000000003799E-2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7.2</v>
      </c>
      <c r="EX28">
        <v>7.1</v>
      </c>
      <c r="EY28">
        <v>2</v>
      </c>
      <c r="EZ28">
        <v>508.7</v>
      </c>
      <c r="FA28">
        <v>472.42899999999997</v>
      </c>
      <c r="FB28">
        <v>23.582999999999998</v>
      </c>
      <c r="FC28">
        <v>33.773099999999999</v>
      </c>
      <c r="FD28">
        <v>30.0001</v>
      </c>
      <c r="FE28">
        <v>33.674900000000001</v>
      </c>
      <c r="FF28">
        <v>33.6447</v>
      </c>
      <c r="FG28">
        <v>38.318600000000004</v>
      </c>
      <c r="FH28">
        <v>0</v>
      </c>
      <c r="FI28">
        <v>100</v>
      </c>
      <c r="FJ28">
        <v>23.585799999999999</v>
      </c>
      <c r="FK28">
        <v>818.51800000000003</v>
      </c>
      <c r="FL28">
        <v>14.8286</v>
      </c>
      <c r="FM28">
        <v>101.303</v>
      </c>
      <c r="FN28">
        <v>100.663</v>
      </c>
    </row>
    <row r="29" spans="1:170" x14ac:dyDescent="0.25">
      <c r="A29">
        <v>13</v>
      </c>
      <c r="B29">
        <v>1608144271</v>
      </c>
      <c r="C29">
        <v>1236.9000000953699</v>
      </c>
      <c r="D29" t="s">
        <v>341</v>
      </c>
      <c r="E29" t="s">
        <v>342</v>
      </c>
      <c r="F29" t="s">
        <v>285</v>
      </c>
      <c r="G29" t="s">
        <v>286</v>
      </c>
      <c r="H29">
        <v>1608144263</v>
      </c>
      <c r="I29">
        <f t="shared" si="0"/>
        <v>9.4195728924695147E-4</v>
      </c>
      <c r="J29">
        <f t="shared" si="1"/>
        <v>14.860114039263232</v>
      </c>
      <c r="K29">
        <f t="shared" si="2"/>
        <v>899.91829032258102</v>
      </c>
      <c r="L29">
        <f t="shared" si="3"/>
        <v>252.6545441244144</v>
      </c>
      <c r="M29">
        <f t="shared" si="4"/>
        <v>25.907943090657184</v>
      </c>
      <c r="N29">
        <f t="shared" si="5"/>
        <v>92.28027911676088</v>
      </c>
      <c r="O29">
        <f t="shared" si="6"/>
        <v>3.8308522893585426E-2</v>
      </c>
      <c r="P29">
        <f t="shared" si="7"/>
        <v>2.9728279600713914</v>
      </c>
      <c r="Q29">
        <f t="shared" si="8"/>
        <v>3.8036375072022087E-2</v>
      </c>
      <c r="R29">
        <f t="shared" si="9"/>
        <v>2.3797024506830855E-2</v>
      </c>
      <c r="S29">
        <f t="shared" si="10"/>
        <v>231.2920399882548</v>
      </c>
      <c r="T29">
        <f t="shared" si="11"/>
        <v>29.090700582866063</v>
      </c>
      <c r="U29">
        <f t="shared" si="12"/>
        <v>28.6939967741936</v>
      </c>
      <c r="V29">
        <f t="shared" si="13"/>
        <v>3.9511065272698556</v>
      </c>
      <c r="W29">
        <f t="shared" si="14"/>
        <v>38.999537253985331</v>
      </c>
      <c r="X29">
        <f t="shared" si="15"/>
        <v>1.4789029182642266</v>
      </c>
      <c r="Y29">
        <f t="shared" si="16"/>
        <v>3.7921037591621651</v>
      </c>
      <c r="Z29">
        <f t="shared" si="17"/>
        <v>2.472203609005629</v>
      </c>
      <c r="AA29">
        <f t="shared" si="18"/>
        <v>-41.54031645579056</v>
      </c>
      <c r="AB29">
        <f t="shared" si="19"/>
        <v>-113.21033569913902</v>
      </c>
      <c r="AC29">
        <f t="shared" si="20"/>
        <v>-8.3291747161579899</v>
      </c>
      <c r="AD29">
        <f t="shared" si="21"/>
        <v>68.212213117167238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54015.127957772769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343</v>
      </c>
      <c r="AQ29">
        <v>854.80326923076905</v>
      </c>
      <c r="AR29">
        <v>1023.88</v>
      </c>
      <c r="AS29">
        <f t="shared" si="27"/>
        <v>0.16513334645586486</v>
      </c>
      <c r="AT29">
        <v>0.5</v>
      </c>
      <c r="AU29">
        <f t="shared" si="28"/>
        <v>1180.1943384927399</v>
      </c>
      <c r="AV29">
        <f t="shared" si="29"/>
        <v>14.860114039263232</v>
      </c>
      <c r="AW29">
        <f t="shared" si="30"/>
        <v>97.444720291785927</v>
      </c>
      <c r="AX29">
        <f t="shared" si="31"/>
        <v>0.37505371723248815</v>
      </c>
      <c r="AY29">
        <f t="shared" si="32"/>
        <v>1.3080779169637088E-2</v>
      </c>
      <c r="AZ29">
        <f t="shared" si="33"/>
        <v>2.1859983591827166</v>
      </c>
      <c r="BA29" t="s">
        <v>344</v>
      </c>
      <c r="BB29">
        <v>639.87</v>
      </c>
      <c r="BC29">
        <f t="shared" si="34"/>
        <v>384.01</v>
      </c>
      <c r="BD29">
        <f t="shared" si="35"/>
        <v>0.44029252042715283</v>
      </c>
      <c r="BE29">
        <f t="shared" si="36"/>
        <v>0.85355482589113751</v>
      </c>
      <c r="BF29">
        <f t="shared" si="37"/>
        <v>0.54823295686963158</v>
      </c>
      <c r="BG29">
        <f t="shared" si="38"/>
        <v>0.87889629140961223</v>
      </c>
      <c r="BH29">
        <f t="shared" si="39"/>
        <v>1400.0116129032299</v>
      </c>
      <c r="BI29">
        <f t="shared" si="40"/>
        <v>1180.1943384927399</v>
      </c>
      <c r="BJ29">
        <f t="shared" si="41"/>
        <v>0.8429889635310589</v>
      </c>
      <c r="BK29">
        <f t="shared" si="42"/>
        <v>0.195977927062118</v>
      </c>
      <c r="BL29">
        <v>6</v>
      </c>
      <c r="BM29">
        <v>0.5</v>
      </c>
      <c r="BN29" t="s">
        <v>290</v>
      </c>
      <c r="BO29">
        <v>2</v>
      </c>
      <c r="BP29">
        <v>1608144263</v>
      </c>
      <c r="BQ29">
        <v>899.91829032258102</v>
      </c>
      <c r="BR29">
        <v>918.76751612903195</v>
      </c>
      <c r="BS29">
        <v>14.422277419354799</v>
      </c>
      <c r="BT29">
        <v>13.308238709677401</v>
      </c>
      <c r="BU29">
        <v>896.97729032258098</v>
      </c>
      <c r="BV29">
        <v>14.379870967741899</v>
      </c>
      <c r="BW29">
        <v>500.00351612903199</v>
      </c>
      <c r="BX29">
        <v>102.49335483871</v>
      </c>
      <c r="BY29">
        <v>4.9598348387096799E-2</v>
      </c>
      <c r="BZ29">
        <v>27.987629032258099</v>
      </c>
      <c r="CA29">
        <v>28.6939967741936</v>
      </c>
      <c r="CB29">
        <v>999.9</v>
      </c>
      <c r="CC29">
        <v>0</v>
      </c>
      <c r="CD29">
        <v>0</v>
      </c>
      <c r="CE29">
        <v>9999.4929032258096</v>
      </c>
      <c r="CF29">
        <v>0</v>
      </c>
      <c r="CG29">
        <v>478.88625806451603</v>
      </c>
      <c r="CH29">
        <v>1400.0116129032299</v>
      </c>
      <c r="CI29">
        <v>0.90000919354838704</v>
      </c>
      <c r="CJ29">
        <v>9.9990667741935504E-2</v>
      </c>
      <c r="CK29">
        <v>0</v>
      </c>
      <c r="CL29">
        <v>854.81783870967695</v>
      </c>
      <c r="CM29">
        <v>4.9997499999999997</v>
      </c>
      <c r="CN29">
        <v>11934.867741935501</v>
      </c>
      <c r="CO29">
        <v>12178.180645161299</v>
      </c>
      <c r="CP29">
        <v>50.191193548387098</v>
      </c>
      <c r="CQ29">
        <v>51.875</v>
      </c>
      <c r="CR29">
        <v>51.241870967741903</v>
      </c>
      <c r="CS29">
        <v>51.283935483870899</v>
      </c>
      <c r="CT29">
        <v>51.100612903225802</v>
      </c>
      <c r="CU29">
        <v>1255.5258064516099</v>
      </c>
      <c r="CV29">
        <v>139.48612903225799</v>
      </c>
      <c r="CW29">
        <v>0</v>
      </c>
      <c r="CX29">
        <v>119.59999990463299</v>
      </c>
      <c r="CY29">
        <v>0</v>
      </c>
      <c r="CZ29">
        <v>854.80326923076905</v>
      </c>
      <c r="DA29">
        <v>0.70909400185308902</v>
      </c>
      <c r="DB29">
        <v>10.6188033409351</v>
      </c>
      <c r="DC29">
        <v>11934.884615384601</v>
      </c>
      <c r="DD29">
        <v>15</v>
      </c>
      <c r="DE29">
        <v>1608143725</v>
      </c>
      <c r="DF29" t="s">
        <v>324</v>
      </c>
      <c r="DG29">
        <v>1608143718</v>
      </c>
      <c r="DH29">
        <v>1608143725</v>
      </c>
      <c r="DI29">
        <v>5</v>
      </c>
      <c r="DJ29">
        <v>0.13700000000000001</v>
      </c>
      <c r="DK29">
        <v>-0.01</v>
      </c>
      <c r="DL29">
        <v>2.9409999999999998</v>
      </c>
      <c r="DM29">
        <v>4.2000000000000003E-2</v>
      </c>
      <c r="DN29">
        <v>413</v>
      </c>
      <c r="DO29">
        <v>13</v>
      </c>
      <c r="DP29">
        <v>0.22</v>
      </c>
      <c r="DQ29">
        <v>0.03</v>
      </c>
      <c r="DR29">
        <v>14.871602991445</v>
      </c>
      <c r="DS29">
        <v>-0.52316975859495496</v>
      </c>
      <c r="DT29">
        <v>6.1444951641668001E-2</v>
      </c>
      <c r="DU29">
        <v>0</v>
      </c>
      <c r="DV29">
        <v>-18.853276666666702</v>
      </c>
      <c r="DW29">
        <v>0.69168854282528303</v>
      </c>
      <c r="DX29">
        <v>7.7179434580866596E-2</v>
      </c>
      <c r="DY29">
        <v>0</v>
      </c>
      <c r="DZ29">
        <v>1.11416266666667</v>
      </c>
      <c r="EA29">
        <v>-3.7068921023359701E-2</v>
      </c>
      <c r="EB29">
        <v>2.7340494183943102E-3</v>
      </c>
      <c r="EC29">
        <v>1</v>
      </c>
      <c r="ED29">
        <v>1</v>
      </c>
      <c r="EE29">
        <v>3</v>
      </c>
      <c r="EF29" t="s">
        <v>297</v>
      </c>
      <c r="EG29">
        <v>100</v>
      </c>
      <c r="EH29">
        <v>100</v>
      </c>
      <c r="EI29">
        <v>2.9409999999999998</v>
      </c>
      <c r="EJ29">
        <v>4.24E-2</v>
      </c>
      <c r="EK29">
        <v>2.9409999999998599</v>
      </c>
      <c r="EL29">
        <v>0</v>
      </c>
      <c r="EM29">
        <v>0</v>
      </c>
      <c r="EN29">
        <v>0</v>
      </c>
      <c r="EO29">
        <v>4.2410000000003799E-2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9.1999999999999993</v>
      </c>
      <c r="EX29">
        <v>9.1</v>
      </c>
      <c r="EY29">
        <v>2</v>
      </c>
      <c r="EZ29">
        <v>508.53199999999998</v>
      </c>
      <c r="FA29">
        <v>471.83800000000002</v>
      </c>
      <c r="FB29">
        <v>23.665099999999999</v>
      </c>
      <c r="FC29">
        <v>33.889200000000002</v>
      </c>
      <c r="FD29">
        <v>30.000399999999999</v>
      </c>
      <c r="FE29">
        <v>33.783200000000001</v>
      </c>
      <c r="FF29">
        <v>33.751199999999997</v>
      </c>
      <c r="FG29">
        <v>41.951099999999997</v>
      </c>
      <c r="FH29">
        <v>0</v>
      </c>
      <c r="FI29">
        <v>100</v>
      </c>
      <c r="FJ29">
        <v>23.666399999999999</v>
      </c>
      <c r="FK29">
        <v>918.58699999999999</v>
      </c>
      <c r="FL29">
        <v>14.5854</v>
      </c>
      <c r="FM29">
        <v>101.291</v>
      </c>
      <c r="FN29">
        <v>100.645</v>
      </c>
    </row>
    <row r="30" spans="1:170" x14ac:dyDescent="0.25">
      <c r="A30">
        <v>14</v>
      </c>
      <c r="B30">
        <v>1608144391.5</v>
      </c>
      <c r="C30">
        <v>1357.4000000953699</v>
      </c>
      <c r="D30" t="s">
        <v>345</v>
      </c>
      <c r="E30" t="s">
        <v>346</v>
      </c>
      <c r="F30" t="s">
        <v>285</v>
      </c>
      <c r="G30" t="s">
        <v>286</v>
      </c>
      <c r="H30">
        <v>1608144383.5</v>
      </c>
      <c r="I30">
        <f t="shared" si="0"/>
        <v>8.0300314754286708E-4</v>
      </c>
      <c r="J30">
        <f t="shared" si="1"/>
        <v>15.249735629979636</v>
      </c>
      <c r="K30">
        <f t="shared" si="2"/>
        <v>1201.69625806452</v>
      </c>
      <c r="L30">
        <f t="shared" si="3"/>
        <v>411.5465305290864</v>
      </c>
      <c r="M30">
        <f t="shared" si="4"/>
        <v>42.199777405438695</v>
      </c>
      <c r="N30">
        <f t="shared" si="5"/>
        <v>123.22133911340869</v>
      </c>
      <c r="O30">
        <f t="shared" si="6"/>
        <v>3.2357898574673485E-2</v>
      </c>
      <c r="P30">
        <f t="shared" si="7"/>
        <v>2.9725861949088506</v>
      </c>
      <c r="Q30">
        <f t="shared" si="8"/>
        <v>3.2163484682979054E-2</v>
      </c>
      <c r="R30">
        <f t="shared" si="9"/>
        <v>2.0119547719216899E-2</v>
      </c>
      <c r="S30">
        <f t="shared" si="10"/>
        <v>231.29143335901912</v>
      </c>
      <c r="T30">
        <f t="shared" si="11"/>
        <v>29.130905874591178</v>
      </c>
      <c r="U30">
        <f t="shared" si="12"/>
        <v>28.705180645161299</v>
      </c>
      <c r="V30">
        <f t="shared" si="13"/>
        <v>3.9536700575318058</v>
      </c>
      <c r="W30">
        <f t="shared" si="14"/>
        <v>38.523462581042168</v>
      </c>
      <c r="X30">
        <f t="shared" si="15"/>
        <v>1.4612332579585374</v>
      </c>
      <c r="Y30">
        <f t="shared" si="16"/>
        <v>3.7930994777131661</v>
      </c>
      <c r="Z30">
        <f t="shared" si="17"/>
        <v>2.4924367995732686</v>
      </c>
      <c r="AA30">
        <f t="shared" si="18"/>
        <v>-35.412438806640438</v>
      </c>
      <c r="AB30">
        <f t="shared" si="19"/>
        <v>-114.27175615076486</v>
      </c>
      <c r="AC30">
        <f t="shared" si="20"/>
        <v>-8.4086067002978613</v>
      </c>
      <c r="AD30">
        <f t="shared" si="21"/>
        <v>73.198631701315961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54007.156950141325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347</v>
      </c>
      <c r="AQ30">
        <v>851.46349999999995</v>
      </c>
      <c r="AR30">
        <v>1018.17</v>
      </c>
      <c r="AS30">
        <f t="shared" si="27"/>
        <v>0.16373149866918102</v>
      </c>
      <c r="AT30">
        <v>0.5</v>
      </c>
      <c r="AU30">
        <f t="shared" si="28"/>
        <v>1180.1847588118917</v>
      </c>
      <c r="AV30">
        <f t="shared" si="29"/>
        <v>15.249735629979636</v>
      </c>
      <c r="AW30">
        <f t="shared" si="30"/>
        <v>96.616709633398486</v>
      </c>
      <c r="AX30">
        <f t="shared" si="31"/>
        <v>0.38139014113556668</v>
      </c>
      <c r="AY30">
        <f t="shared" si="32"/>
        <v>1.341102144526049E-2</v>
      </c>
      <c r="AZ30">
        <f t="shared" si="33"/>
        <v>2.203865759156133</v>
      </c>
      <c r="BA30" t="s">
        <v>348</v>
      </c>
      <c r="BB30">
        <v>629.85</v>
      </c>
      <c r="BC30">
        <f t="shared" si="34"/>
        <v>388.31999999999994</v>
      </c>
      <c r="BD30">
        <f t="shared" si="35"/>
        <v>0.42930186444169766</v>
      </c>
      <c r="BE30">
        <f t="shared" si="36"/>
        <v>0.85247489771030638</v>
      </c>
      <c r="BF30">
        <f t="shared" si="37"/>
        <v>0.55074434372466641</v>
      </c>
      <c r="BG30">
        <f t="shared" si="38"/>
        <v>0.88113849399380884</v>
      </c>
      <c r="BH30">
        <f t="shared" si="39"/>
        <v>1399.9993548387099</v>
      </c>
      <c r="BI30">
        <f t="shared" si="40"/>
        <v>1180.1847588118917</v>
      </c>
      <c r="BJ30">
        <f t="shared" si="41"/>
        <v>0.84298950191149025</v>
      </c>
      <c r="BK30">
        <f t="shared" si="42"/>
        <v>0.19597900382298056</v>
      </c>
      <c r="BL30">
        <v>6</v>
      </c>
      <c r="BM30">
        <v>0.5</v>
      </c>
      <c r="BN30" t="s">
        <v>290</v>
      </c>
      <c r="BO30">
        <v>2</v>
      </c>
      <c r="BP30">
        <v>1608144383.5</v>
      </c>
      <c r="BQ30">
        <v>1201.69625806452</v>
      </c>
      <c r="BR30">
        <v>1221.1535483871</v>
      </c>
      <c r="BS30">
        <v>14.2504419354839</v>
      </c>
      <c r="BT30">
        <v>13.300587096774199</v>
      </c>
      <c r="BU30">
        <v>1196.8622580645199</v>
      </c>
      <c r="BV30">
        <v>14.205441935483901</v>
      </c>
      <c r="BW30">
        <v>500.00903225806502</v>
      </c>
      <c r="BX30">
        <v>102.48980645161301</v>
      </c>
      <c r="BY30">
        <v>4.9698258064516103E-2</v>
      </c>
      <c r="BZ30">
        <v>27.992132258064501</v>
      </c>
      <c r="CA30">
        <v>28.705180645161299</v>
      </c>
      <c r="CB30">
        <v>999.9</v>
      </c>
      <c r="CC30">
        <v>0</v>
      </c>
      <c r="CD30">
        <v>0</v>
      </c>
      <c r="CE30">
        <v>9998.4712903225809</v>
      </c>
      <c r="CF30">
        <v>0</v>
      </c>
      <c r="CG30">
        <v>434.38058064516099</v>
      </c>
      <c r="CH30">
        <v>1399.9993548387099</v>
      </c>
      <c r="CI30">
        <v>0.89999300000000004</v>
      </c>
      <c r="CJ30">
        <v>0.100007</v>
      </c>
      <c r="CK30">
        <v>0</v>
      </c>
      <c r="CL30">
        <v>851.50258064516197</v>
      </c>
      <c r="CM30">
        <v>4.9997499999999997</v>
      </c>
      <c r="CN30">
        <v>11897.9290322581</v>
      </c>
      <c r="CO30">
        <v>12178.009677419401</v>
      </c>
      <c r="CP30">
        <v>50.3</v>
      </c>
      <c r="CQ30">
        <v>51.945129032258002</v>
      </c>
      <c r="CR30">
        <v>51.350612903225802</v>
      </c>
      <c r="CS30">
        <v>51.380870967741899</v>
      </c>
      <c r="CT30">
        <v>51.187064516128999</v>
      </c>
      <c r="CU30">
        <v>1255.4893548387099</v>
      </c>
      <c r="CV30">
        <v>139.51</v>
      </c>
      <c r="CW30">
        <v>0</v>
      </c>
      <c r="CX30">
        <v>119.59999990463299</v>
      </c>
      <c r="CY30">
        <v>0</v>
      </c>
      <c r="CZ30">
        <v>851.46349999999995</v>
      </c>
      <c r="DA30">
        <v>-11.1365812073967</v>
      </c>
      <c r="DB30">
        <v>-156.864957266282</v>
      </c>
      <c r="DC30">
        <v>11896.9807692308</v>
      </c>
      <c r="DD30">
        <v>15</v>
      </c>
      <c r="DE30">
        <v>1608144420.5</v>
      </c>
      <c r="DF30" t="s">
        <v>349</v>
      </c>
      <c r="DG30">
        <v>1608144420.5</v>
      </c>
      <c r="DH30">
        <v>1608144411.5</v>
      </c>
      <c r="DI30">
        <v>6</v>
      </c>
      <c r="DJ30">
        <v>1.893</v>
      </c>
      <c r="DK30">
        <v>2E-3</v>
      </c>
      <c r="DL30">
        <v>4.8339999999999996</v>
      </c>
      <c r="DM30">
        <v>4.4999999999999998E-2</v>
      </c>
      <c r="DN30">
        <v>1221</v>
      </c>
      <c r="DO30">
        <v>13</v>
      </c>
      <c r="DP30">
        <v>0.21</v>
      </c>
      <c r="DQ30">
        <v>0.1</v>
      </c>
      <c r="DR30">
        <v>16.841207817430799</v>
      </c>
      <c r="DS30">
        <v>-2.1853323175272799</v>
      </c>
      <c r="DT30">
        <v>0.16947073014826899</v>
      </c>
      <c r="DU30">
        <v>0</v>
      </c>
      <c r="DV30">
        <v>-21.338560000000001</v>
      </c>
      <c r="DW30">
        <v>2.8022763070077499</v>
      </c>
      <c r="DX30">
        <v>0.21607848049570599</v>
      </c>
      <c r="DY30">
        <v>0</v>
      </c>
      <c r="DZ30">
        <v>0.94682933333333397</v>
      </c>
      <c r="EA30">
        <v>-0.105933490545049</v>
      </c>
      <c r="EB30">
        <v>7.6652996824796297E-3</v>
      </c>
      <c r="EC30">
        <v>1</v>
      </c>
      <c r="ED30">
        <v>1</v>
      </c>
      <c r="EE30">
        <v>3</v>
      </c>
      <c r="EF30" t="s">
        <v>297</v>
      </c>
      <c r="EG30">
        <v>100</v>
      </c>
      <c r="EH30">
        <v>100</v>
      </c>
      <c r="EI30">
        <v>4.8339999999999996</v>
      </c>
      <c r="EJ30">
        <v>4.4999999999999998E-2</v>
      </c>
      <c r="EK30">
        <v>2.9409999999998599</v>
      </c>
      <c r="EL30">
        <v>0</v>
      </c>
      <c r="EM30">
        <v>0</v>
      </c>
      <c r="EN30">
        <v>0</v>
      </c>
      <c r="EO30">
        <v>4.2410000000003799E-2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11.2</v>
      </c>
      <c r="EX30">
        <v>11.1</v>
      </c>
      <c r="EY30">
        <v>2</v>
      </c>
      <c r="EZ30">
        <v>508.584</v>
      </c>
      <c r="FA30">
        <v>471.7</v>
      </c>
      <c r="FB30">
        <v>23.6205</v>
      </c>
      <c r="FC30">
        <v>33.994799999999998</v>
      </c>
      <c r="FD30">
        <v>30.000499999999999</v>
      </c>
      <c r="FE30">
        <v>33.886699999999998</v>
      </c>
      <c r="FF30">
        <v>33.852800000000002</v>
      </c>
      <c r="FG30">
        <v>52.502600000000001</v>
      </c>
      <c r="FH30">
        <v>0</v>
      </c>
      <c r="FI30">
        <v>100</v>
      </c>
      <c r="FJ30">
        <v>23.621700000000001</v>
      </c>
      <c r="FK30">
        <v>1220.97</v>
      </c>
      <c r="FL30">
        <v>14.408899999999999</v>
      </c>
      <c r="FM30">
        <v>101.26900000000001</v>
      </c>
      <c r="FN30">
        <v>100.619</v>
      </c>
    </row>
    <row r="31" spans="1:170" x14ac:dyDescent="0.25">
      <c r="A31">
        <v>15</v>
      </c>
      <c r="B31">
        <v>1608144482</v>
      </c>
      <c r="C31">
        <v>1447.9000000953699</v>
      </c>
      <c r="D31" t="s">
        <v>350</v>
      </c>
      <c r="E31" t="s">
        <v>351</v>
      </c>
      <c r="F31" t="s">
        <v>285</v>
      </c>
      <c r="G31" t="s">
        <v>286</v>
      </c>
      <c r="H31">
        <v>1608144474.25</v>
      </c>
      <c r="I31">
        <f t="shared" si="0"/>
        <v>6.31299270053547E-4</v>
      </c>
      <c r="J31">
        <f t="shared" si="1"/>
        <v>16.457020492664551</v>
      </c>
      <c r="K31">
        <f t="shared" si="2"/>
        <v>1392.8389999999999</v>
      </c>
      <c r="L31">
        <f t="shared" si="3"/>
        <v>309.77700343615913</v>
      </c>
      <c r="M31">
        <f t="shared" si="4"/>
        <v>31.762769416717539</v>
      </c>
      <c r="N31">
        <f t="shared" si="5"/>
        <v>142.81377733298652</v>
      </c>
      <c r="O31">
        <f t="shared" si="6"/>
        <v>2.5207026887971183E-2</v>
      </c>
      <c r="P31">
        <f t="shared" si="7"/>
        <v>2.9724939284155081</v>
      </c>
      <c r="Q31">
        <f t="shared" si="8"/>
        <v>2.5088873492624855E-2</v>
      </c>
      <c r="R31">
        <f t="shared" si="9"/>
        <v>1.5691115251626489E-2</v>
      </c>
      <c r="S31">
        <f t="shared" si="10"/>
        <v>231.29208880274763</v>
      </c>
      <c r="T31">
        <f t="shared" si="11"/>
        <v>29.142529619294187</v>
      </c>
      <c r="U31">
        <f t="shared" si="12"/>
        <v>28.6981033333333</v>
      </c>
      <c r="V31">
        <f t="shared" si="13"/>
        <v>3.9520476508345515</v>
      </c>
      <c r="W31">
        <f t="shared" si="14"/>
        <v>38.031988994824403</v>
      </c>
      <c r="X31">
        <f t="shared" si="15"/>
        <v>1.4398632545447658</v>
      </c>
      <c r="Y31">
        <f t="shared" si="16"/>
        <v>3.7859267753277646</v>
      </c>
      <c r="Z31">
        <f t="shared" si="17"/>
        <v>2.5121843962897854</v>
      </c>
      <c r="AA31">
        <f t="shared" si="18"/>
        <v>-27.840297809361424</v>
      </c>
      <c r="AB31">
        <f t="shared" si="19"/>
        <v>-118.33622539634577</v>
      </c>
      <c r="AC31">
        <f t="shared" si="20"/>
        <v>-8.7062452520631091</v>
      </c>
      <c r="AD31">
        <f t="shared" si="21"/>
        <v>76.409320344977331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54010.160611315907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352</v>
      </c>
      <c r="AQ31">
        <v>859.18030769230802</v>
      </c>
      <c r="AR31">
        <v>1030.67</v>
      </c>
      <c r="AS31">
        <f t="shared" si="27"/>
        <v>0.1663866148308305</v>
      </c>
      <c r="AT31">
        <v>0.5</v>
      </c>
      <c r="AU31">
        <f t="shared" si="28"/>
        <v>1180.1908807473176</v>
      </c>
      <c r="AV31">
        <f t="shared" si="29"/>
        <v>16.457020492664551</v>
      </c>
      <c r="AW31">
        <f t="shared" si="30"/>
        <v>98.18398275088127</v>
      </c>
      <c r="AX31">
        <f t="shared" si="31"/>
        <v>0.37532866970029205</v>
      </c>
      <c r="AY31">
        <f t="shared" si="32"/>
        <v>1.4433909167044285E-2</v>
      </c>
      <c r="AZ31">
        <f t="shared" si="33"/>
        <v>2.165009168793115</v>
      </c>
      <c r="BA31" t="s">
        <v>353</v>
      </c>
      <c r="BB31">
        <v>643.83000000000004</v>
      </c>
      <c r="BC31">
        <f t="shared" si="34"/>
        <v>386.84000000000003</v>
      </c>
      <c r="BD31">
        <f t="shared" si="35"/>
        <v>0.44330910016464697</v>
      </c>
      <c r="BE31">
        <f t="shared" si="36"/>
        <v>0.85225245870333233</v>
      </c>
      <c r="BF31">
        <f t="shared" si="37"/>
        <v>0.54407823287801504</v>
      </c>
      <c r="BG31">
        <f t="shared" si="38"/>
        <v>0.87622999446623306</v>
      </c>
      <c r="BH31">
        <f t="shared" si="39"/>
        <v>1400.0070000000001</v>
      </c>
      <c r="BI31">
        <f t="shared" si="40"/>
        <v>1180.1908807473176</v>
      </c>
      <c r="BJ31">
        <f t="shared" si="41"/>
        <v>0.84298927130172752</v>
      </c>
      <c r="BK31">
        <f t="shared" si="42"/>
        <v>0.19597854260345532</v>
      </c>
      <c r="BL31">
        <v>6</v>
      </c>
      <c r="BM31">
        <v>0.5</v>
      </c>
      <c r="BN31" t="s">
        <v>290</v>
      </c>
      <c r="BO31">
        <v>2</v>
      </c>
      <c r="BP31">
        <v>1608144474.25</v>
      </c>
      <c r="BQ31">
        <v>1392.8389999999999</v>
      </c>
      <c r="BR31">
        <v>1413.6420000000001</v>
      </c>
      <c r="BS31">
        <v>14.0427466666667</v>
      </c>
      <c r="BT31">
        <v>13.2958466666667</v>
      </c>
      <c r="BU31">
        <v>1388.0060000000001</v>
      </c>
      <c r="BV31">
        <v>13.998096666666701</v>
      </c>
      <c r="BW31">
        <v>500.01400000000001</v>
      </c>
      <c r="BX31">
        <v>102.484366666667</v>
      </c>
      <c r="BY31">
        <v>4.9937250000000002E-2</v>
      </c>
      <c r="BZ31">
        <v>27.959669999999999</v>
      </c>
      <c r="CA31">
        <v>28.6981033333333</v>
      </c>
      <c r="CB31">
        <v>999.9</v>
      </c>
      <c r="CC31">
        <v>0</v>
      </c>
      <c r="CD31">
        <v>0</v>
      </c>
      <c r="CE31">
        <v>9998.48</v>
      </c>
      <c r="CF31">
        <v>0</v>
      </c>
      <c r="CG31">
        <v>450.80373333333301</v>
      </c>
      <c r="CH31">
        <v>1400.0070000000001</v>
      </c>
      <c r="CI31">
        <v>0.90000013333333295</v>
      </c>
      <c r="CJ31">
        <v>9.9999820000000003E-2</v>
      </c>
      <c r="CK31">
        <v>0</v>
      </c>
      <c r="CL31">
        <v>859.16890000000001</v>
      </c>
      <c r="CM31">
        <v>4.9997499999999997</v>
      </c>
      <c r="CN31">
        <v>12002.43</v>
      </c>
      <c r="CO31">
        <v>12178.1166666667</v>
      </c>
      <c r="CP31">
        <v>50.3853333333333</v>
      </c>
      <c r="CQ31">
        <v>51.9895</v>
      </c>
      <c r="CR31">
        <v>51.405999999999999</v>
      </c>
      <c r="CS31">
        <v>51.428800000000003</v>
      </c>
      <c r="CT31">
        <v>51.2582666666667</v>
      </c>
      <c r="CU31">
        <v>1255.5070000000001</v>
      </c>
      <c r="CV31">
        <v>139.5</v>
      </c>
      <c r="CW31">
        <v>0</v>
      </c>
      <c r="CX31">
        <v>89.599999904632597</v>
      </c>
      <c r="CY31">
        <v>0</v>
      </c>
      <c r="CZ31">
        <v>859.18030769230802</v>
      </c>
      <c r="DA31">
        <v>-1.74707691173813</v>
      </c>
      <c r="DB31">
        <v>-8.6837606823413402</v>
      </c>
      <c r="DC31">
        <v>12002.384615384601</v>
      </c>
      <c r="DD31">
        <v>15</v>
      </c>
      <c r="DE31">
        <v>1608144420.5</v>
      </c>
      <c r="DF31" t="s">
        <v>349</v>
      </c>
      <c r="DG31">
        <v>1608144420.5</v>
      </c>
      <c r="DH31">
        <v>1608144411.5</v>
      </c>
      <c r="DI31">
        <v>6</v>
      </c>
      <c r="DJ31">
        <v>1.893</v>
      </c>
      <c r="DK31">
        <v>2E-3</v>
      </c>
      <c r="DL31">
        <v>4.8339999999999996</v>
      </c>
      <c r="DM31">
        <v>4.4999999999999998E-2</v>
      </c>
      <c r="DN31">
        <v>1221</v>
      </c>
      <c r="DO31">
        <v>13</v>
      </c>
      <c r="DP31">
        <v>0.21</v>
      </c>
      <c r="DQ31">
        <v>0.1</v>
      </c>
      <c r="DR31">
        <v>16.488887825419599</v>
      </c>
      <c r="DS31">
        <v>-0.16710383066607901</v>
      </c>
      <c r="DT31">
        <v>0.190159865824749</v>
      </c>
      <c r="DU31">
        <v>1</v>
      </c>
      <c r="DV31">
        <v>-20.821380000000001</v>
      </c>
      <c r="DW31">
        <v>-0.14639733036709199</v>
      </c>
      <c r="DX31">
        <v>0.20325180671603699</v>
      </c>
      <c r="DY31">
        <v>1</v>
      </c>
      <c r="DZ31">
        <v>0.74738233333333304</v>
      </c>
      <c r="EA31">
        <v>-6.6224996662958294E-2</v>
      </c>
      <c r="EB31">
        <v>4.8030122862868204E-3</v>
      </c>
      <c r="EC31">
        <v>1</v>
      </c>
      <c r="ED31">
        <v>3</v>
      </c>
      <c r="EE31">
        <v>3</v>
      </c>
      <c r="EF31" t="s">
        <v>307</v>
      </c>
      <c r="EG31">
        <v>100</v>
      </c>
      <c r="EH31">
        <v>100</v>
      </c>
      <c r="EI31">
        <v>4.83</v>
      </c>
      <c r="EJ31">
        <v>4.4699999999999997E-2</v>
      </c>
      <c r="EK31">
        <v>4.83399999999983</v>
      </c>
      <c r="EL31">
        <v>0</v>
      </c>
      <c r="EM31">
        <v>0</v>
      </c>
      <c r="EN31">
        <v>0</v>
      </c>
      <c r="EO31">
        <v>4.4665000000000198E-2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</v>
      </c>
      <c r="EX31">
        <v>1.2</v>
      </c>
      <c r="EY31">
        <v>2</v>
      </c>
      <c r="EZ31">
        <v>508.41199999999998</v>
      </c>
      <c r="FA31">
        <v>471.86200000000002</v>
      </c>
      <c r="FB31">
        <v>23.580300000000001</v>
      </c>
      <c r="FC31">
        <v>34.061999999999998</v>
      </c>
      <c r="FD31">
        <v>29.9999</v>
      </c>
      <c r="FE31">
        <v>33.952599999999997</v>
      </c>
      <c r="FF31">
        <v>33.915399999999998</v>
      </c>
      <c r="FG31">
        <v>59.055799999999998</v>
      </c>
      <c r="FH31">
        <v>0</v>
      </c>
      <c r="FI31">
        <v>100</v>
      </c>
      <c r="FJ31">
        <v>23.599</v>
      </c>
      <c r="FK31">
        <v>1416.16</v>
      </c>
      <c r="FL31">
        <v>14.408899999999999</v>
      </c>
      <c r="FM31">
        <v>101.26</v>
      </c>
      <c r="FN31">
        <v>100.611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2020-12-16T10:54:39Z</dcterms:created>
  <dcterms:modified xsi:type="dcterms:W3CDTF">2021-05-04T23:27:48Z</dcterms:modified>
</cp:coreProperties>
</file>