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62092A53-AFC2-4E27-8AC1-22380DF3C7A1}" xr6:coauthVersionLast="46" xr6:coauthVersionMax="46" xr10:uidLastSave="{00000000-0000-0000-0000-000000000000}"/>
  <bookViews>
    <workbookView xWindow="2295" yWindow="229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1" i="1" l="1"/>
  <c r="AM31" i="1"/>
  <c r="AK31" i="1"/>
  <c r="AL31" i="1" s="1"/>
  <c r="T31" i="1" s="1"/>
  <c r="AJ31" i="1"/>
  <c r="AH31" i="1" s="1"/>
  <c r="Z31" i="1"/>
  <c r="X31" i="1" s="1"/>
  <c r="Y31" i="1"/>
  <c r="Q31" i="1"/>
  <c r="AN30" i="1"/>
  <c r="AM30" i="1"/>
  <c r="AK30" i="1"/>
  <c r="AL30" i="1" s="1"/>
  <c r="T30" i="1" s="1"/>
  <c r="AJ30" i="1"/>
  <c r="AH30" i="1"/>
  <c r="L30" i="1" s="1"/>
  <c r="Z30" i="1"/>
  <c r="Y30" i="1"/>
  <c r="X30" i="1"/>
  <c r="Q30" i="1"/>
  <c r="AN29" i="1"/>
  <c r="AM29" i="1"/>
  <c r="AK29" i="1"/>
  <c r="AL29" i="1" s="1"/>
  <c r="T29" i="1" s="1"/>
  <c r="AJ29" i="1"/>
  <c r="AH29" i="1"/>
  <c r="J29" i="1" s="1"/>
  <c r="I29" i="1" s="1"/>
  <c r="Z29" i="1"/>
  <c r="Y29" i="1"/>
  <c r="X29" i="1"/>
  <c r="Q29" i="1"/>
  <c r="O29" i="1"/>
  <c r="L29" i="1"/>
  <c r="K29" i="1"/>
  <c r="AN28" i="1"/>
  <c r="AM28" i="1"/>
  <c r="AL28" i="1"/>
  <c r="T28" i="1" s="1"/>
  <c r="AK28" i="1"/>
  <c r="AJ28" i="1"/>
  <c r="AH28" i="1" s="1"/>
  <c r="Z28" i="1"/>
  <c r="Y28" i="1"/>
  <c r="X28" i="1" s="1"/>
  <c r="Q28" i="1"/>
  <c r="AN27" i="1"/>
  <c r="AM27" i="1"/>
  <c r="AK27" i="1"/>
  <c r="AL27" i="1" s="1"/>
  <c r="T27" i="1" s="1"/>
  <c r="AJ27" i="1"/>
  <c r="AH27" i="1" s="1"/>
  <c r="Z27" i="1"/>
  <c r="Y27" i="1"/>
  <c r="X27" i="1" s="1"/>
  <c r="Q27" i="1"/>
  <c r="AN26" i="1"/>
  <c r="AM26" i="1"/>
  <c r="AK26" i="1"/>
  <c r="AL26" i="1" s="1"/>
  <c r="T26" i="1" s="1"/>
  <c r="AJ26" i="1"/>
  <c r="AH26" i="1"/>
  <c r="L26" i="1" s="1"/>
  <c r="Z26" i="1"/>
  <c r="Y26" i="1"/>
  <c r="X26" i="1"/>
  <c r="Q26" i="1"/>
  <c r="AN25" i="1"/>
  <c r="AM25" i="1"/>
  <c r="AK25" i="1"/>
  <c r="AL25" i="1" s="1"/>
  <c r="T25" i="1" s="1"/>
  <c r="AJ25" i="1"/>
  <c r="AI25" i="1"/>
  <c r="AH25" i="1"/>
  <c r="J25" i="1" s="1"/>
  <c r="I25" i="1" s="1"/>
  <c r="Z25" i="1"/>
  <c r="Y25" i="1"/>
  <c r="X25" i="1" s="1"/>
  <c r="Q25" i="1"/>
  <c r="O25" i="1"/>
  <c r="L25" i="1"/>
  <c r="K25" i="1"/>
  <c r="AN24" i="1"/>
  <c r="AM24" i="1"/>
  <c r="AL24" i="1"/>
  <c r="T24" i="1" s="1"/>
  <c r="AK24" i="1"/>
  <c r="AJ24" i="1"/>
  <c r="AH24" i="1" s="1"/>
  <c r="Z24" i="1"/>
  <c r="Y24" i="1"/>
  <c r="X24" i="1" s="1"/>
  <c r="Q24" i="1"/>
  <c r="AN23" i="1"/>
  <c r="AM23" i="1"/>
  <c r="AK23" i="1"/>
  <c r="AL23" i="1" s="1"/>
  <c r="T23" i="1" s="1"/>
  <c r="AJ23" i="1"/>
  <c r="AH23" i="1" s="1"/>
  <c r="Z23" i="1"/>
  <c r="Y23" i="1"/>
  <c r="X23" i="1" s="1"/>
  <c r="Q23" i="1"/>
  <c r="AN22" i="1"/>
  <c r="AM22" i="1"/>
  <c r="AK22" i="1"/>
  <c r="AL22" i="1" s="1"/>
  <c r="T22" i="1" s="1"/>
  <c r="AJ22" i="1"/>
  <c r="AH22" i="1"/>
  <c r="L22" i="1" s="1"/>
  <c r="Z22" i="1"/>
  <c r="Y22" i="1"/>
  <c r="X22" i="1"/>
  <c r="Q22" i="1"/>
  <c r="AN21" i="1"/>
  <c r="AM21" i="1"/>
  <c r="AK21" i="1"/>
  <c r="AL21" i="1" s="1"/>
  <c r="T21" i="1" s="1"/>
  <c r="AJ21" i="1"/>
  <c r="AI21" i="1"/>
  <c r="AH21" i="1"/>
  <c r="Z21" i="1"/>
  <c r="Y21" i="1"/>
  <c r="X21" i="1" s="1"/>
  <c r="Q21" i="1"/>
  <c r="O21" i="1"/>
  <c r="L21" i="1"/>
  <c r="K21" i="1"/>
  <c r="J21" i="1"/>
  <c r="I21" i="1"/>
  <c r="AN20" i="1"/>
  <c r="AM20" i="1"/>
  <c r="AL20" i="1"/>
  <c r="T20" i="1" s="1"/>
  <c r="AK20" i="1"/>
  <c r="AJ20" i="1"/>
  <c r="AH20" i="1" s="1"/>
  <c r="Z20" i="1"/>
  <c r="Y20" i="1"/>
  <c r="X20" i="1" s="1"/>
  <c r="Q20" i="1"/>
  <c r="AN19" i="1"/>
  <c r="AM19" i="1"/>
  <c r="AK19" i="1"/>
  <c r="AL19" i="1" s="1"/>
  <c r="T19" i="1" s="1"/>
  <c r="AJ19" i="1"/>
  <c r="AH19" i="1" s="1"/>
  <c r="Z19" i="1"/>
  <c r="Y19" i="1"/>
  <c r="X19" i="1" s="1"/>
  <c r="Q19" i="1"/>
  <c r="AN18" i="1"/>
  <c r="AM18" i="1"/>
  <c r="AK18" i="1"/>
  <c r="AL18" i="1" s="1"/>
  <c r="T18" i="1" s="1"/>
  <c r="AJ18" i="1"/>
  <c r="AH18" i="1"/>
  <c r="L18" i="1" s="1"/>
  <c r="Z18" i="1"/>
  <c r="Y18" i="1"/>
  <c r="X18" i="1"/>
  <c r="Q18" i="1"/>
  <c r="AN17" i="1"/>
  <c r="AM17" i="1"/>
  <c r="AK17" i="1"/>
  <c r="AL17" i="1" s="1"/>
  <c r="T17" i="1" s="1"/>
  <c r="AJ17" i="1"/>
  <c r="AH17" i="1" s="1"/>
  <c r="Z17" i="1"/>
  <c r="Y17" i="1"/>
  <c r="X17" i="1" s="1"/>
  <c r="Q17" i="1"/>
  <c r="AC19" i="1" l="1"/>
  <c r="O24" i="1"/>
  <c r="L24" i="1"/>
  <c r="K24" i="1"/>
  <c r="AI24" i="1"/>
  <c r="J24" i="1"/>
  <c r="I24" i="1" s="1"/>
  <c r="AB29" i="1"/>
  <c r="L27" i="1"/>
  <c r="K27" i="1"/>
  <c r="J27" i="1"/>
  <c r="I27" i="1" s="1"/>
  <c r="AI27" i="1"/>
  <c r="O27" i="1"/>
  <c r="L23" i="1"/>
  <c r="K23" i="1"/>
  <c r="J23" i="1"/>
  <c r="I23" i="1" s="1"/>
  <c r="AI23" i="1"/>
  <c r="O23" i="1"/>
  <c r="J31" i="1"/>
  <c r="I31" i="1" s="1"/>
  <c r="L31" i="1"/>
  <c r="K31" i="1"/>
  <c r="AI31" i="1"/>
  <c r="O31" i="1"/>
  <c r="L20" i="1"/>
  <c r="O20" i="1"/>
  <c r="K20" i="1"/>
  <c r="AI20" i="1"/>
  <c r="J20" i="1"/>
  <c r="I20" i="1" s="1"/>
  <c r="U21" i="1"/>
  <c r="V21" i="1" s="1"/>
  <c r="R21" i="1" s="1"/>
  <c r="P21" i="1" s="1"/>
  <c r="S21" i="1" s="1"/>
  <c r="M21" i="1" s="1"/>
  <c r="N21" i="1" s="1"/>
  <c r="AC27" i="1"/>
  <c r="U29" i="1"/>
  <c r="V29" i="1" s="1"/>
  <c r="U31" i="1"/>
  <c r="V31" i="1" s="1"/>
  <c r="U27" i="1"/>
  <c r="V27" i="1" s="1"/>
  <c r="J17" i="1"/>
  <c r="I17" i="1" s="1"/>
  <c r="AI17" i="1"/>
  <c r="O17" i="1"/>
  <c r="K17" i="1"/>
  <c r="L17" i="1"/>
  <c r="J19" i="1"/>
  <c r="I19" i="1" s="1"/>
  <c r="L19" i="1"/>
  <c r="K19" i="1"/>
  <c r="AI19" i="1"/>
  <c r="O19" i="1"/>
  <c r="U22" i="1"/>
  <c r="V22" i="1" s="1"/>
  <c r="R25" i="1"/>
  <c r="P25" i="1" s="1"/>
  <c r="S25" i="1" s="1"/>
  <c r="M25" i="1" s="1"/>
  <c r="N25" i="1" s="1"/>
  <c r="AB25" i="1"/>
  <c r="U18" i="1"/>
  <c r="V18" i="1" s="1"/>
  <c r="U25" i="1"/>
  <c r="V25" i="1" s="1"/>
  <c r="U19" i="1"/>
  <c r="V19" i="1" s="1"/>
  <c r="U20" i="1"/>
  <c r="V20" i="1" s="1"/>
  <c r="O28" i="1"/>
  <c r="L28" i="1"/>
  <c r="K28" i="1"/>
  <c r="J28" i="1"/>
  <c r="I28" i="1" s="1"/>
  <c r="AI28" i="1"/>
  <c r="AB21" i="1"/>
  <c r="O18" i="1"/>
  <c r="O22" i="1"/>
  <c r="O26" i="1"/>
  <c r="O30" i="1"/>
  <c r="AI18" i="1"/>
  <c r="AI22" i="1"/>
  <c r="AI26" i="1"/>
  <c r="AI30" i="1"/>
  <c r="J18" i="1"/>
  <c r="I18" i="1" s="1"/>
  <c r="J22" i="1"/>
  <c r="I22" i="1" s="1"/>
  <c r="J26" i="1"/>
  <c r="I26" i="1" s="1"/>
  <c r="J30" i="1"/>
  <c r="I30" i="1" s="1"/>
  <c r="K18" i="1"/>
  <c r="K22" i="1"/>
  <c r="K26" i="1"/>
  <c r="AI29" i="1"/>
  <c r="K30" i="1"/>
  <c r="W22" i="1" l="1"/>
  <c r="AA22" i="1" s="1"/>
  <c r="AD22" i="1"/>
  <c r="AC22" i="1"/>
  <c r="AD29" i="1"/>
  <c r="AE29" i="1" s="1"/>
  <c r="W29" i="1"/>
  <c r="AA29" i="1" s="1"/>
  <c r="AC29" i="1"/>
  <c r="AB23" i="1"/>
  <c r="R23" i="1"/>
  <c r="P23" i="1" s="1"/>
  <c r="S23" i="1" s="1"/>
  <c r="M23" i="1" s="1"/>
  <c r="N23" i="1" s="1"/>
  <c r="AB26" i="1"/>
  <c r="AB20" i="1"/>
  <c r="R20" i="1"/>
  <c r="P20" i="1" s="1"/>
  <c r="S20" i="1" s="1"/>
  <c r="M20" i="1" s="1"/>
  <c r="N20" i="1" s="1"/>
  <c r="R29" i="1"/>
  <c r="P29" i="1" s="1"/>
  <c r="S29" i="1" s="1"/>
  <c r="M29" i="1" s="1"/>
  <c r="N29" i="1" s="1"/>
  <c r="U26" i="1"/>
  <c r="V26" i="1" s="1"/>
  <c r="W25" i="1"/>
  <c r="AA25" i="1" s="1"/>
  <c r="AD25" i="1"/>
  <c r="AE25" i="1" s="1"/>
  <c r="AC25" i="1"/>
  <c r="AB22" i="1"/>
  <c r="R22" i="1"/>
  <c r="P22" i="1" s="1"/>
  <c r="S22" i="1" s="1"/>
  <c r="M22" i="1" s="1"/>
  <c r="N22" i="1" s="1"/>
  <c r="W18" i="1"/>
  <c r="AA18" i="1" s="1"/>
  <c r="AD18" i="1"/>
  <c r="AC18" i="1"/>
  <c r="AB24" i="1"/>
  <c r="R24" i="1"/>
  <c r="P24" i="1" s="1"/>
  <c r="S24" i="1" s="1"/>
  <c r="M24" i="1" s="1"/>
  <c r="N24" i="1" s="1"/>
  <c r="AD31" i="1"/>
  <c r="W31" i="1"/>
  <c r="AA31" i="1" s="1"/>
  <c r="AB30" i="1"/>
  <c r="AB18" i="1"/>
  <c r="R18" i="1"/>
  <c r="P18" i="1" s="1"/>
  <c r="S18" i="1" s="1"/>
  <c r="M18" i="1" s="1"/>
  <c r="N18" i="1" s="1"/>
  <c r="R17" i="1"/>
  <c r="P17" i="1" s="1"/>
  <c r="S17" i="1" s="1"/>
  <c r="M17" i="1" s="1"/>
  <c r="N17" i="1" s="1"/>
  <c r="AB17" i="1"/>
  <c r="U24" i="1"/>
  <c r="V24" i="1" s="1"/>
  <c r="W20" i="1"/>
  <c r="AA20" i="1" s="1"/>
  <c r="AD20" i="1"/>
  <c r="U30" i="1"/>
  <c r="V30" i="1" s="1"/>
  <c r="R31" i="1"/>
  <c r="P31" i="1" s="1"/>
  <c r="S31" i="1" s="1"/>
  <c r="M31" i="1" s="1"/>
  <c r="N31" i="1" s="1"/>
  <c r="AB31" i="1"/>
  <c r="AC20" i="1"/>
  <c r="AD21" i="1"/>
  <c r="AE21" i="1" s="1"/>
  <c r="W21" i="1"/>
  <c r="AA21" i="1" s="1"/>
  <c r="AC21" i="1"/>
  <c r="AD19" i="1"/>
  <c r="W19" i="1"/>
  <c r="AA19" i="1" s="1"/>
  <c r="AD27" i="1"/>
  <c r="W27" i="1"/>
  <c r="AA27" i="1" s="1"/>
  <c r="AB27" i="1"/>
  <c r="R27" i="1"/>
  <c r="P27" i="1" s="1"/>
  <c r="S27" i="1" s="1"/>
  <c r="M27" i="1" s="1"/>
  <c r="N27" i="1" s="1"/>
  <c r="AC31" i="1"/>
  <c r="AB28" i="1"/>
  <c r="U17" i="1"/>
  <c r="V17" i="1" s="1"/>
  <c r="R19" i="1"/>
  <c r="P19" i="1" s="1"/>
  <c r="S19" i="1" s="1"/>
  <c r="M19" i="1" s="1"/>
  <c r="N19" i="1" s="1"/>
  <c r="AB19" i="1"/>
  <c r="U23" i="1"/>
  <c r="V23" i="1" s="1"/>
  <c r="U28" i="1"/>
  <c r="V28" i="1" s="1"/>
  <c r="W26" i="1" l="1"/>
  <c r="AA26" i="1" s="1"/>
  <c r="AC26" i="1"/>
  <c r="AD26" i="1"/>
  <c r="W28" i="1"/>
  <c r="AA28" i="1" s="1"/>
  <c r="AD28" i="1"/>
  <c r="AE28" i="1" s="1"/>
  <c r="AC28" i="1"/>
  <c r="AD23" i="1"/>
  <c r="AE23" i="1" s="1"/>
  <c r="W23" i="1"/>
  <c r="AA23" i="1" s="1"/>
  <c r="AC23" i="1"/>
  <c r="AE18" i="1"/>
  <c r="W30" i="1"/>
  <c r="AA30" i="1" s="1"/>
  <c r="AD30" i="1"/>
  <c r="AE30" i="1" s="1"/>
  <c r="AC30" i="1"/>
  <c r="R30" i="1"/>
  <c r="P30" i="1" s="1"/>
  <c r="S30" i="1" s="1"/>
  <c r="M30" i="1" s="1"/>
  <c r="N30" i="1" s="1"/>
  <c r="AE27" i="1"/>
  <c r="R28" i="1"/>
  <c r="P28" i="1" s="1"/>
  <c r="S28" i="1" s="1"/>
  <c r="M28" i="1" s="1"/>
  <c r="N28" i="1" s="1"/>
  <c r="AE20" i="1"/>
  <c r="W17" i="1"/>
  <c r="AA17" i="1" s="1"/>
  <c r="AD17" i="1"/>
  <c r="AC17" i="1"/>
  <c r="AE19" i="1"/>
  <c r="R26" i="1"/>
  <c r="P26" i="1" s="1"/>
  <c r="S26" i="1" s="1"/>
  <c r="M26" i="1" s="1"/>
  <c r="N26" i="1" s="1"/>
  <c r="AE22" i="1"/>
  <c r="W24" i="1"/>
  <c r="AA24" i="1" s="1"/>
  <c r="AD24" i="1"/>
  <c r="AC24" i="1"/>
  <c r="AE31" i="1"/>
  <c r="AE17" i="1" l="1"/>
  <c r="AE26" i="1"/>
  <c r="AE24" i="1"/>
</calcChain>
</file>

<file path=xl/sharedStrings.xml><?xml version="1.0" encoding="utf-8"?>
<sst xmlns="http://schemas.openxmlformats.org/spreadsheetml/2006/main" count="534" uniqueCount="271">
  <si>
    <t>File opened</t>
  </si>
  <si>
    <t>2020-12-16 10:22:42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</si>
  <si>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</si>
  <si>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</si>
  <si>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</si>
  <si>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</si>
  <si>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</si>
  <si>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</si>
  <si>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</si>
  <si>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</si>
  <si>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</si>
  <si>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</si>
  <si>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</si>
  <si>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{"co2bspanconc1": "400", "tazero": "0.00104713", "flowazero": "0.317", "h2oaspanconc1": "12.17", "h2obspan2": "0", "co2bspan2a": "0.0873229", "co2aspan2a": "0.0865215", "co2aspan2": "0", "chamberpressurezero": "2.57375", "co2bspan1": "0.999577", "h2obspan1": "0.998939", "co2bspan2b": "0.087286", "co2bspanconc2": "0", "h2obspanconc2": "0", "co2azero": "0.892502", "ssb_ref": "34919.1", "ssa_ref": "37127.4", "co2bzero": "0.898612", "co2aspan1": "1.00054", "h2oaspanconc2": "0", "h2obspan2b": "0.0677395", "h2oaspan2b": "0.0671222", "h2oaspan2a": "0.0668561", "h2oaspan2": "0", "h2obspanconc1": "12.17", "h2oazero": "1.16161", "flowmeterzero": "0.990581", "co2bspan2": "0", "tbzero": "0.0513058", "co2aspanconc1": "400", "h2oaspan1": "1.00398", "h2obspan2a": "0.0678114", "co2aspanconc2": "0", "co2aspan2b": "0.086568", "oxygen": "21", "h2obzero": "1.16501", "flowbzero": "0.26"}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</si>
  <si>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</si>
  <si>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</si>
  <si>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</si>
  <si>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</si>
  <si>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</si>
  <si>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</si>
  <si>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</si>
  <si>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10:22:42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</si>
  <si>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</si>
  <si>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</si>
  <si>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</si>
  <si>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</si>
  <si>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</si>
  <si>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</si>
  <si>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</si>
  <si>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</si>
  <si>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</si>
  <si>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</si>
  <si>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</si>
  <si>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</si>
  <si>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</si>
  <si>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</si>
  <si>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</si>
  <si>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</si>
  <si>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</si>
  <si>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</si>
  <si>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</si>
  <si>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</si>
  <si>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</si>
  <si>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</si>
  <si>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</si>
  <si>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</si>
  <si>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</si>
  <si>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</si>
  <si>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</si>
  <si>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</si>
  <si>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</si>
  <si>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</si>
  <si>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</si>
  <si>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</si>
  <si>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</si>
  <si>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</si>
  <si>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</si>
  <si>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</si>
  <si>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</si>
  <si>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</si>
  <si>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</si>
  <si>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</si>
  <si>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</si>
  <si>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</si>
  <si>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</si>
  <si>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</si>
  <si>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</si>
  <si>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</si>
  <si>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</si>
  <si>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</si>
  <si>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</si>
  <si>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</si>
  <si>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</si>
  <si>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</si>
  <si>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</si>
  <si>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6.07058 92.363 391.428 619.968 858.153 1059.61 1241.84 1400.52</t>
  </si>
  <si>
    <t>Fs_true</t>
  </si>
  <si>
    <t>1.21091 103.559 404.005 601.341 801.253 1000.78 1201.79 1400.9</t>
  </si>
  <si>
    <t>leak_wt</t>
  </si>
  <si>
    <t>Sys</t>
  </si>
  <si>
    <t>UserDefCon</t>
  </si>
  <si>
    <t>GasEx</t>
  </si>
  <si>
    <t>Leak</t>
  </si>
  <si>
    <t>LeafQ</t>
  </si>
  <si>
    <t>Const</t>
  </si>
  <si>
    <t>Meas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</si>
  <si>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</si>
  <si>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</si>
  <si>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</si>
  <si>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</si>
  <si>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</si>
  <si>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</si>
  <si>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</si>
  <si>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</si>
  <si>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</si>
  <si>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</si>
  <si>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</si>
  <si>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</si>
  <si>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</si>
  <si>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</si>
  <si>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</si>
  <si>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</si>
  <si>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</si>
  <si>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</si>
  <si>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</si>
  <si>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</si>
  <si>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</si>
  <si>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</si>
  <si>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</si>
  <si>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</si>
  <si>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</si>
  <si>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</si>
  <si>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</si>
  <si>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</si>
  <si>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</si>
  <si>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</si>
  <si>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</si>
  <si>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</si>
  <si>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</si>
  <si>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</si>
  <si>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</si>
  <si>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</si>
  <si>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</si>
  <si>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</si>
  <si>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</si>
  <si>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</si>
  <si>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</si>
  <si>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</si>
  <si>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</si>
  <si>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</si>
  <si>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</si>
  <si>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</si>
  <si>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</si>
  <si>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</si>
  <si>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</si>
  <si>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</si>
  <si>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</si>
  <si>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</si>
  <si>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</si>
  <si>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</si>
  <si>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</si>
  <si>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</si>
  <si>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</si>
  <si>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</si>
  <si>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</si>
  <si>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</si>
  <si>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</si>
  <si>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</si>
  <si>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</si>
  <si>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</si>
  <si>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</si>
  <si>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</si>
  <si>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</si>
  <si>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</si>
  <si>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</si>
  <si>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</si>
  <si>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</si>
  <si>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</si>
  <si>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</si>
  <si>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</si>
  <si>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</si>
  <si>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</si>
  <si>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</si>
  <si>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</si>
  <si>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</si>
  <si>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</si>
  <si>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</si>
  <si>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</si>
  <si>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</si>
  <si>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</si>
  <si>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</si>
  <si>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</si>
  <si>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</si>
  <si>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</si>
  <si>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</si>
  <si>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</si>
  <si>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</si>
  <si>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</si>
  <si>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</si>
  <si>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</si>
  <si>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</si>
  <si>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</si>
  <si>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</si>
  <si>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</si>
  <si>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</si>
  <si>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</si>
  <si>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</si>
  <si>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</si>
  <si>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</si>
  <si>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</si>
  <si>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</si>
  <si>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</si>
  <si>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</si>
  <si>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</si>
  <si>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</si>
  <si>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</si>
  <si>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</si>
  <si>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</si>
  <si>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</si>
  <si>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</si>
  <si>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</si>
  <si>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</si>
  <si>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</si>
  <si>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</si>
  <si>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</si>
  <si>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</si>
  <si>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</si>
  <si>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</si>
  <si>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</si>
  <si>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</si>
  <si>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</si>
  <si>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</si>
  <si>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</si>
  <si>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</si>
  <si>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</si>
  <si>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</si>
  <si>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</si>
  <si>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</si>
  <si>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</si>
  <si>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</si>
  <si>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</si>
  <si>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</si>
  <si>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</si>
  <si>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</si>
  <si>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</si>
  <si>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</si>
  <si>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</si>
  <si>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</si>
  <si>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</si>
  <si>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</si>
  <si>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</si>
  <si>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10:25:25</t>
  </si>
  <si>
    <t>10:25:25</t>
  </si>
  <si>
    <t>1149</t>
  </si>
  <si>
    <t>_1</t>
  </si>
  <si>
    <t>0: Broadleaf</t>
  </si>
  <si>
    <t>10:18:54</t>
  </si>
  <si>
    <t>0/3</t>
  </si>
  <si>
    <t>20201216 10:27:26</t>
  </si>
  <si>
    <t>10:27:26</t>
  </si>
  <si>
    <t>2/3</t>
  </si>
  <si>
    <t>20201216 10:28:44</t>
  </si>
  <si>
    <t>10:28:44</t>
  </si>
  <si>
    <t>3/3</t>
  </si>
  <si>
    <t>20201216 10:30:44</t>
  </si>
  <si>
    <t>10:30:44</t>
  </si>
  <si>
    <t>10:30:10</t>
  </si>
  <si>
    <t>20201216 10:31:57</t>
  </si>
  <si>
    <t>10:31:57</t>
  </si>
  <si>
    <t>20201216 10:33:14</t>
  </si>
  <si>
    <t>10:33:14</t>
  </si>
  <si>
    <t>20201216 10:34:47</t>
  </si>
  <si>
    <t>10:34:47</t>
  </si>
  <si>
    <t>20201216 10:36:37</t>
  </si>
  <si>
    <t>10:36:37</t>
  </si>
  <si>
    <t>20201216 10:38:16</t>
  </si>
  <si>
    <t>10:38:16</t>
  </si>
  <si>
    <t>20201216 10:40:16</t>
  </si>
  <si>
    <t>10:40:16</t>
  </si>
  <si>
    <t>10:40:45</t>
  </si>
  <si>
    <t>20201216 10:42:46</t>
  </si>
  <si>
    <t>10:42:46</t>
  </si>
  <si>
    <t>20201216 10:44:17</t>
  </si>
  <si>
    <t>10:44:17</t>
  </si>
  <si>
    <t>20201216 10:46:17</t>
  </si>
  <si>
    <t>10:46:17</t>
  </si>
  <si>
    <t>20201216 10:48:18</t>
  </si>
  <si>
    <t>10:48:18</t>
  </si>
  <si>
    <t>1/3</t>
  </si>
  <si>
    <t>20201216 10:50:18</t>
  </si>
  <si>
    <t>10:50:18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</si>
</sst>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T31"/>
  <sheetViews>
    <sheetView tabSelected="1" topLeftCell="E11" workbookViewId="0"/>
  </sheetViews>
  <sheetFormatPr defaultRowHeight="15" x14ac:dyDescent="0.25"/>
  <sheetData>
    <row r="2" spans="1:124" x14ac:dyDescent="0.25">
      <c r="A2" t="s">
        <v>23</v>
      </c>
      <c r="B2" t="s">
        <v>24</v>
      </c>
      <c r="C2" t="s">
        <v>26</v>
      </c>
    </row>
    <row r="3" spans="1:124" x14ac:dyDescent="0.25">
      <c r="B3" t="s">
        <v>25</v>
      </c>
      <c r="C3">
        <v>21</v>
      </c>
    </row>
    <row r="4" spans="1:124" x14ac:dyDescent="0.25">
      <c r="A4" t="s">
        <v>27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24" x14ac:dyDescent="0.25">
      <c r="B5" t="s">
        <v>15</v>
      </c>
      <c r="C5" t="s">
        <v>30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124" x14ac:dyDescent="0.25">
      <c r="B7">
        <v>0</v>
      </c>
      <c r="C7">
        <v>1</v>
      </c>
      <c r="D7">
        <v>0</v>
      </c>
      <c r="E7">
        <v>0</v>
      </c>
    </row>
    <row r="8" spans="1:124" x14ac:dyDescent="0.25">
      <c r="A8" t="s">
        <v>44</v>
      </c>
      <c r="B8" t="s">
        <v>45</v>
      </c>
      <c r="C8" t="s">
        <v>47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 spans="1:124" x14ac:dyDescent="0.25">
      <c r="B9" t="s">
        <v>46</v>
      </c>
      <c r="C9" t="s">
        <v>48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2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12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24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76</v>
      </c>
      <c r="H12" t="s">
        <v>78</v>
      </c>
    </row>
    <row r="13" spans="1:124" x14ac:dyDescent="0.25">
      <c r="B13">
        <v>-6276</v>
      </c>
      <c r="C13">
        <v>6.6</v>
      </c>
      <c r="D13">
        <v>1.7090000000000001E-5</v>
      </c>
      <c r="E13">
        <v>3.11</v>
      </c>
      <c r="F13" t="s">
        <v>75</v>
      </c>
      <c r="G13" t="s">
        <v>77</v>
      </c>
      <c r="H13">
        <v>0</v>
      </c>
    </row>
    <row r="14" spans="1:124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80</v>
      </c>
      <c r="G14" t="s">
        <v>80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83</v>
      </c>
      <c r="AL14" t="s">
        <v>83</v>
      </c>
      <c r="AM14" t="s">
        <v>83</v>
      </c>
      <c r="AN14" t="s">
        <v>83</v>
      </c>
      <c r="AO14" t="s">
        <v>84</v>
      </c>
      <c r="AP14" t="s">
        <v>84</v>
      </c>
      <c r="AQ14" t="s">
        <v>84</v>
      </c>
      <c r="AR14" t="s">
        <v>84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87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</row>
    <row r="15" spans="1:12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82</v>
      </c>
      <c r="AG15" t="s">
        <v>121</v>
      </c>
      <c r="AH15" t="s">
        <v>122</v>
      </c>
      <c r="AI15" t="s">
        <v>123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97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91</v>
      </c>
      <c r="BL15" t="s">
        <v>94</v>
      </c>
      <c r="BM15" t="s">
        <v>150</v>
      </c>
      <c r="BN15" t="s">
        <v>151</v>
      </c>
      <c r="BO15" t="s">
        <v>152</v>
      </c>
      <c r="BP15" t="s">
        <v>153</v>
      </c>
      <c r="BQ15" t="s">
        <v>154</v>
      </c>
      <c r="BR15" t="s">
        <v>155</v>
      </c>
      <c r="BS15" t="s">
        <v>156</v>
      </c>
      <c r="BT15" t="s">
        <v>157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163</v>
      </c>
      <c r="CA15" t="s">
        <v>164</v>
      </c>
      <c r="CB15" t="s">
        <v>165</v>
      </c>
      <c r="CC15" t="s">
        <v>166</v>
      </c>
      <c r="CD15" t="s">
        <v>167</v>
      </c>
      <c r="CE15" t="s">
        <v>168</v>
      </c>
      <c r="CF15" t="s">
        <v>169</v>
      </c>
      <c r="CG15" t="s">
        <v>170</v>
      </c>
      <c r="CH15" t="s">
        <v>171</v>
      </c>
      <c r="CI15" t="s">
        <v>172</v>
      </c>
      <c r="CJ15" t="s">
        <v>173</v>
      </c>
      <c r="CK15" t="s">
        <v>174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</row>
    <row r="16" spans="1:124" x14ac:dyDescent="0.25">
      <c r="B16" t="s">
        <v>210</v>
      </c>
      <c r="C16" t="s">
        <v>210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214</v>
      </c>
      <c r="N16" t="s">
        <v>140</v>
      </c>
      <c r="O16" t="s">
        <v>140</v>
      </c>
      <c r="P16" t="s">
        <v>211</v>
      </c>
      <c r="Q16" t="s">
        <v>211</v>
      </c>
      <c r="R16" t="s">
        <v>211</v>
      </c>
      <c r="S16" t="s">
        <v>211</v>
      </c>
      <c r="T16" t="s">
        <v>215</v>
      </c>
      <c r="U16" t="s">
        <v>216</v>
      </c>
      <c r="V16" t="s">
        <v>216</v>
      </c>
      <c r="W16" t="s">
        <v>217</v>
      </c>
      <c r="X16" t="s">
        <v>218</v>
      </c>
      <c r="Y16" t="s">
        <v>217</v>
      </c>
      <c r="Z16" t="s">
        <v>217</v>
      </c>
      <c r="AA16" t="s">
        <v>217</v>
      </c>
      <c r="AB16" t="s">
        <v>215</v>
      </c>
      <c r="AC16" t="s">
        <v>215</v>
      </c>
      <c r="AD16" t="s">
        <v>215</v>
      </c>
      <c r="AE16" t="s">
        <v>215</v>
      </c>
      <c r="AF16" t="s">
        <v>219</v>
      </c>
      <c r="AG16" t="s">
        <v>218</v>
      </c>
      <c r="AI16" t="s">
        <v>218</v>
      </c>
      <c r="AJ16" t="s">
        <v>219</v>
      </c>
      <c r="AK16" t="s">
        <v>213</v>
      </c>
      <c r="AL16" t="s">
        <v>213</v>
      </c>
      <c r="AN16" t="s">
        <v>220</v>
      </c>
      <c r="AO16" t="s">
        <v>221</v>
      </c>
      <c r="AR16" t="s">
        <v>211</v>
      </c>
      <c r="AS16" t="s">
        <v>210</v>
      </c>
      <c r="AT16" t="s">
        <v>214</v>
      </c>
      <c r="AU16" t="s">
        <v>214</v>
      </c>
      <c r="AV16" t="s">
        <v>222</v>
      </c>
      <c r="AW16" t="s">
        <v>222</v>
      </c>
      <c r="AX16" t="s">
        <v>214</v>
      </c>
      <c r="AY16" t="s">
        <v>222</v>
      </c>
      <c r="AZ16" t="s">
        <v>219</v>
      </c>
      <c r="BA16" t="s">
        <v>217</v>
      </c>
      <c r="BB16" t="s">
        <v>217</v>
      </c>
      <c r="BC16" t="s">
        <v>216</v>
      </c>
      <c r="BD16" t="s">
        <v>216</v>
      </c>
      <c r="BE16" t="s">
        <v>216</v>
      </c>
      <c r="BF16" t="s">
        <v>216</v>
      </c>
      <c r="BG16" t="s">
        <v>216</v>
      </c>
      <c r="BH16" t="s">
        <v>223</v>
      </c>
      <c r="BI16" t="s">
        <v>213</v>
      </c>
      <c r="BJ16" t="s">
        <v>213</v>
      </c>
      <c r="BK16" t="s">
        <v>224</v>
      </c>
      <c r="BM16" t="s">
        <v>210</v>
      </c>
      <c r="BN16" t="s">
        <v>210</v>
      </c>
      <c r="BP16" t="s">
        <v>225</v>
      </c>
      <c r="BQ16" t="s">
        <v>226</v>
      </c>
      <c r="BR16" t="s">
        <v>225</v>
      </c>
      <c r="BS16" t="s">
        <v>226</v>
      </c>
      <c r="BT16" t="s">
        <v>225</v>
      </c>
      <c r="BU16" t="s">
        <v>226</v>
      </c>
      <c r="BV16" t="s">
        <v>218</v>
      </c>
      <c r="BW16" t="s">
        <v>218</v>
      </c>
      <c r="BX16" t="s">
        <v>213</v>
      </c>
      <c r="BY16" t="s">
        <v>227</v>
      </c>
      <c r="BZ16" t="s">
        <v>213</v>
      </c>
      <c r="CB16" t="s">
        <v>214</v>
      </c>
      <c r="CC16" t="s">
        <v>228</v>
      </c>
      <c r="CD16" t="s">
        <v>214</v>
      </c>
      <c r="CF16" t="s">
        <v>222</v>
      </c>
      <c r="CG16" t="s">
        <v>229</v>
      </c>
      <c r="CH16" t="s">
        <v>222</v>
      </c>
      <c r="CM16" t="s">
        <v>218</v>
      </c>
      <c r="CN16" t="s">
        <v>218</v>
      </c>
      <c r="CO16" t="s">
        <v>225</v>
      </c>
      <c r="CP16" t="s">
        <v>226</v>
      </c>
      <c r="CQ16" t="s">
        <v>226</v>
      </c>
      <c r="CU16" t="s">
        <v>226</v>
      </c>
      <c r="CY16" t="s">
        <v>214</v>
      </c>
      <c r="CZ16" t="s">
        <v>214</v>
      </c>
      <c r="DA16" t="s">
        <v>222</v>
      </c>
      <c r="DB16" t="s">
        <v>222</v>
      </c>
      <c r="DC16" t="s">
        <v>230</v>
      </c>
      <c r="DD16" t="s">
        <v>230</v>
      </c>
      <c r="DF16" t="s">
        <v>219</v>
      </c>
      <c r="DG16" t="s">
        <v>219</v>
      </c>
      <c r="DH16" t="s">
        <v>216</v>
      </c>
      <c r="DI16" t="s">
        <v>216</v>
      </c>
      <c r="DJ16" t="s">
        <v>216</v>
      </c>
      <c r="DK16" t="s">
        <v>216</v>
      </c>
      <c r="DL16" t="s">
        <v>216</v>
      </c>
      <c r="DM16" t="s">
        <v>218</v>
      </c>
      <c r="DN16" t="s">
        <v>218</v>
      </c>
      <c r="DO16" t="s">
        <v>218</v>
      </c>
      <c r="DP16" t="s">
        <v>216</v>
      </c>
      <c r="DQ16" t="s">
        <v>214</v>
      </c>
      <c r="DR16" t="s">
        <v>222</v>
      </c>
      <c r="DS16" t="s">
        <v>218</v>
      </c>
      <c r="DT16" t="s">
        <v>218</v>
      </c>
    </row>
    <row r="17" spans="1:124" x14ac:dyDescent="0.25">
      <c r="A17">
        <v>1</v>
      </c>
      <c r="B17">
        <v>1608135925.5</v>
      </c>
      <c r="C17">
        <v>0</v>
      </c>
      <c r="D17" t="s">
        <v>231</v>
      </c>
      <c r="E17" t="s">
        <v>232</v>
      </c>
      <c r="F17" t="s">
        <v>233</v>
      </c>
      <c r="G17" t="s">
        <v>234</v>
      </c>
      <c r="H17">
        <v>1608135917.75</v>
      </c>
      <c r="I17">
        <f t="shared" ref="I17:I31" si="0">(J17)/1000</f>
        <v>1.9388785478968809E-3</v>
      </c>
      <c r="J17">
        <f t="shared" ref="J17:J31" si="1">1000*AZ17*AH17*(AV17-AW17)/(100*AO17*(1000-AH17*AV17))</f>
        <v>1.9388785478968809</v>
      </c>
      <c r="K17">
        <f t="shared" ref="K17:K31" si="2">AZ17*AH17*(AU17-AT17*(1000-AH17*AW17)/(1000-AH17*AV17))/(100*AO17)</f>
        <v>11.870697281419387</v>
      </c>
      <c r="L17">
        <f t="shared" ref="L17:L31" si="3">AT17 - IF(AH17&gt;1, K17*AO17*100/(AJ17*BH17), 0)</f>
        <v>401.843166666667</v>
      </c>
      <c r="M17" t="e">
        <f t="shared" ref="M17:M31" si="4">((S17-I17/2)*L17-K17)/(S17+I17/2)</f>
        <v>#DIV/0!</v>
      </c>
      <c r="N17" t="e">
        <f t="shared" ref="N17:N31" si="5">M17*(BA17+BB17)/1000</f>
        <v>#DIV/0!</v>
      </c>
      <c r="O17">
        <f t="shared" ref="O17:O31" si="6">(AT17 - IF(AH17&gt;1, K17*AO17*100/(AJ17*BH17), 0))*(BA17+BB17)/1000</f>
        <v>41.215775175791556</v>
      </c>
      <c r="P17" t="e">
        <f t="shared" ref="P17:P31" si="7">2/((1/R17-1/Q17)+SIGN(R17)*SQRT((1/R17-1/Q17)*(1/R17-1/Q17) + 4*AP17/((AP17+1)*(AP17+1))*(2*1/R17*1/Q17-1/Q17*1/Q17)))</f>
        <v>#DIV/0!</v>
      </c>
      <c r="Q17">
        <f t="shared" ref="Q17:Q31" si="8">IF(LEFT(AQ17,1)&lt;&gt;"0",IF(LEFT(AQ17,1)="1",3,AR17),$D$5+$E$5*(BH17*BA17/($K$5*1000))+$F$5*(BH17*BA17/($K$5*1000))*MAX(MIN(AO17,$J$5),$I$5)*MAX(MIN(AO17,$J$5),$I$5)+$G$5*MAX(MIN(AO17,$J$5),$I$5)*(BH17*BA17/($K$5*1000))+$H$5*(BH17*BA17/($K$5*1000))*(BH17*BA17/($K$5*1000)))</f>
        <v>2.9716865850710068</v>
      </c>
      <c r="R17" t="e">
        <f t="shared" ref="R17:R31" si="9">I17*(1000-(1000*0.61365*EXP(17.502*V17/(240.97+V17))/(BA17+BB17)+AV17)/2)/(1000*0.61365*EXP(17.502*V17/(240.97+V17))/(BA17+BB17)-AV17)</f>
        <v>#DIV/0!</v>
      </c>
      <c r="S17" t="e">
        <f t="shared" ref="S17:S31" si="10">1/((AP17+1)/(P17/1.6)+1/(Q17/1.37)) + AP17/((AP17+1)/(P17/1.6) + AP17/(Q17/1.37))</f>
        <v>#DIV/0!</v>
      </c>
      <c r="T17" t="e">
        <f t="shared" ref="T17:T31" si="11">(AL17*AN17)</f>
        <v>#DIV/0!</v>
      </c>
      <c r="U17" t="e">
        <f t="shared" ref="U17:U31" si="12">(BC17+(T17+2*0.95*0.0000000567*(((BC17+$B$7)+273)^4-(BC17+273)^4)-44100*I17)/(1.84*29.3*Q17+8*0.95*0.0000000567*(BC17+273)^3))</f>
        <v>#DIV/0!</v>
      </c>
      <c r="V17" t="e">
        <f t="shared" ref="V17:V31" si="13">($C$7*BD17+$D$7*BE17+$E$7*U17)</f>
        <v>#DIV/0!</v>
      </c>
      <c r="W17" t="e">
        <f t="shared" ref="W17:W31" si="14">0.61365*EXP(17.502*V17/(240.97+V17))</f>
        <v>#DIV/0!</v>
      </c>
      <c r="X17">
        <f t="shared" ref="X17:X31" si="15">(Y17/Z17*100)</f>
        <v>54.911854595120957</v>
      </c>
      <c r="Y17">
        <f t="shared" ref="Y17:Y31" si="16">AV17*(BA17+BB17)/1000</f>
        <v>2.0836479965926844</v>
      </c>
      <c r="Z17">
        <f t="shared" ref="Z17:Z31" si="17">0.61365*EXP(17.502*BC17/(240.97+BC17))</f>
        <v>3.7945321860934222</v>
      </c>
      <c r="AA17" t="e">
        <f t="shared" ref="AA17:AA31" si="18">(W17-AV17*(BA17+BB17)/1000)</f>
        <v>#DIV/0!</v>
      </c>
      <c r="AB17">
        <f t="shared" ref="AB17:AB31" si="19">(-I17*44100)</f>
        <v>-85.504543962252441</v>
      </c>
      <c r="AC17" t="e">
        <f t="shared" ref="AC17:AC31" si="20">2*29.3*Q17*0.92*(BC17-V17)</f>
        <v>#DIV/0!</v>
      </c>
      <c r="AD17" t="e">
        <f t="shared" ref="AD17:AD31" si="21">2*0.95*0.0000000567*(((BC17+$B$7)+273)^4-(V17+273)^4)</f>
        <v>#DIV/0!</v>
      </c>
      <c r="AE17" t="e">
        <f t="shared" ref="AE17:AE31" si="22">T17+AD17+AB17+AC17</f>
        <v>#DIV/0!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MAX(0,($B$13+$C$13*BH17)/(1+$D$13*BH17)*BA17/(BC17+273)*$E$13)</f>
        <v>53979.137059694614</v>
      </c>
      <c r="AK17">
        <f t="shared" ref="AK17:AK31" si="26">$B$11*BI17+$C$11*BJ17</f>
        <v>0</v>
      </c>
      <c r="AL17" t="e">
        <f t="shared" ref="AL17:AL31" si="27">AK17*AM17</f>
        <v>#DIV/0!</v>
      </c>
      <c r="AM17" t="e">
        <f t="shared" ref="AM17:AM31" si="28">($B$11*$D$9+$C$11*$D$9)/($B$11+$C$11)</f>
        <v>#DIV/0!</v>
      </c>
      <c r="AN17" t="e">
        <f t="shared" ref="AN17:AN31" si="29">($B$11*$K$9+$C$11*$K$9)/($B$11+$C$11)</f>
        <v>#DIV/0!</v>
      </c>
      <c r="AO17">
        <v>6</v>
      </c>
      <c r="AP17">
        <v>0.5</v>
      </c>
      <c r="AQ17" t="s">
        <v>235</v>
      </c>
      <c r="AR17">
        <v>2</v>
      </c>
      <c r="AS17">
        <v>1608135917.75</v>
      </c>
      <c r="AT17">
        <v>401.843166666667</v>
      </c>
      <c r="AU17">
        <v>417.02183333333301</v>
      </c>
      <c r="AV17">
        <v>20.31503</v>
      </c>
      <c r="AW17">
        <v>18.035810000000001</v>
      </c>
      <c r="AX17">
        <v>401.75446666666699</v>
      </c>
      <c r="AY17">
        <v>20.0748033333333</v>
      </c>
      <c r="AZ17">
        <v>500.0369</v>
      </c>
      <c r="BA17">
        <v>102.466833333333</v>
      </c>
      <c r="BB17">
        <v>9.9985253333333302E-2</v>
      </c>
      <c r="BC17">
        <v>27.998609999999999</v>
      </c>
      <c r="BD17">
        <v>28.474016666666699</v>
      </c>
      <c r="BE17">
        <v>999.9</v>
      </c>
      <c r="BF17">
        <v>0</v>
      </c>
      <c r="BG17">
        <v>0</v>
      </c>
      <c r="BH17">
        <v>9995.6233333333294</v>
      </c>
      <c r="BI17">
        <v>0</v>
      </c>
      <c r="BJ17">
        <v>429.96300000000002</v>
      </c>
      <c r="BK17">
        <v>1608135534.0999999</v>
      </c>
      <c r="BL17" t="s">
        <v>236</v>
      </c>
      <c r="BM17">
        <v>1608135534.0999999</v>
      </c>
      <c r="BN17">
        <v>1608135524.0999999</v>
      </c>
      <c r="BO17">
        <v>3</v>
      </c>
      <c r="BP17">
        <v>2.9000000000000001E-2</v>
      </c>
      <c r="BQ17">
        <v>-1.9E-2</v>
      </c>
      <c r="BR17">
        <v>-0.80800000000000005</v>
      </c>
      <c r="BS17">
        <v>0.252</v>
      </c>
      <c r="BT17">
        <v>1214</v>
      </c>
      <c r="BU17">
        <v>21</v>
      </c>
      <c r="BV17">
        <v>0.28000000000000003</v>
      </c>
      <c r="BW17">
        <v>0.09</v>
      </c>
      <c r="BX17">
        <v>11.8462037544799</v>
      </c>
      <c r="BY17">
        <v>1.7715836194077501</v>
      </c>
      <c r="BZ17">
        <v>0.13389317739003201</v>
      </c>
      <c r="CA17">
        <v>0</v>
      </c>
      <c r="CB17">
        <v>-15.17863</v>
      </c>
      <c r="CC17">
        <v>-1.9114705228031299</v>
      </c>
      <c r="CD17">
        <v>0.140196153418463</v>
      </c>
      <c r="CE17">
        <v>0</v>
      </c>
      <c r="CF17">
        <v>2.27922433333333</v>
      </c>
      <c r="CG17">
        <v>-0.30144453837597202</v>
      </c>
      <c r="CH17">
        <v>2.3805474956171101E-2</v>
      </c>
      <c r="CI17">
        <v>0</v>
      </c>
      <c r="CJ17">
        <v>0</v>
      </c>
      <c r="CK17">
        <v>3</v>
      </c>
      <c r="CL17" t="s">
        <v>237</v>
      </c>
      <c r="CM17">
        <v>100</v>
      </c>
      <c r="CN17">
        <v>100</v>
      </c>
      <c r="CO17">
        <v>8.8999999999999996E-2</v>
      </c>
      <c r="CP17">
        <v>0.2409</v>
      </c>
      <c r="CQ17">
        <v>0.25760507135134297</v>
      </c>
      <c r="CR17">
        <v>-1.6043650578588901E-5</v>
      </c>
      <c r="CS17">
        <v>-1.15305589960158E-6</v>
      </c>
      <c r="CT17">
        <v>3.6581349982770798E-10</v>
      </c>
      <c r="CU17">
        <v>-0.117894153611076</v>
      </c>
      <c r="CV17">
        <v>-1.48585495900011E-2</v>
      </c>
      <c r="CW17">
        <v>2.0620247853856302E-3</v>
      </c>
      <c r="CX17">
        <v>-2.1578943166311499E-5</v>
      </c>
      <c r="CY17">
        <v>18</v>
      </c>
      <c r="CZ17">
        <v>2225</v>
      </c>
      <c r="DA17">
        <v>1</v>
      </c>
      <c r="DB17">
        <v>25</v>
      </c>
      <c r="DC17">
        <v>6.5</v>
      </c>
      <c r="DD17">
        <v>6.7</v>
      </c>
      <c r="DE17">
        <v>2</v>
      </c>
      <c r="DF17">
        <v>511.63499999999999</v>
      </c>
      <c r="DG17">
        <v>482.803</v>
      </c>
      <c r="DH17">
        <v>23.738499999999998</v>
      </c>
      <c r="DI17">
        <v>35.353700000000003</v>
      </c>
      <c r="DJ17">
        <v>29.999600000000001</v>
      </c>
      <c r="DK17">
        <v>35.486899999999999</v>
      </c>
      <c r="DL17">
        <v>35.542999999999999</v>
      </c>
      <c r="DM17">
        <v>19.5657</v>
      </c>
      <c r="DN17">
        <v>19.3627</v>
      </c>
      <c r="DO17">
        <v>28.2911</v>
      </c>
      <c r="DP17">
        <v>23.706499999999998</v>
      </c>
      <c r="DQ17">
        <v>416.44799999999998</v>
      </c>
      <c r="DR17">
        <v>18.150400000000001</v>
      </c>
      <c r="DS17">
        <v>97.465299999999999</v>
      </c>
      <c r="DT17">
        <v>101.735</v>
      </c>
    </row>
    <row r="18" spans="1:124" x14ac:dyDescent="0.25">
      <c r="A18">
        <v>2</v>
      </c>
      <c r="B18">
        <v>1608136046</v>
      </c>
      <c r="C18">
        <v>120.5</v>
      </c>
      <c r="D18" t="s">
        <v>238</v>
      </c>
      <c r="E18" t="s">
        <v>239</v>
      </c>
      <c r="F18" t="s">
        <v>233</v>
      </c>
      <c r="G18" t="s">
        <v>234</v>
      </c>
      <c r="H18">
        <v>1608136038.25</v>
      </c>
      <c r="I18">
        <f t="shared" si="0"/>
        <v>1.8066852285095216E-3</v>
      </c>
      <c r="J18">
        <f t="shared" si="1"/>
        <v>1.8066852285095216</v>
      </c>
      <c r="K18">
        <f t="shared" si="2"/>
        <v>-0.45988959114970535</v>
      </c>
      <c r="L18">
        <f t="shared" si="3"/>
        <v>49.580646666666702</v>
      </c>
      <c r="M18" t="e">
        <f t="shared" si="4"/>
        <v>#DIV/0!</v>
      </c>
      <c r="N18" t="e">
        <f t="shared" si="5"/>
        <v>#DIV/0!</v>
      </c>
      <c r="O18">
        <f t="shared" si="6"/>
        <v>5.0853007987207128</v>
      </c>
      <c r="P18" t="e">
        <f t="shared" si="7"/>
        <v>#DIV/0!</v>
      </c>
      <c r="Q18">
        <f t="shared" si="8"/>
        <v>2.9723948707106347</v>
      </c>
      <c r="R18" t="e">
        <f t="shared" si="9"/>
        <v>#DIV/0!</v>
      </c>
      <c r="S18" t="e">
        <f t="shared" si="10"/>
        <v>#DIV/0!</v>
      </c>
      <c r="T18" t="e">
        <f t="shared" si="11"/>
        <v>#DIV/0!</v>
      </c>
      <c r="U18" t="e">
        <f t="shared" si="12"/>
        <v>#DIV/0!</v>
      </c>
      <c r="V18" t="e">
        <f t="shared" si="13"/>
        <v>#DIV/0!</v>
      </c>
      <c r="W18" t="e">
        <f t="shared" si="14"/>
        <v>#DIV/0!</v>
      </c>
      <c r="X18">
        <f t="shared" si="15"/>
        <v>55.832840430357919</v>
      </c>
      <c r="Y18">
        <f t="shared" si="16"/>
        <v>2.1185584600816574</v>
      </c>
      <c r="Z18">
        <f t="shared" si="17"/>
        <v>3.794466560812364</v>
      </c>
      <c r="AA18" t="e">
        <f t="shared" si="18"/>
        <v>#DIV/0!</v>
      </c>
      <c r="AB18">
        <f t="shared" si="19"/>
        <v>-79.674818577269903</v>
      </c>
      <c r="AC18" t="e">
        <f t="shared" si="20"/>
        <v>#DIV/0!</v>
      </c>
      <c r="AD18" t="e">
        <f t="shared" si="21"/>
        <v>#DIV/0!</v>
      </c>
      <c r="AE18" t="e">
        <f t="shared" si="22"/>
        <v>#DIV/0!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53999.933784658031</v>
      </c>
      <c r="AK18">
        <f t="shared" si="26"/>
        <v>0</v>
      </c>
      <c r="AL18" t="e">
        <f t="shared" si="27"/>
        <v>#DIV/0!</v>
      </c>
      <c r="AM18" t="e">
        <f t="shared" si="28"/>
        <v>#DIV/0!</v>
      </c>
      <c r="AN18" t="e">
        <f t="shared" si="29"/>
        <v>#DIV/0!</v>
      </c>
      <c r="AO18">
        <v>6</v>
      </c>
      <c r="AP18">
        <v>0.5</v>
      </c>
      <c r="AQ18" t="s">
        <v>235</v>
      </c>
      <c r="AR18">
        <v>2</v>
      </c>
      <c r="AS18">
        <v>1608136038.25</v>
      </c>
      <c r="AT18">
        <v>49.580646666666702</v>
      </c>
      <c r="AU18">
        <v>49.136303333333302</v>
      </c>
      <c r="AV18">
        <v>20.6555133333333</v>
      </c>
      <c r="AW18">
        <v>18.532426666666701</v>
      </c>
      <c r="AX18">
        <v>49.326583333333303</v>
      </c>
      <c r="AY18">
        <v>20.401533333333301</v>
      </c>
      <c r="AZ18">
        <v>500.03626666666702</v>
      </c>
      <c r="BA18">
        <v>102.466266666667</v>
      </c>
      <c r="BB18">
        <v>9.9979250000000006E-2</v>
      </c>
      <c r="BC18">
        <v>27.9983133333333</v>
      </c>
      <c r="BD18">
        <v>28.5361166666667</v>
      </c>
      <c r="BE18">
        <v>999.9</v>
      </c>
      <c r="BF18">
        <v>0</v>
      </c>
      <c r="BG18">
        <v>0</v>
      </c>
      <c r="BH18">
        <v>9999.6856666666699</v>
      </c>
      <c r="BI18">
        <v>0</v>
      </c>
      <c r="BJ18">
        <v>508.6694</v>
      </c>
      <c r="BK18">
        <v>1608135534.0999999</v>
      </c>
      <c r="BL18" t="s">
        <v>236</v>
      </c>
      <c r="BM18">
        <v>1608135534.0999999</v>
      </c>
      <c r="BN18">
        <v>1608135524.0999999</v>
      </c>
      <c r="BO18">
        <v>3</v>
      </c>
      <c r="BP18">
        <v>2.9000000000000001E-2</v>
      </c>
      <c r="BQ18">
        <v>-1.9E-2</v>
      </c>
      <c r="BR18">
        <v>-0.80800000000000005</v>
      </c>
      <c r="BS18">
        <v>0.252</v>
      </c>
      <c r="BT18">
        <v>1214</v>
      </c>
      <c r="BU18">
        <v>21</v>
      </c>
      <c r="BV18">
        <v>0.28000000000000003</v>
      </c>
      <c r="BW18">
        <v>0.09</v>
      </c>
      <c r="BX18">
        <v>-0.45270650166933302</v>
      </c>
      <c r="BY18">
        <v>-0.20089384850848299</v>
      </c>
      <c r="BZ18">
        <v>2.3662325010462198E-2</v>
      </c>
      <c r="CA18">
        <v>1</v>
      </c>
      <c r="CB18">
        <v>0.44030940000000002</v>
      </c>
      <c r="CC18">
        <v>0.184359083426029</v>
      </c>
      <c r="CD18">
        <v>2.4474700313589101E-2</v>
      </c>
      <c r="CE18">
        <v>1</v>
      </c>
      <c r="CF18">
        <v>2.1196820000000001</v>
      </c>
      <c r="CG18">
        <v>0.493504071190208</v>
      </c>
      <c r="CH18">
        <v>3.7545515169369201E-2</v>
      </c>
      <c r="CI18">
        <v>0</v>
      </c>
      <c r="CJ18">
        <v>2</v>
      </c>
      <c r="CK18">
        <v>3</v>
      </c>
      <c r="CL18" t="s">
        <v>240</v>
      </c>
      <c r="CM18">
        <v>100</v>
      </c>
      <c r="CN18">
        <v>100</v>
      </c>
      <c r="CO18">
        <v>0.254</v>
      </c>
      <c r="CP18">
        <v>0.25409999999999999</v>
      </c>
      <c r="CQ18">
        <v>0.25760507135134297</v>
      </c>
      <c r="CR18">
        <v>-1.6043650578588901E-5</v>
      </c>
      <c r="CS18">
        <v>-1.15305589960158E-6</v>
      </c>
      <c r="CT18">
        <v>3.6581349982770798E-10</v>
      </c>
      <c r="CU18">
        <v>-0.117894153611076</v>
      </c>
      <c r="CV18">
        <v>-1.48585495900011E-2</v>
      </c>
      <c r="CW18">
        <v>2.0620247853856302E-3</v>
      </c>
      <c r="CX18">
        <v>-2.1578943166311499E-5</v>
      </c>
      <c r="CY18">
        <v>18</v>
      </c>
      <c r="CZ18">
        <v>2225</v>
      </c>
      <c r="DA18">
        <v>1</v>
      </c>
      <c r="DB18">
        <v>25</v>
      </c>
      <c r="DC18">
        <v>8.5</v>
      </c>
      <c r="DD18">
        <v>8.6999999999999993</v>
      </c>
      <c r="DE18">
        <v>2</v>
      </c>
      <c r="DF18">
        <v>511.40699999999998</v>
      </c>
      <c r="DG18">
        <v>482.36700000000002</v>
      </c>
      <c r="DH18">
        <v>23.632100000000001</v>
      </c>
      <c r="DI18">
        <v>35.193399999999997</v>
      </c>
      <c r="DJ18">
        <v>29.998999999999999</v>
      </c>
      <c r="DK18">
        <v>35.3279</v>
      </c>
      <c r="DL18">
        <v>35.383499999999998</v>
      </c>
      <c r="DM18">
        <v>5.0531699999999997</v>
      </c>
      <c r="DN18">
        <v>14.087</v>
      </c>
      <c r="DO18">
        <v>27.176200000000001</v>
      </c>
      <c r="DP18">
        <v>23.6417</v>
      </c>
      <c r="DQ18">
        <v>49.323500000000003</v>
      </c>
      <c r="DR18">
        <v>18.6007</v>
      </c>
      <c r="DS18">
        <v>97.501199999999997</v>
      </c>
      <c r="DT18">
        <v>101.762</v>
      </c>
    </row>
    <row r="19" spans="1:124" x14ac:dyDescent="0.25">
      <c r="A19">
        <v>3</v>
      </c>
      <c r="B19">
        <v>1608136124</v>
      </c>
      <c r="C19">
        <v>198.5</v>
      </c>
      <c r="D19" t="s">
        <v>241</v>
      </c>
      <c r="E19" t="s">
        <v>242</v>
      </c>
      <c r="F19" t="s">
        <v>233</v>
      </c>
      <c r="G19" t="s">
        <v>234</v>
      </c>
      <c r="H19">
        <v>1608136116</v>
      </c>
      <c r="I19">
        <f t="shared" si="0"/>
        <v>2.009878188395495E-3</v>
      </c>
      <c r="J19">
        <f t="shared" si="1"/>
        <v>2.0098781883954953</v>
      </c>
      <c r="K19">
        <f t="shared" si="2"/>
        <v>0.78139780302249318</v>
      </c>
      <c r="L19">
        <f t="shared" si="3"/>
        <v>79.487245161290303</v>
      </c>
      <c r="M19" t="e">
        <f t="shared" si="4"/>
        <v>#DIV/0!</v>
      </c>
      <c r="N19" t="e">
        <f t="shared" si="5"/>
        <v>#DIV/0!</v>
      </c>
      <c r="O19">
        <f t="shared" si="6"/>
        <v>8.1529277917693452</v>
      </c>
      <c r="P19" t="e">
        <f t="shared" si="7"/>
        <v>#DIV/0!</v>
      </c>
      <c r="Q19">
        <f t="shared" si="8"/>
        <v>2.9727145386493876</v>
      </c>
      <c r="R19" t="e">
        <f t="shared" si="9"/>
        <v>#DIV/0!</v>
      </c>
      <c r="S19" t="e">
        <f t="shared" si="10"/>
        <v>#DIV/0!</v>
      </c>
      <c r="T19" t="e">
        <f t="shared" si="11"/>
        <v>#DIV/0!</v>
      </c>
      <c r="U19" t="e">
        <f t="shared" si="12"/>
        <v>#DIV/0!</v>
      </c>
      <c r="V19" t="e">
        <f t="shared" si="13"/>
        <v>#DIV/0!</v>
      </c>
      <c r="W19" t="e">
        <f t="shared" si="14"/>
        <v>#DIV/0!</v>
      </c>
      <c r="X19">
        <f t="shared" si="15"/>
        <v>56.021681442462089</v>
      </c>
      <c r="Y19">
        <f t="shared" si="16"/>
        <v>2.1267762974263147</v>
      </c>
      <c r="Z19">
        <f t="shared" si="17"/>
        <v>3.7963449911989029</v>
      </c>
      <c r="AA19" t="e">
        <f t="shared" si="18"/>
        <v>#DIV/0!</v>
      </c>
      <c r="AB19">
        <f t="shared" si="19"/>
        <v>-88.635628108241335</v>
      </c>
      <c r="AC19" t="e">
        <f t="shared" si="20"/>
        <v>#DIV/0!</v>
      </c>
      <c r="AD19" t="e">
        <f t="shared" si="21"/>
        <v>#DIV/0!</v>
      </c>
      <c r="AE19" t="e">
        <f t="shared" si="22"/>
        <v>#DIV/0!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54007.838112180609</v>
      </c>
      <c r="AK19">
        <f t="shared" si="26"/>
        <v>0</v>
      </c>
      <c r="AL19" t="e">
        <f t="shared" si="27"/>
        <v>#DIV/0!</v>
      </c>
      <c r="AM19" t="e">
        <f t="shared" si="28"/>
        <v>#DIV/0!</v>
      </c>
      <c r="AN19" t="e">
        <f t="shared" si="29"/>
        <v>#DIV/0!</v>
      </c>
      <c r="AO19">
        <v>6</v>
      </c>
      <c r="AP19">
        <v>0.5</v>
      </c>
      <c r="AQ19" t="s">
        <v>235</v>
      </c>
      <c r="AR19">
        <v>2</v>
      </c>
      <c r="AS19">
        <v>1608136116</v>
      </c>
      <c r="AT19">
        <v>79.487245161290303</v>
      </c>
      <c r="AU19">
        <v>80.616548387096799</v>
      </c>
      <c r="AV19">
        <v>20.735077419354798</v>
      </c>
      <c r="AW19">
        <v>18.373412903225798</v>
      </c>
      <c r="AX19">
        <v>79.237964516128997</v>
      </c>
      <c r="AY19">
        <v>20.477848387096799</v>
      </c>
      <c r="AZ19">
        <v>500.03796774193501</v>
      </c>
      <c r="BA19">
        <v>102.46899999999999</v>
      </c>
      <c r="BB19">
        <v>0.10000682903225799</v>
      </c>
      <c r="BC19">
        <v>28.0068032258065</v>
      </c>
      <c r="BD19">
        <v>28.526609677419401</v>
      </c>
      <c r="BE19">
        <v>999.9</v>
      </c>
      <c r="BF19">
        <v>0</v>
      </c>
      <c r="BG19">
        <v>0</v>
      </c>
      <c r="BH19">
        <v>10001.2277419355</v>
      </c>
      <c r="BI19">
        <v>0</v>
      </c>
      <c r="BJ19">
        <v>588.82703225806404</v>
      </c>
      <c r="BK19">
        <v>1608135534.0999999</v>
      </c>
      <c r="BL19" t="s">
        <v>236</v>
      </c>
      <c r="BM19">
        <v>1608135534.0999999</v>
      </c>
      <c r="BN19">
        <v>1608135524.0999999</v>
      </c>
      <c r="BO19">
        <v>3</v>
      </c>
      <c r="BP19">
        <v>2.9000000000000001E-2</v>
      </c>
      <c r="BQ19">
        <v>-1.9E-2</v>
      </c>
      <c r="BR19">
        <v>-0.80800000000000005</v>
      </c>
      <c r="BS19">
        <v>0.252</v>
      </c>
      <c r="BT19">
        <v>1214</v>
      </c>
      <c r="BU19">
        <v>21</v>
      </c>
      <c r="BV19">
        <v>0.28000000000000003</v>
      </c>
      <c r="BW19">
        <v>0.09</v>
      </c>
      <c r="BX19">
        <v>0.78295132255031796</v>
      </c>
      <c r="BY19">
        <v>-0.165715102310939</v>
      </c>
      <c r="BZ19">
        <v>2.0545819212551698E-2</v>
      </c>
      <c r="CA19">
        <v>1</v>
      </c>
      <c r="CB19">
        <v>-1.1293616666666699</v>
      </c>
      <c r="CC19">
        <v>0.156125205784204</v>
      </c>
      <c r="CD19">
        <v>2.2717743884950899E-2</v>
      </c>
      <c r="CE19">
        <v>1</v>
      </c>
      <c r="CF19">
        <v>2.3614876666666702</v>
      </c>
      <c r="CG19">
        <v>1.4593014460514199E-2</v>
      </c>
      <c r="CH19">
        <v>2.40225960758245E-3</v>
      </c>
      <c r="CI19">
        <v>1</v>
      </c>
      <c r="CJ19">
        <v>3</v>
      </c>
      <c r="CK19">
        <v>3</v>
      </c>
      <c r="CL19" t="s">
        <v>243</v>
      </c>
      <c r="CM19">
        <v>100</v>
      </c>
      <c r="CN19">
        <v>100</v>
      </c>
      <c r="CO19">
        <v>0.249</v>
      </c>
      <c r="CP19">
        <v>0.25690000000000002</v>
      </c>
      <c r="CQ19">
        <v>0.25760507135134297</v>
      </c>
      <c r="CR19">
        <v>-1.6043650578588901E-5</v>
      </c>
      <c r="CS19">
        <v>-1.15305589960158E-6</v>
      </c>
      <c r="CT19">
        <v>3.6581349982770798E-10</v>
      </c>
      <c r="CU19">
        <v>-0.117894153611076</v>
      </c>
      <c r="CV19">
        <v>-1.48585495900011E-2</v>
      </c>
      <c r="CW19">
        <v>2.0620247853856302E-3</v>
      </c>
      <c r="CX19">
        <v>-2.1578943166311499E-5</v>
      </c>
      <c r="CY19">
        <v>18</v>
      </c>
      <c r="CZ19">
        <v>2225</v>
      </c>
      <c r="DA19">
        <v>1</v>
      </c>
      <c r="DB19">
        <v>25</v>
      </c>
      <c r="DC19">
        <v>9.8000000000000007</v>
      </c>
      <c r="DD19">
        <v>10</v>
      </c>
      <c r="DE19">
        <v>2</v>
      </c>
      <c r="DF19">
        <v>511.459</v>
      </c>
      <c r="DG19">
        <v>482.27699999999999</v>
      </c>
      <c r="DH19">
        <v>23.6357</v>
      </c>
      <c r="DI19">
        <v>35.100099999999998</v>
      </c>
      <c r="DJ19">
        <v>29.999700000000001</v>
      </c>
      <c r="DK19">
        <v>35.229999999999997</v>
      </c>
      <c r="DL19">
        <v>35.286299999999997</v>
      </c>
      <c r="DM19">
        <v>6.3472600000000003</v>
      </c>
      <c r="DN19">
        <v>13.8142</v>
      </c>
      <c r="DO19">
        <v>26.805900000000001</v>
      </c>
      <c r="DP19">
        <v>23.624300000000002</v>
      </c>
      <c r="DQ19">
        <v>80.8048</v>
      </c>
      <c r="DR19">
        <v>18.318999999999999</v>
      </c>
      <c r="DS19">
        <v>97.524100000000004</v>
      </c>
      <c r="DT19">
        <v>101.779</v>
      </c>
    </row>
    <row r="20" spans="1:124" x14ac:dyDescent="0.25">
      <c r="A20">
        <v>4</v>
      </c>
      <c r="B20">
        <v>1608136244.5</v>
      </c>
      <c r="C20">
        <v>319</v>
      </c>
      <c r="D20" t="s">
        <v>244</v>
      </c>
      <c r="E20" t="s">
        <v>245</v>
      </c>
      <c r="F20" t="s">
        <v>233</v>
      </c>
      <c r="G20" t="s">
        <v>234</v>
      </c>
      <c r="H20">
        <v>1608136236.75</v>
      </c>
      <c r="I20">
        <f t="shared" si="0"/>
        <v>2.3739461128150382E-3</v>
      </c>
      <c r="J20">
        <f t="shared" si="1"/>
        <v>2.3739461128150383</v>
      </c>
      <c r="K20">
        <f t="shared" si="2"/>
        <v>1.8512763487877835</v>
      </c>
      <c r="L20">
        <f t="shared" si="3"/>
        <v>99.749629999999996</v>
      </c>
      <c r="M20" t="e">
        <f t="shared" si="4"/>
        <v>#DIV/0!</v>
      </c>
      <c r="N20" t="e">
        <f t="shared" si="5"/>
        <v>#DIV/0!</v>
      </c>
      <c r="O20">
        <f t="shared" si="6"/>
        <v>10.23136894844173</v>
      </c>
      <c r="P20" t="e">
        <f t="shared" si="7"/>
        <v>#DIV/0!</v>
      </c>
      <c r="Q20">
        <f t="shared" si="8"/>
        <v>2.9735842421114342</v>
      </c>
      <c r="R20" t="e">
        <f t="shared" si="9"/>
        <v>#DIV/0!</v>
      </c>
      <c r="S20" t="e">
        <f t="shared" si="10"/>
        <v>#DIV/0!</v>
      </c>
      <c r="T20" t="e">
        <f t="shared" si="11"/>
        <v>#DIV/0!</v>
      </c>
      <c r="U20" t="e">
        <f t="shared" si="12"/>
        <v>#DIV/0!</v>
      </c>
      <c r="V20" t="e">
        <f t="shared" si="13"/>
        <v>#DIV/0!</v>
      </c>
      <c r="W20" t="e">
        <f t="shared" si="14"/>
        <v>#DIV/0!</v>
      </c>
      <c r="X20">
        <f t="shared" si="15"/>
        <v>56.254098148809128</v>
      </c>
      <c r="Y20">
        <f t="shared" si="16"/>
        <v>2.135207947862388</v>
      </c>
      <c r="Z20">
        <f t="shared" si="17"/>
        <v>3.7956487049425558</v>
      </c>
      <c r="AA20" t="e">
        <f t="shared" si="18"/>
        <v>#DIV/0!</v>
      </c>
      <c r="AB20">
        <f t="shared" si="19"/>
        <v>-104.69102357514318</v>
      </c>
      <c r="AC20" t="e">
        <f t="shared" si="20"/>
        <v>#DIV/0!</v>
      </c>
      <c r="AD20" t="e">
        <f t="shared" si="21"/>
        <v>#DIV/0!</v>
      </c>
      <c r="AE20" t="e">
        <f t="shared" si="22"/>
        <v>#DIV/0!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54033.928181102056</v>
      </c>
      <c r="AK20">
        <f t="shared" si="26"/>
        <v>0</v>
      </c>
      <c r="AL20" t="e">
        <f t="shared" si="27"/>
        <v>#DIV/0!</v>
      </c>
      <c r="AM20" t="e">
        <f t="shared" si="28"/>
        <v>#DIV/0!</v>
      </c>
      <c r="AN20" t="e">
        <f t="shared" si="29"/>
        <v>#DIV/0!</v>
      </c>
      <c r="AO20">
        <v>6</v>
      </c>
      <c r="AP20">
        <v>0.5</v>
      </c>
      <c r="AQ20" t="s">
        <v>235</v>
      </c>
      <c r="AR20">
        <v>2</v>
      </c>
      <c r="AS20">
        <v>1608136236.75</v>
      </c>
      <c r="AT20">
        <v>99.749629999999996</v>
      </c>
      <c r="AU20">
        <v>102.25513333333301</v>
      </c>
      <c r="AV20">
        <v>20.816980000000001</v>
      </c>
      <c r="AW20">
        <v>18.027756666666701</v>
      </c>
      <c r="AX20">
        <v>99.632953333333305</v>
      </c>
      <c r="AY20">
        <v>20.5019633333333</v>
      </c>
      <c r="AZ20">
        <v>500.03763333333302</v>
      </c>
      <c r="BA20">
        <v>102.47053333333299</v>
      </c>
      <c r="BB20">
        <v>9.9961900000000006E-2</v>
      </c>
      <c r="BC20">
        <v>28.0036566666667</v>
      </c>
      <c r="BD20">
        <v>28.501653333333302</v>
      </c>
      <c r="BE20">
        <v>999.9</v>
      </c>
      <c r="BF20">
        <v>0</v>
      </c>
      <c r="BG20">
        <v>0</v>
      </c>
      <c r="BH20">
        <v>10006.000333333301</v>
      </c>
      <c r="BI20">
        <v>0</v>
      </c>
      <c r="BJ20">
        <v>454.43003333333297</v>
      </c>
      <c r="BK20">
        <v>1608136210.5</v>
      </c>
      <c r="BL20" t="s">
        <v>246</v>
      </c>
      <c r="BM20">
        <v>1608136200.5</v>
      </c>
      <c r="BN20">
        <v>1608136210.5</v>
      </c>
      <c r="BO20">
        <v>4</v>
      </c>
      <c r="BP20">
        <v>-0.128</v>
      </c>
      <c r="BQ20">
        <v>5.7000000000000002E-2</v>
      </c>
      <c r="BR20">
        <v>0.11600000000000001</v>
      </c>
      <c r="BS20">
        <v>0.20699999999999999</v>
      </c>
      <c r="BT20">
        <v>102</v>
      </c>
      <c r="BU20">
        <v>18</v>
      </c>
      <c r="BV20">
        <v>0.15</v>
      </c>
      <c r="BW20">
        <v>0.05</v>
      </c>
      <c r="BX20">
        <v>1.8603370464911999</v>
      </c>
      <c r="BY20">
        <v>-1.35995070049142</v>
      </c>
      <c r="BZ20">
        <v>0.10679786097288101</v>
      </c>
      <c r="CA20">
        <v>0</v>
      </c>
      <c r="CB20">
        <v>-2.5054986666666701</v>
      </c>
      <c r="CC20">
        <v>1.4265439822024499</v>
      </c>
      <c r="CD20">
        <v>0.115909902819196</v>
      </c>
      <c r="CE20">
        <v>0</v>
      </c>
      <c r="CF20">
        <v>2.7892190000000001</v>
      </c>
      <c r="CG20">
        <v>0.56115550611791198</v>
      </c>
      <c r="CH20">
        <v>4.16638122235592E-2</v>
      </c>
      <c r="CI20">
        <v>0</v>
      </c>
      <c r="CJ20">
        <v>0</v>
      </c>
      <c r="CK20">
        <v>3</v>
      </c>
      <c r="CL20" t="s">
        <v>237</v>
      </c>
      <c r="CM20">
        <v>100</v>
      </c>
      <c r="CN20">
        <v>100</v>
      </c>
      <c r="CO20">
        <v>0.11700000000000001</v>
      </c>
      <c r="CP20">
        <v>0.31269999999999998</v>
      </c>
      <c r="CQ20">
        <v>0.12935727132158001</v>
      </c>
      <c r="CR20">
        <v>-1.6043650578588901E-5</v>
      </c>
      <c r="CS20">
        <v>-1.15305589960158E-6</v>
      </c>
      <c r="CT20">
        <v>3.6581349982770798E-10</v>
      </c>
      <c r="CU20">
        <v>-6.11316221929252E-2</v>
      </c>
      <c r="CV20">
        <v>-1.48585495900011E-2</v>
      </c>
      <c r="CW20">
        <v>2.0620247853856302E-3</v>
      </c>
      <c r="CX20">
        <v>-2.1578943166311499E-5</v>
      </c>
      <c r="CY20">
        <v>18</v>
      </c>
      <c r="CZ20">
        <v>2225</v>
      </c>
      <c r="DA20">
        <v>1</v>
      </c>
      <c r="DB20">
        <v>25</v>
      </c>
      <c r="DC20">
        <v>0.7</v>
      </c>
      <c r="DD20">
        <v>0.6</v>
      </c>
      <c r="DE20">
        <v>2</v>
      </c>
      <c r="DF20">
        <v>511.03199999999998</v>
      </c>
      <c r="DG20">
        <v>481.74200000000002</v>
      </c>
      <c r="DH20">
        <v>23.554400000000001</v>
      </c>
      <c r="DI20">
        <v>34.988399999999999</v>
      </c>
      <c r="DJ20">
        <v>29.999600000000001</v>
      </c>
      <c r="DK20">
        <v>35.103999999999999</v>
      </c>
      <c r="DL20">
        <v>35.155999999999999</v>
      </c>
      <c r="DM20">
        <v>7.2373799999999999</v>
      </c>
      <c r="DN20">
        <v>15.5441</v>
      </c>
      <c r="DO20">
        <v>26.003399999999999</v>
      </c>
      <c r="DP20">
        <v>23.550599999999999</v>
      </c>
      <c r="DQ20">
        <v>102.277</v>
      </c>
      <c r="DR20">
        <v>17.794499999999999</v>
      </c>
      <c r="DS20">
        <v>97.5471</v>
      </c>
      <c r="DT20">
        <v>101.79600000000001</v>
      </c>
    </row>
    <row r="21" spans="1:124" x14ac:dyDescent="0.25">
      <c r="A21">
        <v>5</v>
      </c>
      <c r="B21">
        <v>1608136317</v>
      </c>
      <c r="C21">
        <v>391.5</v>
      </c>
      <c r="D21" t="s">
        <v>247</v>
      </c>
      <c r="E21" t="s">
        <v>248</v>
      </c>
      <c r="F21" t="s">
        <v>233</v>
      </c>
      <c r="G21" t="s">
        <v>234</v>
      </c>
      <c r="H21">
        <v>1608136309.25</v>
      </c>
      <c r="I21">
        <f t="shared" si="0"/>
        <v>2.4838086791536284E-3</v>
      </c>
      <c r="J21">
        <f t="shared" si="1"/>
        <v>2.4838086791536282</v>
      </c>
      <c r="K21">
        <f t="shared" si="2"/>
        <v>4.2123476413863372</v>
      </c>
      <c r="L21">
        <f t="shared" si="3"/>
        <v>148.893</v>
      </c>
      <c r="M21" t="e">
        <f t="shared" si="4"/>
        <v>#DIV/0!</v>
      </c>
      <c r="N21" t="e">
        <f t="shared" si="5"/>
        <v>#DIV/0!</v>
      </c>
      <c r="O21">
        <f t="shared" si="6"/>
        <v>15.271843916962268</v>
      </c>
      <c r="P21" t="e">
        <f t="shared" si="7"/>
        <v>#DIV/0!</v>
      </c>
      <c r="Q21">
        <f t="shared" si="8"/>
        <v>2.9717943124732638</v>
      </c>
      <c r="R21" t="e">
        <f t="shared" si="9"/>
        <v>#DIV/0!</v>
      </c>
      <c r="S21" t="e">
        <f t="shared" si="10"/>
        <v>#DIV/0!</v>
      </c>
      <c r="T21" t="e">
        <f t="shared" si="11"/>
        <v>#DIV/0!</v>
      </c>
      <c r="U21" t="e">
        <f t="shared" si="12"/>
        <v>#DIV/0!</v>
      </c>
      <c r="V21" t="e">
        <f t="shared" si="13"/>
        <v>#DIV/0!</v>
      </c>
      <c r="W21" t="e">
        <f t="shared" si="14"/>
        <v>#DIV/0!</v>
      </c>
      <c r="X21">
        <f t="shared" si="15"/>
        <v>55.675806958965609</v>
      </c>
      <c r="Y21">
        <f t="shared" si="16"/>
        <v>2.1140001879812176</v>
      </c>
      <c r="Z21">
        <f t="shared" si="17"/>
        <v>3.796981675612328</v>
      </c>
      <c r="AA21" t="e">
        <f t="shared" si="18"/>
        <v>#DIV/0!</v>
      </c>
      <c r="AB21">
        <f t="shared" si="19"/>
        <v>-109.53596275067501</v>
      </c>
      <c r="AC21" t="e">
        <f t="shared" si="20"/>
        <v>#DIV/0!</v>
      </c>
      <c r="AD21" t="e">
        <f t="shared" si="21"/>
        <v>#DIV/0!</v>
      </c>
      <c r="AE21" t="e">
        <f t="shared" si="22"/>
        <v>#DIV/0!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53980.360704314597</v>
      </c>
      <c r="AK21">
        <f t="shared" si="26"/>
        <v>0</v>
      </c>
      <c r="AL21" t="e">
        <f t="shared" si="27"/>
        <v>#DIV/0!</v>
      </c>
      <c r="AM21" t="e">
        <f t="shared" si="28"/>
        <v>#DIV/0!</v>
      </c>
      <c r="AN21" t="e">
        <f t="shared" si="29"/>
        <v>#DIV/0!</v>
      </c>
      <c r="AO21">
        <v>6</v>
      </c>
      <c r="AP21">
        <v>0.5</v>
      </c>
      <c r="AQ21" t="s">
        <v>235</v>
      </c>
      <c r="AR21">
        <v>2</v>
      </c>
      <c r="AS21">
        <v>1608136309.25</v>
      </c>
      <c r="AT21">
        <v>148.893</v>
      </c>
      <c r="AU21">
        <v>154.39113333333299</v>
      </c>
      <c r="AV21">
        <v>20.610466666666699</v>
      </c>
      <c r="AW21">
        <v>17.691576666666698</v>
      </c>
      <c r="AX21">
        <v>148.7903</v>
      </c>
      <c r="AY21">
        <v>20.303846666666701</v>
      </c>
      <c r="AZ21">
        <v>500.04273333333299</v>
      </c>
      <c r="BA21">
        <v>102.469266666667</v>
      </c>
      <c r="BB21">
        <v>9.9987206666666703E-2</v>
      </c>
      <c r="BC21">
        <v>28.009679999999999</v>
      </c>
      <c r="BD21">
        <v>28.47953</v>
      </c>
      <c r="BE21">
        <v>999.9</v>
      </c>
      <c r="BF21">
        <v>0</v>
      </c>
      <c r="BG21">
        <v>0</v>
      </c>
      <c r="BH21">
        <v>9995.9953333333306</v>
      </c>
      <c r="BI21">
        <v>0</v>
      </c>
      <c r="BJ21">
        <v>415.32203333333302</v>
      </c>
      <c r="BK21">
        <v>1608136210.5</v>
      </c>
      <c r="BL21" t="s">
        <v>246</v>
      </c>
      <c r="BM21">
        <v>1608136200.5</v>
      </c>
      <c r="BN21">
        <v>1608136210.5</v>
      </c>
      <c r="BO21">
        <v>4</v>
      </c>
      <c r="BP21">
        <v>-0.128</v>
      </c>
      <c r="BQ21">
        <v>5.7000000000000002E-2</v>
      </c>
      <c r="BR21">
        <v>0.11600000000000001</v>
      </c>
      <c r="BS21">
        <v>0.20699999999999999</v>
      </c>
      <c r="BT21">
        <v>102</v>
      </c>
      <c r="BU21">
        <v>18</v>
      </c>
      <c r="BV21">
        <v>0.15</v>
      </c>
      <c r="BW21">
        <v>0.05</v>
      </c>
      <c r="BX21">
        <v>4.2138753527807298</v>
      </c>
      <c r="BY21">
        <v>-7.7069765041080901E-2</v>
      </c>
      <c r="BZ21">
        <v>1.55340808684723E-2</v>
      </c>
      <c r="CA21">
        <v>1</v>
      </c>
      <c r="CB21">
        <v>-5.4991666666666701</v>
      </c>
      <c r="CC21">
        <v>6.7527830923248502E-2</v>
      </c>
      <c r="CD21">
        <v>1.8273010212393099E-2</v>
      </c>
      <c r="CE21">
        <v>1</v>
      </c>
      <c r="CF21">
        <v>2.9200819999999998</v>
      </c>
      <c r="CG21">
        <v>-0.19565739710789501</v>
      </c>
      <c r="CH21">
        <v>1.8432642132911899E-2</v>
      </c>
      <c r="CI21">
        <v>1</v>
      </c>
      <c r="CJ21">
        <v>3</v>
      </c>
      <c r="CK21">
        <v>3</v>
      </c>
      <c r="CL21" t="s">
        <v>243</v>
      </c>
      <c r="CM21">
        <v>100</v>
      </c>
      <c r="CN21">
        <v>100</v>
      </c>
      <c r="CO21">
        <v>0.10299999999999999</v>
      </c>
      <c r="CP21">
        <v>0.30690000000000001</v>
      </c>
      <c r="CQ21">
        <v>0.12935727132158001</v>
      </c>
      <c r="CR21">
        <v>-1.6043650578588901E-5</v>
      </c>
      <c r="CS21">
        <v>-1.15305589960158E-6</v>
      </c>
      <c r="CT21">
        <v>3.6581349982770798E-10</v>
      </c>
      <c r="CU21">
        <v>-6.11316221929252E-2</v>
      </c>
      <c r="CV21">
        <v>-1.48585495900011E-2</v>
      </c>
      <c r="CW21">
        <v>2.0620247853856302E-3</v>
      </c>
      <c r="CX21">
        <v>-2.1578943166311499E-5</v>
      </c>
      <c r="CY21">
        <v>18</v>
      </c>
      <c r="CZ21">
        <v>2225</v>
      </c>
      <c r="DA21">
        <v>1</v>
      </c>
      <c r="DB21">
        <v>25</v>
      </c>
      <c r="DC21">
        <v>1.9</v>
      </c>
      <c r="DD21">
        <v>1.8</v>
      </c>
      <c r="DE21">
        <v>2</v>
      </c>
      <c r="DF21">
        <v>511.25900000000001</v>
      </c>
      <c r="DG21">
        <v>481.46899999999999</v>
      </c>
      <c r="DH21">
        <v>23.5123</v>
      </c>
      <c r="DI21">
        <v>34.930500000000002</v>
      </c>
      <c r="DJ21">
        <v>29.9999</v>
      </c>
      <c r="DK21">
        <v>35.037100000000002</v>
      </c>
      <c r="DL21">
        <v>35.089100000000002</v>
      </c>
      <c r="DM21">
        <v>9.3925000000000001</v>
      </c>
      <c r="DN21">
        <v>14.966699999999999</v>
      </c>
      <c r="DO21">
        <v>25.629899999999999</v>
      </c>
      <c r="DP21">
        <v>23.507899999999999</v>
      </c>
      <c r="DQ21">
        <v>154.85</v>
      </c>
      <c r="DR21">
        <v>17.7593</v>
      </c>
      <c r="DS21">
        <v>97.559899999999999</v>
      </c>
      <c r="DT21">
        <v>101.80500000000001</v>
      </c>
    </row>
    <row r="22" spans="1:124" x14ac:dyDescent="0.25">
      <c r="A22">
        <v>6</v>
      </c>
      <c r="B22">
        <v>1608136394</v>
      </c>
      <c r="C22">
        <v>468.5</v>
      </c>
      <c r="D22" t="s">
        <v>249</v>
      </c>
      <c r="E22" t="s">
        <v>250</v>
      </c>
      <c r="F22" t="s">
        <v>233</v>
      </c>
      <c r="G22" t="s">
        <v>234</v>
      </c>
      <c r="H22">
        <v>1608136386</v>
      </c>
      <c r="I22">
        <f t="shared" si="0"/>
        <v>2.6766375184061253E-3</v>
      </c>
      <c r="J22">
        <f t="shared" si="1"/>
        <v>2.6766375184061251</v>
      </c>
      <c r="K22">
        <f t="shared" si="2"/>
        <v>6.5410360559809329</v>
      </c>
      <c r="L22">
        <f t="shared" si="3"/>
        <v>199.04558064516101</v>
      </c>
      <c r="M22" t="e">
        <f t="shared" si="4"/>
        <v>#DIV/0!</v>
      </c>
      <c r="N22" t="e">
        <f t="shared" si="5"/>
        <v>#DIV/0!</v>
      </c>
      <c r="O22">
        <f t="shared" si="6"/>
        <v>20.415397024428991</v>
      </c>
      <c r="P22" t="e">
        <f t="shared" si="7"/>
        <v>#DIV/0!</v>
      </c>
      <c r="Q22">
        <f t="shared" si="8"/>
        <v>2.9726352974492047</v>
      </c>
      <c r="R22" t="e">
        <f t="shared" si="9"/>
        <v>#DIV/0!</v>
      </c>
      <c r="S22" t="e">
        <f t="shared" si="10"/>
        <v>#DIV/0!</v>
      </c>
      <c r="T22" t="e">
        <f t="shared" si="11"/>
        <v>#DIV/0!</v>
      </c>
      <c r="U22" t="e">
        <f t="shared" si="12"/>
        <v>#DIV/0!</v>
      </c>
      <c r="V22" t="e">
        <f t="shared" si="13"/>
        <v>#DIV/0!</v>
      </c>
      <c r="W22" t="e">
        <f t="shared" si="14"/>
        <v>#DIV/0!</v>
      </c>
      <c r="X22">
        <f t="shared" si="15"/>
        <v>55.493116546123566</v>
      </c>
      <c r="Y22">
        <f t="shared" si="16"/>
        <v>2.1069526089065649</v>
      </c>
      <c r="Z22">
        <f t="shared" si="17"/>
        <v>3.796781907455772</v>
      </c>
      <c r="AA22" t="e">
        <f t="shared" si="18"/>
        <v>#DIV/0!</v>
      </c>
      <c r="AB22">
        <f t="shared" si="19"/>
        <v>-118.03971456171013</v>
      </c>
      <c r="AC22" t="e">
        <f t="shared" si="20"/>
        <v>#DIV/0!</v>
      </c>
      <c r="AD22" t="e">
        <f t="shared" si="21"/>
        <v>#DIV/0!</v>
      </c>
      <c r="AE22" t="e">
        <f t="shared" si="22"/>
        <v>#DIV/0!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54005.106591140982</v>
      </c>
      <c r="AK22">
        <f t="shared" si="26"/>
        <v>0</v>
      </c>
      <c r="AL22" t="e">
        <f t="shared" si="27"/>
        <v>#DIV/0!</v>
      </c>
      <c r="AM22" t="e">
        <f t="shared" si="28"/>
        <v>#DIV/0!</v>
      </c>
      <c r="AN22" t="e">
        <f t="shared" si="29"/>
        <v>#DIV/0!</v>
      </c>
      <c r="AO22">
        <v>6</v>
      </c>
      <c r="AP22">
        <v>0.5</v>
      </c>
      <c r="AQ22" t="s">
        <v>235</v>
      </c>
      <c r="AR22">
        <v>2</v>
      </c>
      <c r="AS22">
        <v>1608136386</v>
      </c>
      <c r="AT22">
        <v>199.04558064516101</v>
      </c>
      <c r="AU22">
        <v>207.53351612903199</v>
      </c>
      <c r="AV22">
        <v>20.5423193548387</v>
      </c>
      <c r="AW22">
        <v>17.396570967741901</v>
      </c>
      <c r="AX22">
        <v>198.96222580645201</v>
      </c>
      <c r="AY22">
        <v>20.238461290322601</v>
      </c>
      <c r="AZ22">
        <v>500.03741935483902</v>
      </c>
      <c r="BA22">
        <v>102.466451612903</v>
      </c>
      <c r="BB22">
        <v>9.9990496774193499E-2</v>
      </c>
      <c r="BC22">
        <v>28.0087774193548</v>
      </c>
      <c r="BD22">
        <v>28.4613774193548</v>
      </c>
      <c r="BE22">
        <v>999.9</v>
      </c>
      <c r="BF22">
        <v>0</v>
      </c>
      <c r="BG22">
        <v>0</v>
      </c>
      <c r="BH22">
        <v>10001.0280645161</v>
      </c>
      <c r="BI22">
        <v>0</v>
      </c>
      <c r="BJ22">
        <v>421.770225806452</v>
      </c>
      <c r="BK22">
        <v>1608136210.5</v>
      </c>
      <c r="BL22" t="s">
        <v>246</v>
      </c>
      <c r="BM22">
        <v>1608136200.5</v>
      </c>
      <c r="BN22">
        <v>1608136210.5</v>
      </c>
      <c r="BO22">
        <v>4</v>
      </c>
      <c r="BP22">
        <v>-0.128</v>
      </c>
      <c r="BQ22">
        <v>5.7000000000000002E-2</v>
      </c>
      <c r="BR22">
        <v>0.11600000000000001</v>
      </c>
      <c r="BS22">
        <v>0.20699999999999999</v>
      </c>
      <c r="BT22">
        <v>102</v>
      </c>
      <c r="BU22">
        <v>18</v>
      </c>
      <c r="BV22">
        <v>0.15</v>
      </c>
      <c r="BW22">
        <v>0.05</v>
      </c>
      <c r="BX22">
        <v>6.5417006657124404</v>
      </c>
      <c r="BY22">
        <v>-0.173249561020587</v>
      </c>
      <c r="BZ22">
        <v>1.7514761685963599E-2</v>
      </c>
      <c r="CA22">
        <v>1</v>
      </c>
      <c r="CB22">
        <v>-8.4875799999999995</v>
      </c>
      <c r="CC22">
        <v>0.12661962180198799</v>
      </c>
      <c r="CD22">
        <v>1.6728685543102299E-2</v>
      </c>
      <c r="CE22">
        <v>1</v>
      </c>
      <c r="CF22">
        <v>3.145753</v>
      </c>
      <c r="CG22">
        <v>0.117118131256956</v>
      </c>
      <c r="CH22">
        <v>1.66906804634602E-2</v>
      </c>
      <c r="CI22">
        <v>1</v>
      </c>
      <c r="CJ22">
        <v>3</v>
      </c>
      <c r="CK22">
        <v>3</v>
      </c>
      <c r="CL22" t="s">
        <v>243</v>
      </c>
      <c r="CM22">
        <v>100</v>
      </c>
      <c r="CN22">
        <v>100</v>
      </c>
      <c r="CO22">
        <v>8.3000000000000004E-2</v>
      </c>
      <c r="CP22">
        <v>0.3029</v>
      </c>
      <c r="CQ22">
        <v>0.12935727132158001</v>
      </c>
      <c r="CR22">
        <v>-1.6043650578588901E-5</v>
      </c>
      <c r="CS22">
        <v>-1.15305589960158E-6</v>
      </c>
      <c r="CT22">
        <v>3.6581349982770798E-10</v>
      </c>
      <c r="CU22">
        <v>-6.11316221929252E-2</v>
      </c>
      <c r="CV22">
        <v>-1.48585495900011E-2</v>
      </c>
      <c r="CW22">
        <v>2.0620247853856302E-3</v>
      </c>
      <c r="CX22">
        <v>-2.1578943166311499E-5</v>
      </c>
      <c r="CY22">
        <v>18</v>
      </c>
      <c r="CZ22">
        <v>2225</v>
      </c>
      <c r="DA22">
        <v>1</v>
      </c>
      <c r="DB22">
        <v>25</v>
      </c>
      <c r="DC22">
        <v>3.2</v>
      </c>
      <c r="DD22">
        <v>3.1</v>
      </c>
      <c r="DE22">
        <v>2</v>
      </c>
      <c r="DF22">
        <v>511.19299999999998</v>
      </c>
      <c r="DG22">
        <v>480.90600000000001</v>
      </c>
      <c r="DH22">
        <v>23.511700000000001</v>
      </c>
      <c r="DI22">
        <v>34.876300000000001</v>
      </c>
      <c r="DJ22">
        <v>29.9999</v>
      </c>
      <c r="DK22">
        <v>34.971499999999999</v>
      </c>
      <c r="DL22">
        <v>35.023499999999999</v>
      </c>
      <c r="DM22">
        <v>11.546799999999999</v>
      </c>
      <c r="DN22">
        <v>15.525399999999999</v>
      </c>
      <c r="DO22">
        <v>24.8872</v>
      </c>
      <c r="DP22">
        <v>23.4969</v>
      </c>
      <c r="DQ22">
        <v>207.98</v>
      </c>
      <c r="DR22">
        <v>17.4194</v>
      </c>
      <c r="DS22">
        <v>97.5732</v>
      </c>
      <c r="DT22">
        <v>101.813</v>
      </c>
    </row>
    <row r="23" spans="1:124" x14ac:dyDescent="0.25">
      <c r="A23">
        <v>7</v>
      </c>
      <c r="B23">
        <v>1608136487</v>
      </c>
      <c r="C23">
        <v>561.5</v>
      </c>
      <c r="D23" t="s">
        <v>251</v>
      </c>
      <c r="E23" t="s">
        <v>252</v>
      </c>
      <c r="F23" t="s">
        <v>233</v>
      </c>
      <c r="G23" t="s">
        <v>234</v>
      </c>
      <c r="H23">
        <v>1608136479</v>
      </c>
      <c r="I23">
        <f t="shared" si="0"/>
        <v>2.7562012326085442E-3</v>
      </c>
      <c r="J23">
        <f t="shared" si="1"/>
        <v>2.7562012326085443</v>
      </c>
      <c r="K23">
        <f t="shared" si="2"/>
        <v>9.0163820032006825</v>
      </c>
      <c r="L23">
        <f t="shared" si="3"/>
        <v>249.526935483871</v>
      </c>
      <c r="M23" t="e">
        <f t="shared" si="4"/>
        <v>#DIV/0!</v>
      </c>
      <c r="N23" t="e">
        <f t="shared" si="5"/>
        <v>#DIV/0!</v>
      </c>
      <c r="O23">
        <f t="shared" si="6"/>
        <v>25.592315754155912</v>
      </c>
      <c r="P23" t="e">
        <f t="shared" si="7"/>
        <v>#DIV/0!</v>
      </c>
      <c r="Q23">
        <f t="shared" si="8"/>
        <v>2.9718109529285468</v>
      </c>
      <c r="R23" t="e">
        <f t="shared" si="9"/>
        <v>#DIV/0!</v>
      </c>
      <c r="S23" t="e">
        <f t="shared" si="10"/>
        <v>#DIV/0!</v>
      </c>
      <c r="T23" t="e">
        <f t="shared" si="11"/>
        <v>#DIV/0!</v>
      </c>
      <c r="U23" t="e">
        <f t="shared" si="12"/>
        <v>#DIV/0!</v>
      </c>
      <c r="V23" t="e">
        <f t="shared" si="13"/>
        <v>#DIV/0!</v>
      </c>
      <c r="W23" t="e">
        <f t="shared" si="14"/>
        <v>#DIV/0!</v>
      </c>
      <c r="X23">
        <f t="shared" si="15"/>
        <v>55.170789181178023</v>
      </c>
      <c r="Y23">
        <f t="shared" si="16"/>
        <v>2.0949670402400722</v>
      </c>
      <c r="Z23">
        <f t="shared" si="17"/>
        <v>3.7972395742977478</v>
      </c>
      <c r="AA23" t="e">
        <f t="shared" si="18"/>
        <v>#DIV/0!</v>
      </c>
      <c r="AB23">
        <f t="shared" si="19"/>
        <v>-121.5484743580368</v>
      </c>
      <c r="AC23" t="e">
        <f t="shared" si="20"/>
        <v>#DIV/0!</v>
      </c>
      <c r="AD23" t="e">
        <f t="shared" si="21"/>
        <v>#DIV/0!</v>
      </c>
      <c r="AE23" t="e">
        <f t="shared" si="22"/>
        <v>#DIV/0!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53980.511629387773</v>
      </c>
      <c r="AK23">
        <f t="shared" si="26"/>
        <v>0</v>
      </c>
      <c r="AL23" t="e">
        <f t="shared" si="27"/>
        <v>#DIV/0!</v>
      </c>
      <c r="AM23" t="e">
        <f t="shared" si="28"/>
        <v>#DIV/0!</v>
      </c>
      <c r="AN23" t="e">
        <f t="shared" si="29"/>
        <v>#DIV/0!</v>
      </c>
      <c r="AO23">
        <v>6</v>
      </c>
      <c r="AP23">
        <v>0.5</v>
      </c>
      <c r="AQ23" t="s">
        <v>235</v>
      </c>
      <c r="AR23">
        <v>2</v>
      </c>
      <c r="AS23">
        <v>1608136479</v>
      </c>
      <c r="AT23">
        <v>249.526935483871</v>
      </c>
      <c r="AU23">
        <v>261.17087096774202</v>
      </c>
      <c r="AV23">
        <v>20.426080645161299</v>
      </c>
      <c r="AW23">
        <v>17.1864806451613</v>
      </c>
      <c r="AX23">
        <v>249.467548387097</v>
      </c>
      <c r="AY23">
        <v>20.126883870967699</v>
      </c>
      <c r="AZ23">
        <v>500.04374193548398</v>
      </c>
      <c r="BA23">
        <v>102.463322580645</v>
      </c>
      <c r="BB23">
        <v>0.100016741935484</v>
      </c>
      <c r="BC23">
        <v>28.010845161290302</v>
      </c>
      <c r="BD23">
        <v>28.459377419354801</v>
      </c>
      <c r="BE23">
        <v>999.9</v>
      </c>
      <c r="BF23">
        <v>0</v>
      </c>
      <c r="BG23">
        <v>0</v>
      </c>
      <c r="BH23">
        <v>9996.6693548387102</v>
      </c>
      <c r="BI23">
        <v>0</v>
      </c>
      <c r="BJ23">
        <v>425.40912903225802</v>
      </c>
      <c r="BK23">
        <v>1608136210.5</v>
      </c>
      <c r="BL23" t="s">
        <v>246</v>
      </c>
      <c r="BM23">
        <v>1608136200.5</v>
      </c>
      <c r="BN23">
        <v>1608136210.5</v>
      </c>
      <c r="BO23">
        <v>4</v>
      </c>
      <c r="BP23">
        <v>-0.128</v>
      </c>
      <c r="BQ23">
        <v>5.7000000000000002E-2</v>
      </c>
      <c r="BR23">
        <v>0.11600000000000001</v>
      </c>
      <c r="BS23">
        <v>0.20699999999999999</v>
      </c>
      <c r="BT23">
        <v>102</v>
      </c>
      <c r="BU23">
        <v>18</v>
      </c>
      <c r="BV23">
        <v>0.15</v>
      </c>
      <c r="BW23">
        <v>0.05</v>
      </c>
      <c r="BX23">
        <v>9.0152243955857294</v>
      </c>
      <c r="BY23">
        <v>-4.7177777089269603E-2</v>
      </c>
      <c r="BZ23">
        <v>1.9631124424106999E-2</v>
      </c>
      <c r="CA23">
        <v>1</v>
      </c>
      <c r="CB23">
        <v>-11.6429333333333</v>
      </c>
      <c r="CC23">
        <v>3.5442046718529699E-2</v>
      </c>
      <c r="CD23">
        <v>2.5663025715781999E-2</v>
      </c>
      <c r="CE23">
        <v>1</v>
      </c>
      <c r="CF23">
        <v>3.2396233333333302</v>
      </c>
      <c r="CG23">
        <v>-0.143158531701886</v>
      </c>
      <c r="CH23">
        <v>1.2605867769504101E-2</v>
      </c>
      <c r="CI23">
        <v>1</v>
      </c>
      <c r="CJ23">
        <v>3</v>
      </c>
      <c r="CK23">
        <v>3</v>
      </c>
      <c r="CL23" t="s">
        <v>243</v>
      </c>
      <c r="CM23">
        <v>100</v>
      </c>
      <c r="CN23">
        <v>100</v>
      </c>
      <c r="CO23">
        <v>5.8999999999999997E-2</v>
      </c>
      <c r="CP23">
        <v>0.29980000000000001</v>
      </c>
      <c r="CQ23">
        <v>0.12935727132158001</v>
      </c>
      <c r="CR23">
        <v>-1.6043650578588901E-5</v>
      </c>
      <c r="CS23">
        <v>-1.15305589960158E-6</v>
      </c>
      <c r="CT23">
        <v>3.6581349982770798E-10</v>
      </c>
      <c r="CU23">
        <v>-6.11316221929252E-2</v>
      </c>
      <c r="CV23">
        <v>-1.48585495900011E-2</v>
      </c>
      <c r="CW23">
        <v>2.0620247853856302E-3</v>
      </c>
      <c r="CX23">
        <v>-2.1578943166311499E-5</v>
      </c>
      <c r="CY23">
        <v>18</v>
      </c>
      <c r="CZ23">
        <v>2225</v>
      </c>
      <c r="DA23">
        <v>1</v>
      </c>
      <c r="DB23">
        <v>25</v>
      </c>
      <c r="DC23">
        <v>4.8</v>
      </c>
      <c r="DD23">
        <v>4.5999999999999996</v>
      </c>
      <c r="DE23">
        <v>2</v>
      </c>
      <c r="DF23">
        <v>511.03899999999999</v>
      </c>
      <c r="DG23">
        <v>480.82499999999999</v>
      </c>
      <c r="DH23">
        <v>23.4193</v>
      </c>
      <c r="DI23">
        <v>34.8277</v>
      </c>
      <c r="DJ23">
        <v>30</v>
      </c>
      <c r="DK23">
        <v>34.9101</v>
      </c>
      <c r="DL23">
        <v>34.959699999999998</v>
      </c>
      <c r="DM23">
        <v>13.6723</v>
      </c>
      <c r="DN23">
        <v>14.672800000000001</v>
      </c>
      <c r="DO23">
        <v>24.143799999999999</v>
      </c>
      <c r="DP23">
        <v>23.411300000000001</v>
      </c>
      <c r="DQ23">
        <v>261.327</v>
      </c>
      <c r="DR23">
        <v>17.263100000000001</v>
      </c>
      <c r="DS23">
        <v>97.583600000000004</v>
      </c>
      <c r="DT23">
        <v>101.82</v>
      </c>
    </row>
    <row r="24" spans="1:124" x14ac:dyDescent="0.25">
      <c r="A24">
        <v>8</v>
      </c>
      <c r="B24">
        <v>1608136597</v>
      </c>
      <c r="C24">
        <v>671.5</v>
      </c>
      <c r="D24" t="s">
        <v>253</v>
      </c>
      <c r="E24" t="s">
        <v>254</v>
      </c>
      <c r="F24" t="s">
        <v>233</v>
      </c>
      <c r="G24" t="s">
        <v>234</v>
      </c>
      <c r="H24">
        <v>1608136589</v>
      </c>
      <c r="I24">
        <f t="shared" si="0"/>
        <v>2.8054177857331818E-3</v>
      </c>
      <c r="J24">
        <f t="shared" si="1"/>
        <v>2.8054177857331819</v>
      </c>
      <c r="K24">
        <f t="shared" si="2"/>
        <v>15.448995884019066</v>
      </c>
      <c r="L24">
        <f t="shared" si="3"/>
        <v>399.44383870967698</v>
      </c>
      <c r="M24" t="e">
        <f t="shared" si="4"/>
        <v>#DIV/0!</v>
      </c>
      <c r="N24" t="e">
        <f t="shared" si="5"/>
        <v>#DIV/0!</v>
      </c>
      <c r="O24">
        <f t="shared" si="6"/>
        <v>40.966117511231126</v>
      </c>
      <c r="P24" t="e">
        <f t="shared" si="7"/>
        <v>#DIV/0!</v>
      </c>
      <c r="Q24">
        <f t="shared" si="8"/>
        <v>2.9715140381550325</v>
      </c>
      <c r="R24" t="e">
        <f t="shared" si="9"/>
        <v>#DIV/0!</v>
      </c>
      <c r="S24" t="e">
        <f t="shared" si="10"/>
        <v>#DIV/0!</v>
      </c>
      <c r="T24" t="e">
        <f t="shared" si="11"/>
        <v>#DIV/0!</v>
      </c>
      <c r="U24" t="e">
        <f t="shared" si="12"/>
        <v>#DIV/0!</v>
      </c>
      <c r="V24" t="e">
        <f t="shared" si="13"/>
        <v>#DIV/0!</v>
      </c>
      <c r="W24" t="e">
        <f t="shared" si="14"/>
        <v>#DIV/0!</v>
      </c>
      <c r="X24">
        <f t="shared" si="15"/>
        <v>55.123045252670963</v>
      </c>
      <c r="Y24">
        <f t="shared" si="16"/>
        <v>2.0928065713726611</v>
      </c>
      <c r="Z24">
        <f t="shared" si="17"/>
        <v>3.7966091346726802</v>
      </c>
      <c r="AA24" t="e">
        <f t="shared" si="18"/>
        <v>#DIV/0!</v>
      </c>
      <c r="AB24">
        <f t="shared" si="19"/>
        <v>-123.71892435083332</v>
      </c>
      <c r="AC24" t="e">
        <f t="shared" si="20"/>
        <v>#DIV/0!</v>
      </c>
      <c r="AD24" t="e">
        <f t="shared" si="21"/>
        <v>#DIV/0!</v>
      </c>
      <c r="AE24" t="e">
        <f t="shared" si="22"/>
        <v>#DIV/0!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53972.205693699034</v>
      </c>
      <c r="AK24">
        <f t="shared" si="26"/>
        <v>0</v>
      </c>
      <c r="AL24" t="e">
        <f t="shared" si="27"/>
        <v>#DIV/0!</v>
      </c>
      <c r="AM24" t="e">
        <f t="shared" si="28"/>
        <v>#DIV/0!</v>
      </c>
      <c r="AN24" t="e">
        <f t="shared" si="29"/>
        <v>#DIV/0!</v>
      </c>
      <c r="AO24">
        <v>6</v>
      </c>
      <c r="AP24">
        <v>0.5</v>
      </c>
      <c r="AQ24" t="s">
        <v>235</v>
      </c>
      <c r="AR24">
        <v>2</v>
      </c>
      <c r="AS24">
        <v>1608136589</v>
      </c>
      <c r="AT24">
        <v>399.44383870967698</v>
      </c>
      <c r="AU24">
        <v>419.32574193548402</v>
      </c>
      <c r="AV24">
        <v>20.406099999999999</v>
      </c>
      <c r="AW24">
        <v>17.108564516129</v>
      </c>
      <c r="AX24">
        <v>399.481516129032</v>
      </c>
      <c r="AY24">
        <v>20.1077193548387</v>
      </c>
      <c r="AZ24">
        <v>500.04074193548399</v>
      </c>
      <c r="BA24">
        <v>102.457870967742</v>
      </c>
      <c r="BB24">
        <v>0.100019632258065</v>
      </c>
      <c r="BC24">
        <v>28.007996774193501</v>
      </c>
      <c r="BD24">
        <v>28.469664516129001</v>
      </c>
      <c r="BE24">
        <v>999.9</v>
      </c>
      <c r="BF24">
        <v>0</v>
      </c>
      <c r="BG24">
        <v>0</v>
      </c>
      <c r="BH24">
        <v>9995.5216129032306</v>
      </c>
      <c r="BI24">
        <v>0</v>
      </c>
      <c r="BJ24">
        <v>428.27796774193502</v>
      </c>
      <c r="BK24">
        <v>1608136210.5</v>
      </c>
      <c r="BL24" t="s">
        <v>246</v>
      </c>
      <c r="BM24">
        <v>1608136200.5</v>
      </c>
      <c r="BN24">
        <v>1608136210.5</v>
      </c>
      <c r="BO24">
        <v>4</v>
      </c>
      <c r="BP24">
        <v>-0.128</v>
      </c>
      <c r="BQ24">
        <v>5.7000000000000002E-2</v>
      </c>
      <c r="BR24">
        <v>0.11600000000000001</v>
      </c>
      <c r="BS24">
        <v>0.20699999999999999</v>
      </c>
      <c r="BT24">
        <v>102</v>
      </c>
      <c r="BU24">
        <v>18</v>
      </c>
      <c r="BV24">
        <v>0.15</v>
      </c>
      <c r="BW24">
        <v>0.05</v>
      </c>
      <c r="BX24">
        <v>15.451316122620099</v>
      </c>
      <c r="BY24">
        <v>-0.22503337380645999</v>
      </c>
      <c r="BZ24">
        <v>3.2915700366107498E-2</v>
      </c>
      <c r="CA24">
        <v>1</v>
      </c>
      <c r="CB24">
        <v>-19.881173333333301</v>
      </c>
      <c r="CC24">
        <v>0.162303003337046</v>
      </c>
      <c r="CD24">
        <v>3.3968945949041603E-2</v>
      </c>
      <c r="CE24">
        <v>1</v>
      </c>
      <c r="CF24">
        <v>3.2973606666666702</v>
      </c>
      <c r="CG24">
        <v>5.30664293659611E-2</v>
      </c>
      <c r="CH24">
        <v>3.93900827902434E-3</v>
      </c>
      <c r="CI24">
        <v>1</v>
      </c>
      <c r="CJ24">
        <v>3</v>
      </c>
      <c r="CK24">
        <v>3</v>
      </c>
      <c r="CL24" t="s">
        <v>243</v>
      </c>
      <c r="CM24">
        <v>100</v>
      </c>
      <c r="CN24">
        <v>100</v>
      </c>
      <c r="CO24">
        <v>-3.7999999999999999E-2</v>
      </c>
      <c r="CP24">
        <v>0.29849999999999999</v>
      </c>
      <c r="CQ24">
        <v>0.12935727132158001</v>
      </c>
      <c r="CR24">
        <v>-1.6043650578588901E-5</v>
      </c>
      <c r="CS24">
        <v>-1.15305589960158E-6</v>
      </c>
      <c r="CT24">
        <v>3.6581349982770798E-10</v>
      </c>
      <c r="CU24">
        <v>-6.11316221929252E-2</v>
      </c>
      <c r="CV24">
        <v>-1.48585495900011E-2</v>
      </c>
      <c r="CW24">
        <v>2.0620247853856302E-3</v>
      </c>
      <c r="CX24">
        <v>-2.1578943166311499E-5</v>
      </c>
      <c r="CY24">
        <v>18</v>
      </c>
      <c r="CZ24">
        <v>2225</v>
      </c>
      <c r="DA24">
        <v>1</v>
      </c>
      <c r="DB24">
        <v>25</v>
      </c>
      <c r="DC24">
        <v>6.6</v>
      </c>
      <c r="DD24">
        <v>6.4</v>
      </c>
      <c r="DE24">
        <v>2</v>
      </c>
      <c r="DF24">
        <v>510.899</v>
      </c>
      <c r="DG24">
        <v>480.31900000000002</v>
      </c>
      <c r="DH24">
        <v>23.355599999999999</v>
      </c>
      <c r="DI24">
        <v>34.805399999999999</v>
      </c>
      <c r="DJ24">
        <v>30.0001</v>
      </c>
      <c r="DK24">
        <v>34.866300000000003</v>
      </c>
      <c r="DL24">
        <v>34.913499999999999</v>
      </c>
      <c r="DM24">
        <v>19.750499999999999</v>
      </c>
      <c r="DN24">
        <v>13.555400000000001</v>
      </c>
      <c r="DO24">
        <v>23.3931</v>
      </c>
      <c r="DP24">
        <v>23.3505</v>
      </c>
      <c r="DQ24">
        <v>419.55500000000001</v>
      </c>
      <c r="DR24">
        <v>17.167200000000001</v>
      </c>
      <c r="DS24">
        <v>97.5899</v>
      </c>
      <c r="DT24">
        <v>101.82</v>
      </c>
    </row>
    <row r="25" spans="1:124" x14ac:dyDescent="0.25">
      <c r="A25">
        <v>9</v>
      </c>
      <c r="B25">
        <v>1608136696</v>
      </c>
      <c r="C25">
        <v>770.5</v>
      </c>
      <c r="D25" t="s">
        <v>255</v>
      </c>
      <c r="E25" t="s">
        <v>256</v>
      </c>
      <c r="F25" t="s">
        <v>233</v>
      </c>
      <c r="G25" t="s">
        <v>234</v>
      </c>
      <c r="H25">
        <v>1608136688</v>
      </c>
      <c r="I25">
        <f t="shared" si="0"/>
        <v>2.7328263310879919E-3</v>
      </c>
      <c r="J25">
        <f t="shared" si="1"/>
        <v>2.7328263310879919</v>
      </c>
      <c r="K25">
        <f t="shared" si="2"/>
        <v>19.18013637057561</v>
      </c>
      <c r="L25">
        <f t="shared" si="3"/>
        <v>499.420903225806</v>
      </c>
      <c r="M25" t="e">
        <f t="shared" si="4"/>
        <v>#DIV/0!</v>
      </c>
      <c r="N25" t="e">
        <f t="shared" si="5"/>
        <v>#DIV/0!</v>
      </c>
      <c r="O25">
        <f t="shared" si="6"/>
        <v>51.217428247492833</v>
      </c>
      <c r="P25" t="e">
        <f t="shared" si="7"/>
        <v>#DIV/0!</v>
      </c>
      <c r="Q25">
        <f t="shared" si="8"/>
        <v>2.9729468576153835</v>
      </c>
      <c r="R25" t="e">
        <f t="shared" si="9"/>
        <v>#DIV/0!</v>
      </c>
      <c r="S25" t="e">
        <f t="shared" si="10"/>
        <v>#DIV/0!</v>
      </c>
      <c r="T25" t="e">
        <f t="shared" si="11"/>
        <v>#DIV/0!</v>
      </c>
      <c r="U25" t="e">
        <f t="shared" si="12"/>
        <v>#DIV/0!</v>
      </c>
      <c r="V25" t="e">
        <f t="shared" si="13"/>
        <v>#DIV/0!</v>
      </c>
      <c r="W25" t="e">
        <f t="shared" si="14"/>
        <v>#DIV/0!</v>
      </c>
      <c r="X25">
        <f t="shared" si="15"/>
        <v>55.272822735421279</v>
      </c>
      <c r="Y25">
        <f t="shared" si="16"/>
        <v>2.0981292383324504</v>
      </c>
      <c r="Z25">
        <f t="shared" si="17"/>
        <v>3.79595094749499</v>
      </c>
      <c r="AA25" t="e">
        <f t="shared" si="18"/>
        <v>#DIV/0!</v>
      </c>
      <c r="AB25">
        <f t="shared" si="19"/>
        <v>-120.51764120098045</v>
      </c>
      <c r="AC25" t="e">
        <f t="shared" si="20"/>
        <v>#DIV/0!</v>
      </c>
      <c r="AD25" t="e">
        <f t="shared" si="21"/>
        <v>#DIV/0!</v>
      </c>
      <c r="AE25" t="e">
        <f t="shared" si="22"/>
        <v>#DIV/0!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54014.635886752665</v>
      </c>
      <c r="AK25">
        <f t="shared" si="26"/>
        <v>0</v>
      </c>
      <c r="AL25" t="e">
        <f t="shared" si="27"/>
        <v>#DIV/0!</v>
      </c>
      <c r="AM25" t="e">
        <f t="shared" si="28"/>
        <v>#DIV/0!</v>
      </c>
      <c r="AN25" t="e">
        <f t="shared" si="29"/>
        <v>#DIV/0!</v>
      </c>
      <c r="AO25">
        <v>6</v>
      </c>
      <c r="AP25">
        <v>0.5</v>
      </c>
      <c r="AQ25" t="s">
        <v>235</v>
      </c>
      <c r="AR25">
        <v>2</v>
      </c>
      <c r="AS25">
        <v>1608136688</v>
      </c>
      <c r="AT25">
        <v>499.420903225806</v>
      </c>
      <c r="AU25">
        <v>524.07274193548403</v>
      </c>
      <c r="AV25">
        <v>20.458848387096801</v>
      </c>
      <c r="AW25">
        <v>17.2468258064516</v>
      </c>
      <c r="AX25">
        <v>499.54177419354801</v>
      </c>
      <c r="AY25">
        <v>20.158358064516101</v>
      </c>
      <c r="AZ25">
        <v>500.04303225806399</v>
      </c>
      <c r="BA25">
        <v>102.453677419355</v>
      </c>
      <c r="BB25">
        <v>9.9956032258064501E-2</v>
      </c>
      <c r="BC25">
        <v>28.0050225806452</v>
      </c>
      <c r="BD25">
        <v>28.476929032258099</v>
      </c>
      <c r="BE25">
        <v>999.9</v>
      </c>
      <c r="BF25">
        <v>0</v>
      </c>
      <c r="BG25">
        <v>0</v>
      </c>
      <c r="BH25">
        <v>10004.0383870968</v>
      </c>
      <c r="BI25">
        <v>0</v>
      </c>
      <c r="BJ25">
        <v>428.36919354838699</v>
      </c>
      <c r="BK25">
        <v>1608136210.5</v>
      </c>
      <c r="BL25" t="s">
        <v>246</v>
      </c>
      <c r="BM25">
        <v>1608136200.5</v>
      </c>
      <c r="BN25">
        <v>1608136210.5</v>
      </c>
      <c r="BO25">
        <v>4</v>
      </c>
      <c r="BP25">
        <v>-0.128</v>
      </c>
      <c r="BQ25">
        <v>5.7000000000000002E-2</v>
      </c>
      <c r="BR25">
        <v>0.11600000000000001</v>
      </c>
      <c r="BS25">
        <v>0.20699999999999999</v>
      </c>
      <c r="BT25">
        <v>102</v>
      </c>
      <c r="BU25">
        <v>18</v>
      </c>
      <c r="BV25">
        <v>0.15</v>
      </c>
      <c r="BW25">
        <v>0.05</v>
      </c>
      <c r="BX25">
        <v>19.186222544459302</v>
      </c>
      <c r="BY25">
        <v>-0.177670263162307</v>
      </c>
      <c r="BZ25">
        <v>3.3538273377024801E-2</v>
      </c>
      <c r="CA25">
        <v>1</v>
      </c>
      <c r="CB25">
        <v>-24.654133333333299</v>
      </c>
      <c r="CC25">
        <v>0.19398086763067901</v>
      </c>
      <c r="CD25">
        <v>3.9702966583815398E-2</v>
      </c>
      <c r="CE25">
        <v>1</v>
      </c>
      <c r="CF25">
        <v>3.211878</v>
      </c>
      <c r="CG25">
        <v>4.6051167964363104E-3</v>
      </c>
      <c r="CH25">
        <v>4.7477906440785596E-3</v>
      </c>
      <c r="CI25">
        <v>1</v>
      </c>
      <c r="CJ25">
        <v>3</v>
      </c>
      <c r="CK25">
        <v>3</v>
      </c>
      <c r="CL25" t="s">
        <v>243</v>
      </c>
      <c r="CM25">
        <v>100</v>
      </c>
      <c r="CN25">
        <v>100</v>
      </c>
      <c r="CO25">
        <v>-0.121</v>
      </c>
      <c r="CP25">
        <v>0.30080000000000001</v>
      </c>
      <c r="CQ25">
        <v>0.12935727132158001</v>
      </c>
      <c r="CR25">
        <v>-1.6043650578588901E-5</v>
      </c>
      <c r="CS25">
        <v>-1.15305589960158E-6</v>
      </c>
      <c r="CT25">
        <v>3.6581349982770798E-10</v>
      </c>
      <c r="CU25">
        <v>-6.11316221929252E-2</v>
      </c>
      <c r="CV25">
        <v>-1.48585495900011E-2</v>
      </c>
      <c r="CW25">
        <v>2.0620247853856302E-3</v>
      </c>
      <c r="CX25">
        <v>-2.1578943166311499E-5</v>
      </c>
      <c r="CY25">
        <v>18</v>
      </c>
      <c r="CZ25">
        <v>2225</v>
      </c>
      <c r="DA25">
        <v>1</v>
      </c>
      <c r="DB25">
        <v>25</v>
      </c>
      <c r="DC25">
        <v>8.3000000000000007</v>
      </c>
      <c r="DD25">
        <v>8.1</v>
      </c>
      <c r="DE25">
        <v>2</v>
      </c>
      <c r="DF25">
        <v>510.78399999999999</v>
      </c>
      <c r="DG25">
        <v>480.34199999999998</v>
      </c>
      <c r="DH25">
        <v>23.3538</v>
      </c>
      <c r="DI25">
        <v>34.814700000000002</v>
      </c>
      <c r="DJ25">
        <v>30.000299999999999</v>
      </c>
      <c r="DK25">
        <v>34.850900000000003</v>
      </c>
      <c r="DL25">
        <v>34.894799999999996</v>
      </c>
      <c r="DM25">
        <v>23.603200000000001</v>
      </c>
      <c r="DN25">
        <v>12.038500000000001</v>
      </c>
      <c r="DO25">
        <v>23.020499999999998</v>
      </c>
      <c r="DP25">
        <v>23.348800000000001</v>
      </c>
      <c r="DQ25">
        <v>524.28499999999997</v>
      </c>
      <c r="DR25">
        <v>17.273</v>
      </c>
      <c r="DS25">
        <v>97.5899</v>
      </c>
      <c r="DT25">
        <v>101.81399999999999</v>
      </c>
    </row>
    <row r="26" spans="1:124" x14ac:dyDescent="0.25">
      <c r="A26">
        <v>10</v>
      </c>
      <c r="B26">
        <v>1608136816</v>
      </c>
      <c r="C26">
        <v>890.5</v>
      </c>
      <c r="D26" t="s">
        <v>257</v>
      </c>
      <c r="E26" t="s">
        <v>258</v>
      </c>
      <c r="F26" t="s">
        <v>233</v>
      </c>
      <c r="G26" t="s">
        <v>234</v>
      </c>
      <c r="H26">
        <v>1608136808</v>
      </c>
      <c r="I26">
        <f t="shared" si="0"/>
        <v>2.533685501671646E-3</v>
      </c>
      <c r="J26">
        <f t="shared" si="1"/>
        <v>2.5336855016716462</v>
      </c>
      <c r="K26">
        <f t="shared" si="2"/>
        <v>21.689462389496402</v>
      </c>
      <c r="L26">
        <f t="shared" si="3"/>
        <v>599.80499999999995</v>
      </c>
      <c r="M26" t="e">
        <f t="shared" si="4"/>
        <v>#DIV/0!</v>
      </c>
      <c r="N26" t="e">
        <f t="shared" si="5"/>
        <v>#DIV/0!</v>
      </c>
      <c r="O26">
        <f t="shared" si="6"/>
        <v>61.511170891520919</v>
      </c>
      <c r="P26" t="e">
        <f t="shared" si="7"/>
        <v>#DIV/0!</v>
      </c>
      <c r="Q26">
        <f t="shared" si="8"/>
        <v>2.9709698530809048</v>
      </c>
      <c r="R26" t="e">
        <f t="shared" si="9"/>
        <v>#DIV/0!</v>
      </c>
      <c r="S26" t="e">
        <f t="shared" si="10"/>
        <v>#DIV/0!</v>
      </c>
      <c r="T26" t="e">
        <f t="shared" si="11"/>
        <v>#DIV/0!</v>
      </c>
      <c r="U26" t="e">
        <f t="shared" si="12"/>
        <v>#DIV/0!</v>
      </c>
      <c r="V26" t="e">
        <f t="shared" si="13"/>
        <v>#DIV/0!</v>
      </c>
      <c r="W26" t="e">
        <f t="shared" si="14"/>
        <v>#DIV/0!</v>
      </c>
      <c r="X26">
        <f t="shared" si="15"/>
        <v>54.883572019052387</v>
      </c>
      <c r="Y26">
        <f t="shared" si="16"/>
        <v>2.0837143168836252</v>
      </c>
      <c r="Z26">
        <f t="shared" si="17"/>
        <v>3.7966084207498025</v>
      </c>
      <c r="AA26" t="e">
        <f t="shared" si="18"/>
        <v>#DIV/0!</v>
      </c>
      <c r="AB26">
        <f t="shared" si="19"/>
        <v>-111.73553062371958</v>
      </c>
      <c r="AC26" t="e">
        <f t="shared" si="20"/>
        <v>#DIV/0!</v>
      </c>
      <c r="AD26" t="e">
        <f t="shared" si="21"/>
        <v>#DIV/0!</v>
      </c>
      <c r="AE26" t="e">
        <f t="shared" si="22"/>
        <v>#DIV/0!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53956.136091772649</v>
      </c>
      <c r="AK26">
        <f t="shared" si="26"/>
        <v>0</v>
      </c>
      <c r="AL26" t="e">
        <f t="shared" si="27"/>
        <v>#DIV/0!</v>
      </c>
      <c r="AM26" t="e">
        <f t="shared" si="28"/>
        <v>#DIV/0!</v>
      </c>
      <c r="AN26" t="e">
        <f t="shared" si="29"/>
        <v>#DIV/0!</v>
      </c>
      <c r="AO26">
        <v>6</v>
      </c>
      <c r="AP26">
        <v>0.5</v>
      </c>
      <c r="AQ26" t="s">
        <v>235</v>
      </c>
      <c r="AR26">
        <v>2</v>
      </c>
      <c r="AS26">
        <v>1608136808</v>
      </c>
      <c r="AT26">
        <v>599.80499999999995</v>
      </c>
      <c r="AU26">
        <v>627.653419354839</v>
      </c>
      <c r="AV26">
        <v>20.318622580645201</v>
      </c>
      <c r="AW26">
        <v>17.340254838709701</v>
      </c>
      <c r="AX26">
        <v>600.05899999999997</v>
      </c>
      <c r="AY26">
        <v>20.132622580645201</v>
      </c>
      <c r="AZ26">
        <v>500.04661290322599</v>
      </c>
      <c r="BA26">
        <v>102.451935483871</v>
      </c>
      <c r="BB26">
        <v>0.100012051612903</v>
      </c>
      <c r="BC26">
        <v>28.007993548387098</v>
      </c>
      <c r="BD26">
        <v>28.506167741935499</v>
      </c>
      <c r="BE26">
        <v>999.9</v>
      </c>
      <c r="BF26">
        <v>0</v>
      </c>
      <c r="BG26">
        <v>0</v>
      </c>
      <c r="BH26">
        <v>9993.0225806451599</v>
      </c>
      <c r="BI26">
        <v>0</v>
      </c>
      <c r="BJ26">
        <v>433.31651612903198</v>
      </c>
      <c r="BK26">
        <v>1608136845</v>
      </c>
      <c r="BL26" t="s">
        <v>259</v>
      </c>
      <c r="BM26">
        <v>1608136845</v>
      </c>
      <c r="BN26">
        <v>1608136840</v>
      </c>
      <c r="BO26">
        <v>5</v>
      </c>
      <c r="BP26">
        <v>-8.9999999999999993E-3</v>
      </c>
      <c r="BQ26">
        <v>3.0000000000000001E-3</v>
      </c>
      <c r="BR26">
        <v>-0.254</v>
      </c>
      <c r="BS26">
        <v>0.186</v>
      </c>
      <c r="BT26">
        <v>628</v>
      </c>
      <c r="BU26">
        <v>17</v>
      </c>
      <c r="BV26">
        <v>0.08</v>
      </c>
      <c r="BW26">
        <v>0.03</v>
      </c>
      <c r="BX26">
        <v>21.601082340953099</v>
      </c>
      <c r="BY26">
        <v>-9.4895445435570505E-2</v>
      </c>
      <c r="BZ26">
        <v>2.6879870836214102E-2</v>
      </c>
      <c r="CA26">
        <v>1</v>
      </c>
      <c r="CB26">
        <v>-27.811043333333298</v>
      </c>
      <c r="CC26">
        <v>0.18202358175757</v>
      </c>
      <c r="CD26">
        <v>3.2128135990471297E-2</v>
      </c>
      <c r="CE26">
        <v>1</v>
      </c>
      <c r="CF26">
        <v>3.0929250000000001</v>
      </c>
      <c r="CG26">
        <v>-0.19889432703003501</v>
      </c>
      <c r="CH26">
        <v>1.47062666347831E-2</v>
      </c>
      <c r="CI26">
        <v>1</v>
      </c>
      <c r="CJ26">
        <v>3</v>
      </c>
      <c r="CK26">
        <v>3</v>
      </c>
      <c r="CL26" t="s">
        <v>243</v>
      </c>
      <c r="CM26">
        <v>100</v>
      </c>
      <c r="CN26">
        <v>100</v>
      </c>
      <c r="CO26">
        <v>-0.254</v>
      </c>
      <c r="CP26">
        <v>0.186</v>
      </c>
      <c r="CQ26">
        <v>0.12935727132158001</v>
      </c>
      <c r="CR26">
        <v>-1.6043650578588901E-5</v>
      </c>
      <c r="CS26">
        <v>-1.15305589960158E-6</v>
      </c>
      <c r="CT26">
        <v>3.6581349982770798E-10</v>
      </c>
      <c r="CU26">
        <v>-6.11316221929252E-2</v>
      </c>
      <c r="CV26">
        <v>-1.48585495900011E-2</v>
      </c>
      <c r="CW26">
        <v>2.0620247853856302E-3</v>
      </c>
      <c r="CX26">
        <v>-2.1578943166311499E-5</v>
      </c>
      <c r="CY26">
        <v>18</v>
      </c>
      <c r="CZ26">
        <v>2225</v>
      </c>
      <c r="DA26">
        <v>1</v>
      </c>
      <c r="DB26">
        <v>25</v>
      </c>
      <c r="DC26">
        <v>10.3</v>
      </c>
      <c r="DD26">
        <v>10.1</v>
      </c>
      <c r="DE26">
        <v>2</v>
      </c>
      <c r="DF26">
        <v>510.60700000000003</v>
      </c>
      <c r="DG26">
        <v>479.93099999999998</v>
      </c>
      <c r="DH26">
        <v>23.279399999999999</v>
      </c>
      <c r="DI26">
        <v>34.840400000000002</v>
      </c>
      <c r="DJ26">
        <v>30.000299999999999</v>
      </c>
      <c r="DK26">
        <v>34.854100000000003</v>
      </c>
      <c r="DL26">
        <v>34.894799999999996</v>
      </c>
      <c r="DM26">
        <v>27.3034</v>
      </c>
      <c r="DN26">
        <v>9.7813300000000005</v>
      </c>
      <c r="DO26">
        <v>22.649100000000001</v>
      </c>
      <c r="DP26">
        <v>23.275099999999998</v>
      </c>
      <c r="DQ26">
        <v>627.62099999999998</v>
      </c>
      <c r="DR26">
        <v>17.444800000000001</v>
      </c>
      <c r="DS26">
        <v>97.586100000000002</v>
      </c>
      <c r="DT26">
        <v>101.804</v>
      </c>
    </row>
    <row r="27" spans="1:124" x14ac:dyDescent="0.25">
      <c r="A27">
        <v>11</v>
      </c>
      <c r="B27">
        <v>1608136966</v>
      </c>
      <c r="C27">
        <v>1040.5</v>
      </c>
      <c r="D27" t="s">
        <v>260</v>
      </c>
      <c r="E27" t="s">
        <v>261</v>
      </c>
      <c r="F27" t="s">
        <v>233</v>
      </c>
      <c r="G27" t="s">
        <v>234</v>
      </c>
      <c r="H27">
        <v>1608136958.25</v>
      </c>
      <c r="I27">
        <f t="shared" si="0"/>
        <v>2.3844351414979599E-3</v>
      </c>
      <c r="J27">
        <f t="shared" si="1"/>
        <v>2.3844351414979599</v>
      </c>
      <c r="K27">
        <f t="shared" si="2"/>
        <v>23.436280153298028</v>
      </c>
      <c r="L27">
        <f t="shared" si="3"/>
        <v>699.90666666666698</v>
      </c>
      <c r="M27" t="e">
        <f t="shared" si="4"/>
        <v>#DIV/0!</v>
      </c>
      <c r="N27" t="e">
        <f t="shared" si="5"/>
        <v>#DIV/0!</v>
      </c>
      <c r="O27">
        <f t="shared" si="6"/>
        <v>71.775432434497588</v>
      </c>
      <c r="P27" t="e">
        <f t="shared" si="7"/>
        <v>#DIV/0!</v>
      </c>
      <c r="Q27">
        <f t="shared" si="8"/>
        <v>2.9726246286247346</v>
      </c>
      <c r="R27" t="e">
        <f t="shared" si="9"/>
        <v>#DIV/0!</v>
      </c>
      <c r="S27" t="e">
        <f t="shared" si="10"/>
        <v>#DIV/0!</v>
      </c>
      <c r="T27" t="e">
        <f t="shared" si="11"/>
        <v>#DIV/0!</v>
      </c>
      <c r="U27" t="e">
        <f t="shared" si="12"/>
        <v>#DIV/0!</v>
      </c>
      <c r="V27" t="e">
        <f t="shared" si="13"/>
        <v>#DIV/0!</v>
      </c>
      <c r="W27" t="e">
        <f t="shared" si="14"/>
        <v>#DIV/0!</v>
      </c>
      <c r="X27">
        <f t="shared" si="15"/>
        <v>55.523029787569676</v>
      </c>
      <c r="Y27">
        <f t="shared" si="16"/>
        <v>2.1074251716286843</v>
      </c>
      <c r="Z27">
        <f t="shared" si="17"/>
        <v>3.7955874880957743</v>
      </c>
      <c r="AA27" t="e">
        <f t="shared" si="18"/>
        <v>#DIV/0!</v>
      </c>
      <c r="AB27">
        <f t="shared" si="19"/>
        <v>-105.15358974006003</v>
      </c>
      <c r="AC27" t="e">
        <f t="shared" si="20"/>
        <v>#DIV/0!</v>
      </c>
      <c r="AD27" t="e">
        <f t="shared" si="21"/>
        <v>#DIV/0!</v>
      </c>
      <c r="AE27" t="e">
        <f t="shared" si="22"/>
        <v>#DIV/0!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54005.407498171859</v>
      </c>
      <c r="AK27">
        <f t="shared" si="26"/>
        <v>0</v>
      </c>
      <c r="AL27" t="e">
        <f t="shared" si="27"/>
        <v>#DIV/0!</v>
      </c>
      <c r="AM27" t="e">
        <f t="shared" si="28"/>
        <v>#DIV/0!</v>
      </c>
      <c r="AN27" t="e">
        <f t="shared" si="29"/>
        <v>#DIV/0!</v>
      </c>
      <c r="AO27">
        <v>6</v>
      </c>
      <c r="AP27">
        <v>0.5</v>
      </c>
      <c r="AQ27" t="s">
        <v>235</v>
      </c>
      <c r="AR27">
        <v>2</v>
      </c>
      <c r="AS27">
        <v>1608136958.25</v>
      </c>
      <c r="AT27">
        <v>699.90666666666698</v>
      </c>
      <c r="AU27">
        <v>730.03026666666699</v>
      </c>
      <c r="AV27">
        <v>20.550219999999999</v>
      </c>
      <c r="AW27">
        <v>17.74794</v>
      </c>
      <c r="AX27">
        <v>700.23796666666703</v>
      </c>
      <c r="AY27">
        <v>20.243603333333301</v>
      </c>
      <c r="AZ27">
        <v>500.04306666666702</v>
      </c>
      <c r="BA27">
        <v>102.45</v>
      </c>
      <c r="BB27">
        <v>0.100005383333333</v>
      </c>
      <c r="BC27">
        <v>28.00338</v>
      </c>
      <c r="BD27">
        <v>28.5487066666667</v>
      </c>
      <c r="BE27">
        <v>999.9</v>
      </c>
      <c r="BF27">
        <v>0</v>
      </c>
      <c r="BG27">
        <v>0</v>
      </c>
      <c r="BH27">
        <v>10002.5736666667</v>
      </c>
      <c r="BI27">
        <v>0</v>
      </c>
      <c r="BJ27">
        <v>430.87540000000001</v>
      </c>
      <c r="BK27">
        <v>1608136845</v>
      </c>
      <c r="BL27" t="s">
        <v>259</v>
      </c>
      <c r="BM27">
        <v>1608136845</v>
      </c>
      <c r="BN27">
        <v>1608136840</v>
      </c>
      <c r="BO27">
        <v>5</v>
      </c>
      <c r="BP27">
        <v>-8.9999999999999993E-3</v>
      </c>
      <c r="BQ27">
        <v>3.0000000000000001E-3</v>
      </c>
      <c r="BR27">
        <v>-0.254</v>
      </c>
      <c r="BS27">
        <v>0.186</v>
      </c>
      <c r="BT27">
        <v>628</v>
      </c>
      <c r="BU27">
        <v>17</v>
      </c>
      <c r="BV27">
        <v>0.08</v>
      </c>
      <c r="BW27">
        <v>0.03</v>
      </c>
      <c r="BX27">
        <v>23.443270566018501</v>
      </c>
      <c r="BY27">
        <v>-0.42356001276674698</v>
      </c>
      <c r="BZ27">
        <v>3.9863034566167098E-2</v>
      </c>
      <c r="CA27">
        <v>1</v>
      </c>
      <c r="CB27">
        <v>-30.128903333333302</v>
      </c>
      <c r="CC27">
        <v>0.54305939933261405</v>
      </c>
      <c r="CD27">
        <v>5.0387455339157103E-2</v>
      </c>
      <c r="CE27">
        <v>0</v>
      </c>
      <c r="CF27">
        <v>2.8029643333333301</v>
      </c>
      <c r="CG27">
        <v>-0.110249165739708</v>
      </c>
      <c r="CH27">
        <v>8.0729510025076105E-3</v>
      </c>
      <c r="CI27">
        <v>1</v>
      </c>
      <c r="CJ27">
        <v>2</v>
      </c>
      <c r="CK27">
        <v>3</v>
      </c>
      <c r="CL27" t="s">
        <v>240</v>
      </c>
      <c r="CM27">
        <v>100</v>
      </c>
      <c r="CN27">
        <v>100</v>
      </c>
      <c r="CO27">
        <v>-0.33100000000000002</v>
      </c>
      <c r="CP27">
        <v>0.30620000000000003</v>
      </c>
      <c r="CQ27">
        <v>0.119817091950985</v>
      </c>
      <c r="CR27">
        <v>-1.6043650578588901E-5</v>
      </c>
      <c r="CS27">
        <v>-1.15305589960158E-6</v>
      </c>
      <c r="CT27">
        <v>3.6581349982770798E-10</v>
      </c>
      <c r="CU27">
        <v>-5.8598287207909501E-2</v>
      </c>
      <c r="CV27">
        <v>-1.48585495900011E-2</v>
      </c>
      <c r="CW27">
        <v>2.0620247853856302E-3</v>
      </c>
      <c r="CX27">
        <v>-2.1578943166311499E-5</v>
      </c>
      <c r="CY27">
        <v>18</v>
      </c>
      <c r="CZ27">
        <v>2225</v>
      </c>
      <c r="DA27">
        <v>1</v>
      </c>
      <c r="DB27">
        <v>25</v>
      </c>
      <c r="DC27">
        <v>2</v>
      </c>
      <c r="DD27">
        <v>2.1</v>
      </c>
      <c r="DE27">
        <v>2</v>
      </c>
      <c r="DF27">
        <v>510.50099999999998</v>
      </c>
      <c r="DG27">
        <v>479.39600000000002</v>
      </c>
      <c r="DH27">
        <v>23.242999999999999</v>
      </c>
      <c r="DI27">
        <v>34.891199999999998</v>
      </c>
      <c r="DJ27">
        <v>30.000299999999999</v>
      </c>
      <c r="DK27">
        <v>34.8827</v>
      </c>
      <c r="DL27">
        <v>34.919800000000002</v>
      </c>
      <c r="DM27">
        <v>30.879899999999999</v>
      </c>
      <c r="DN27">
        <v>7.2630999999999997</v>
      </c>
      <c r="DO27">
        <v>22.708400000000001</v>
      </c>
      <c r="DP27">
        <v>23.235900000000001</v>
      </c>
      <c r="DQ27">
        <v>730.00300000000004</v>
      </c>
      <c r="DR27">
        <v>17.676200000000001</v>
      </c>
      <c r="DS27">
        <v>97.577699999999993</v>
      </c>
      <c r="DT27">
        <v>101.791</v>
      </c>
    </row>
    <row r="28" spans="1:124" x14ac:dyDescent="0.25">
      <c r="A28">
        <v>12</v>
      </c>
      <c r="B28">
        <v>1608137057</v>
      </c>
      <c r="C28">
        <v>1131.5</v>
      </c>
      <c r="D28" t="s">
        <v>262</v>
      </c>
      <c r="E28" t="s">
        <v>263</v>
      </c>
      <c r="F28" t="s">
        <v>233</v>
      </c>
      <c r="G28" t="s">
        <v>234</v>
      </c>
      <c r="H28">
        <v>1608137049</v>
      </c>
      <c r="I28">
        <f t="shared" si="0"/>
        <v>2.1522204645888416E-3</v>
      </c>
      <c r="J28">
        <f t="shared" si="1"/>
        <v>2.1522204645888414</v>
      </c>
      <c r="K28">
        <f t="shared" si="2"/>
        <v>25.121253602170025</v>
      </c>
      <c r="L28">
        <f t="shared" si="3"/>
        <v>799.326419354839</v>
      </c>
      <c r="M28" t="e">
        <f t="shared" si="4"/>
        <v>#DIV/0!</v>
      </c>
      <c r="N28" t="e">
        <f t="shared" si="5"/>
        <v>#DIV/0!</v>
      </c>
      <c r="O28">
        <f t="shared" si="6"/>
        <v>81.96721356343923</v>
      </c>
      <c r="P28" t="e">
        <f t="shared" si="7"/>
        <v>#DIV/0!</v>
      </c>
      <c r="Q28">
        <f t="shared" si="8"/>
        <v>2.9713772049527556</v>
      </c>
      <c r="R28" t="e">
        <f t="shared" si="9"/>
        <v>#DIV/0!</v>
      </c>
      <c r="S28" t="e">
        <f t="shared" si="10"/>
        <v>#DIV/0!</v>
      </c>
      <c r="T28" t="e">
        <f t="shared" si="11"/>
        <v>#DIV/0!</v>
      </c>
      <c r="U28" t="e">
        <f t="shared" si="12"/>
        <v>#DIV/0!</v>
      </c>
      <c r="V28" t="e">
        <f t="shared" si="13"/>
        <v>#DIV/0!</v>
      </c>
      <c r="W28" t="e">
        <f t="shared" si="14"/>
        <v>#DIV/0!</v>
      </c>
      <c r="X28">
        <f t="shared" si="15"/>
        <v>55.571371813572348</v>
      </c>
      <c r="Y28">
        <f t="shared" si="16"/>
        <v>2.1100602774633699</v>
      </c>
      <c r="Z28">
        <f t="shared" si="17"/>
        <v>3.7970275136307219</v>
      </c>
      <c r="AA28" t="e">
        <f t="shared" si="18"/>
        <v>#DIV/0!</v>
      </c>
      <c r="AB28">
        <f t="shared" si="19"/>
        <v>-94.912922488367911</v>
      </c>
      <c r="AC28" t="e">
        <f t="shared" si="20"/>
        <v>#DIV/0!</v>
      </c>
      <c r="AD28" t="e">
        <f t="shared" si="21"/>
        <v>#DIV/0!</v>
      </c>
      <c r="AE28" t="e">
        <f t="shared" si="22"/>
        <v>#DIV/0!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53967.589049663249</v>
      </c>
      <c r="AK28">
        <f t="shared" si="26"/>
        <v>0</v>
      </c>
      <c r="AL28" t="e">
        <f t="shared" si="27"/>
        <v>#DIV/0!</v>
      </c>
      <c r="AM28" t="e">
        <f t="shared" si="28"/>
        <v>#DIV/0!</v>
      </c>
      <c r="AN28" t="e">
        <f t="shared" si="29"/>
        <v>#DIV/0!</v>
      </c>
      <c r="AO28">
        <v>6</v>
      </c>
      <c r="AP28">
        <v>0.5</v>
      </c>
      <c r="AQ28" t="s">
        <v>235</v>
      </c>
      <c r="AR28">
        <v>2</v>
      </c>
      <c r="AS28">
        <v>1608137049</v>
      </c>
      <c r="AT28">
        <v>799.326419354839</v>
      </c>
      <c r="AU28">
        <v>831.53329032258102</v>
      </c>
      <c r="AV28">
        <v>20.576848387096799</v>
      </c>
      <c r="AW28">
        <v>18.047564516129</v>
      </c>
      <c r="AX28">
        <v>799.76987096774201</v>
      </c>
      <c r="AY28">
        <v>20.269154838709699</v>
      </c>
      <c r="AZ28">
        <v>500.04696774193599</v>
      </c>
      <c r="BA28">
        <v>102.44535483871</v>
      </c>
      <c r="BB28">
        <v>0.10000282580645201</v>
      </c>
      <c r="BC28">
        <v>28.0098870967742</v>
      </c>
      <c r="BD28">
        <v>28.593196774193501</v>
      </c>
      <c r="BE28">
        <v>999.9</v>
      </c>
      <c r="BF28">
        <v>0</v>
      </c>
      <c r="BG28">
        <v>0</v>
      </c>
      <c r="BH28">
        <v>9995.9687096774196</v>
      </c>
      <c r="BI28">
        <v>0</v>
      </c>
      <c r="BJ28">
        <v>433.54267741935502</v>
      </c>
      <c r="BK28">
        <v>1608136845</v>
      </c>
      <c r="BL28" t="s">
        <v>259</v>
      </c>
      <c r="BM28">
        <v>1608136845</v>
      </c>
      <c r="BN28">
        <v>1608136840</v>
      </c>
      <c r="BO28">
        <v>5</v>
      </c>
      <c r="BP28">
        <v>-8.9999999999999993E-3</v>
      </c>
      <c r="BQ28">
        <v>3.0000000000000001E-3</v>
      </c>
      <c r="BR28">
        <v>-0.254</v>
      </c>
      <c r="BS28">
        <v>0.186</v>
      </c>
      <c r="BT28">
        <v>628</v>
      </c>
      <c r="BU28">
        <v>17</v>
      </c>
      <c r="BV28">
        <v>0.08</v>
      </c>
      <c r="BW28">
        <v>0.03</v>
      </c>
      <c r="BX28">
        <v>25.124421699356098</v>
      </c>
      <c r="BY28">
        <v>-0.13203212071434201</v>
      </c>
      <c r="BZ28">
        <v>5.0349490220816001E-2</v>
      </c>
      <c r="CA28">
        <v>1</v>
      </c>
      <c r="CB28">
        <v>-32.2075666666667</v>
      </c>
      <c r="CC28">
        <v>0.19950700778636199</v>
      </c>
      <c r="CD28">
        <v>5.8375481915688497E-2</v>
      </c>
      <c r="CE28">
        <v>1</v>
      </c>
      <c r="CF28">
        <v>2.5296736666666702</v>
      </c>
      <c r="CG28">
        <v>-0.172944427141278</v>
      </c>
      <c r="CH28">
        <v>1.3347586419357699E-2</v>
      </c>
      <c r="CI28">
        <v>1</v>
      </c>
      <c r="CJ28">
        <v>3</v>
      </c>
      <c r="CK28">
        <v>3</v>
      </c>
      <c r="CL28" t="s">
        <v>243</v>
      </c>
      <c r="CM28">
        <v>100</v>
      </c>
      <c r="CN28">
        <v>100</v>
      </c>
      <c r="CO28">
        <v>-0.443</v>
      </c>
      <c r="CP28">
        <v>0.30809999999999998</v>
      </c>
      <c r="CQ28">
        <v>0.119817091950985</v>
      </c>
      <c r="CR28">
        <v>-1.6043650578588901E-5</v>
      </c>
      <c r="CS28">
        <v>-1.15305589960158E-6</v>
      </c>
      <c r="CT28">
        <v>3.6581349982770798E-10</v>
      </c>
      <c r="CU28">
        <v>-5.8598287207909501E-2</v>
      </c>
      <c r="CV28">
        <v>-1.48585495900011E-2</v>
      </c>
      <c r="CW28">
        <v>2.0620247853856302E-3</v>
      </c>
      <c r="CX28">
        <v>-2.1578943166311499E-5</v>
      </c>
      <c r="CY28">
        <v>18</v>
      </c>
      <c r="CZ28">
        <v>2225</v>
      </c>
      <c r="DA28">
        <v>1</v>
      </c>
      <c r="DB28">
        <v>25</v>
      </c>
      <c r="DC28">
        <v>3.5</v>
      </c>
      <c r="DD28">
        <v>3.6</v>
      </c>
      <c r="DE28">
        <v>2</v>
      </c>
      <c r="DF28">
        <v>510.13799999999998</v>
      </c>
      <c r="DG28">
        <v>479.42200000000003</v>
      </c>
      <c r="DH28">
        <v>23.135899999999999</v>
      </c>
      <c r="DI28">
        <v>34.926299999999998</v>
      </c>
      <c r="DJ28">
        <v>30.000299999999999</v>
      </c>
      <c r="DK28">
        <v>34.906300000000002</v>
      </c>
      <c r="DL28">
        <v>34.942500000000003</v>
      </c>
      <c r="DM28">
        <v>34.354500000000002</v>
      </c>
      <c r="DN28">
        <v>4.0898300000000001</v>
      </c>
      <c r="DO28">
        <v>23.08</v>
      </c>
      <c r="DP28">
        <v>23.127800000000001</v>
      </c>
      <c r="DQ28">
        <v>831.61300000000006</v>
      </c>
      <c r="DR28">
        <v>18.115500000000001</v>
      </c>
      <c r="DS28">
        <v>97.575400000000002</v>
      </c>
      <c r="DT28">
        <v>101.782</v>
      </c>
    </row>
    <row r="29" spans="1:124" x14ac:dyDescent="0.25">
      <c r="A29">
        <v>13</v>
      </c>
      <c r="B29">
        <v>1608137177.5</v>
      </c>
      <c r="C29">
        <v>1252</v>
      </c>
      <c r="D29" t="s">
        <v>264</v>
      </c>
      <c r="E29" t="s">
        <v>265</v>
      </c>
      <c r="F29" t="s">
        <v>233</v>
      </c>
      <c r="G29" t="s">
        <v>234</v>
      </c>
      <c r="H29">
        <v>1608137169.75</v>
      </c>
      <c r="I29">
        <f t="shared" si="0"/>
        <v>1.8874614290347164E-3</v>
      </c>
      <c r="J29">
        <f t="shared" si="1"/>
        <v>1.8874614290347165</v>
      </c>
      <c r="K29">
        <f t="shared" si="2"/>
        <v>25.122772509499168</v>
      </c>
      <c r="L29">
        <f t="shared" si="3"/>
        <v>900.03769999999997</v>
      </c>
      <c r="M29" t="e">
        <f t="shared" si="4"/>
        <v>#DIV/0!</v>
      </c>
      <c r="N29" t="e">
        <f t="shared" si="5"/>
        <v>#DIV/0!</v>
      </c>
      <c r="O29">
        <f t="shared" si="6"/>
        <v>92.290379127503272</v>
      </c>
      <c r="P29" t="e">
        <f t="shared" si="7"/>
        <v>#DIV/0!</v>
      </c>
      <c r="Q29">
        <f t="shared" si="8"/>
        <v>2.9712439490267859</v>
      </c>
      <c r="R29" t="e">
        <f t="shared" si="9"/>
        <v>#DIV/0!</v>
      </c>
      <c r="S29" t="e">
        <f t="shared" si="10"/>
        <v>#DIV/0!</v>
      </c>
      <c r="T29" t="e">
        <f t="shared" si="11"/>
        <v>#DIV/0!</v>
      </c>
      <c r="U29" t="e">
        <f t="shared" si="12"/>
        <v>#DIV/0!</v>
      </c>
      <c r="V29" t="e">
        <f t="shared" si="13"/>
        <v>#DIV/0!</v>
      </c>
      <c r="W29" t="e">
        <f t="shared" si="14"/>
        <v>#DIV/0!</v>
      </c>
      <c r="X29">
        <f t="shared" si="15"/>
        <v>55.759082922014315</v>
      </c>
      <c r="Y29">
        <f t="shared" si="16"/>
        <v>2.1163177421153381</v>
      </c>
      <c r="Z29">
        <f t="shared" si="17"/>
        <v>3.7954672695662142</v>
      </c>
      <c r="AA29" t="e">
        <f t="shared" si="18"/>
        <v>#DIV/0!</v>
      </c>
      <c r="AB29">
        <f t="shared" si="19"/>
        <v>-83.237049020430987</v>
      </c>
      <c r="AC29" t="e">
        <f t="shared" si="20"/>
        <v>#DIV/0!</v>
      </c>
      <c r="AD29" t="e">
        <f t="shared" si="21"/>
        <v>#DIV/0!</v>
      </c>
      <c r="AE29" t="e">
        <f t="shared" si="22"/>
        <v>#DIV/0!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53964.84562256925</v>
      </c>
      <c r="AK29">
        <f t="shared" si="26"/>
        <v>0</v>
      </c>
      <c r="AL29" t="e">
        <f t="shared" si="27"/>
        <v>#DIV/0!</v>
      </c>
      <c r="AM29" t="e">
        <f t="shared" si="28"/>
        <v>#DIV/0!</v>
      </c>
      <c r="AN29" t="e">
        <f t="shared" si="29"/>
        <v>#DIV/0!</v>
      </c>
      <c r="AO29">
        <v>6</v>
      </c>
      <c r="AP29">
        <v>0.5</v>
      </c>
      <c r="AQ29" t="s">
        <v>235</v>
      </c>
      <c r="AR29">
        <v>2</v>
      </c>
      <c r="AS29">
        <v>1608137169.75</v>
      </c>
      <c r="AT29">
        <v>900.03769999999997</v>
      </c>
      <c r="AU29">
        <v>932.22026666666704</v>
      </c>
      <c r="AV29">
        <v>20.638833333333299</v>
      </c>
      <c r="AW29">
        <v>18.420853333333302</v>
      </c>
      <c r="AX29">
        <v>900.60036666666701</v>
      </c>
      <c r="AY29">
        <v>20.32863</v>
      </c>
      <c r="AZ29">
        <v>500.05133333333299</v>
      </c>
      <c r="BA29">
        <v>102.44053333333299</v>
      </c>
      <c r="BB29">
        <v>0.100037053333333</v>
      </c>
      <c r="BC29">
        <v>28.002836666666699</v>
      </c>
      <c r="BD29">
        <v>28.6243433333333</v>
      </c>
      <c r="BE29">
        <v>999.9</v>
      </c>
      <c r="BF29">
        <v>0</v>
      </c>
      <c r="BG29">
        <v>0</v>
      </c>
      <c r="BH29">
        <v>9995.6853333333293</v>
      </c>
      <c r="BI29">
        <v>0</v>
      </c>
      <c r="BJ29">
        <v>447.08756666666699</v>
      </c>
      <c r="BK29">
        <v>1608136845</v>
      </c>
      <c r="BL29" t="s">
        <v>259</v>
      </c>
      <c r="BM29">
        <v>1608136845</v>
      </c>
      <c r="BN29">
        <v>1608136840</v>
      </c>
      <c r="BO29">
        <v>5</v>
      </c>
      <c r="BP29">
        <v>-8.9999999999999993E-3</v>
      </c>
      <c r="BQ29">
        <v>3.0000000000000001E-3</v>
      </c>
      <c r="BR29">
        <v>-0.254</v>
      </c>
      <c r="BS29">
        <v>0.186</v>
      </c>
      <c r="BT29">
        <v>628</v>
      </c>
      <c r="BU29">
        <v>17</v>
      </c>
      <c r="BV29">
        <v>0.08</v>
      </c>
      <c r="BW29">
        <v>0.03</v>
      </c>
      <c r="BX29">
        <v>25.134436189948602</v>
      </c>
      <c r="BY29">
        <v>-1.06292085667217</v>
      </c>
      <c r="BZ29">
        <v>8.6017615215610493E-2</v>
      </c>
      <c r="CA29">
        <v>0</v>
      </c>
      <c r="CB29">
        <v>-32.182499999999997</v>
      </c>
      <c r="CC29">
        <v>1.8587692992213301</v>
      </c>
      <c r="CD29">
        <v>0.14395115838366901</v>
      </c>
      <c r="CE29">
        <v>0</v>
      </c>
      <c r="CF29">
        <v>2.2179813333333298</v>
      </c>
      <c r="CG29">
        <v>-0.59958674082313201</v>
      </c>
      <c r="CH29">
        <v>4.6446194227538401E-2</v>
      </c>
      <c r="CI29">
        <v>0</v>
      </c>
      <c r="CJ29">
        <v>0</v>
      </c>
      <c r="CK29">
        <v>3</v>
      </c>
      <c r="CL29" t="s">
        <v>237</v>
      </c>
      <c r="CM29">
        <v>100</v>
      </c>
      <c r="CN29">
        <v>100</v>
      </c>
      <c r="CO29">
        <v>-0.56299999999999994</v>
      </c>
      <c r="CP29">
        <v>0.31</v>
      </c>
      <c r="CQ29">
        <v>0.119817091950985</v>
      </c>
      <c r="CR29">
        <v>-1.6043650578588901E-5</v>
      </c>
      <c r="CS29">
        <v>-1.15305589960158E-6</v>
      </c>
      <c r="CT29">
        <v>3.6581349982770798E-10</v>
      </c>
      <c r="CU29">
        <v>-5.8598287207909501E-2</v>
      </c>
      <c r="CV29">
        <v>-1.48585495900011E-2</v>
      </c>
      <c r="CW29">
        <v>2.0620247853856302E-3</v>
      </c>
      <c r="CX29">
        <v>-2.1578943166311499E-5</v>
      </c>
      <c r="CY29">
        <v>18</v>
      </c>
      <c r="CZ29">
        <v>2225</v>
      </c>
      <c r="DA29">
        <v>1</v>
      </c>
      <c r="DB29">
        <v>25</v>
      </c>
      <c r="DC29">
        <v>5.5</v>
      </c>
      <c r="DD29">
        <v>5.6</v>
      </c>
      <c r="DE29">
        <v>2</v>
      </c>
      <c r="DF29">
        <v>510.12700000000001</v>
      </c>
      <c r="DG29">
        <v>479.43</v>
      </c>
      <c r="DH29">
        <v>23.1326</v>
      </c>
      <c r="DI29">
        <v>34.974200000000003</v>
      </c>
      <c r="DJ29">
        <v>30.0002</v>
      </c>
      <c r="DK29">
        <v>34.943199999999997</v>
      </c>
      <c r="DL29">
        <v>34.977600000000002</v>
      </c>
      <c r="DM29">
        <v>37.721200000000003</v>
      </c>
      <c r="DN29">
        <v>5.00563</v>
      </c>
      <c r="DO29">
        <v>24.578600000000002</v>
      </c>
      <c r="DP29">
        <v>23.132300000000001</v>
      </c>
      <c r="DQ29">
        <v>931.98299999999995</v>
      </c>
      <c r="DR29">
        <v>18.406600000000001</v>
      </c>
      <c r="DS29">
        <v>97.569299999999998</v>
      </c>
      <c r="DT29">
        <v>101.771</v>
      </c>
    </row>
    <row r="30" spans="1:124" x14ac:dyDescent="0.25">
      <c r="A30">
        <v>14</v>
      </c>
      <c r="B30">
        <v>1608137298.0999999</v>
      </c>
      <c r="C30">
        <v>1372.5999999046301</v>
      </c>
      <c r="D30" t="s">
        <v>266</v>
      </c>
      <c r="E30" t="s">
        <v>267</v>
      </c>
      <c r="F30" t="s">
        <v>233</v>
      </c>
      <c r="G30" t="s">
        <v>234</v>
      </c>
      <c r="H30">
        <v>1608137290.0999999</v>
      </c>
      <c r="I30">
        <f t="shared" si="0"/>
        <v>1.538932733530507E-3</v>
      </c>
      <c r="J30">
        <f t="shared" si="1"/>
        <v>1.538932733530507</v>
      </c>
      <c r="K30">
        <f t="shared" si="2"/>
        <v>26.913517042173694</v>
      </c>
      <c r="L30">
        <f t="shared" si="3"/>
        <v>1199.7261290322599</v>
      </c>
      <c r="M30" t="e">
        <f t="shared" si="4"/>
        <v>#DIV/0!</v>
      </c>
      <c r="N30" t="e">
        <f t="shared" si="5"/>
        <v>#DIV/0!</v>
      </c>
      <c r="O30">
        <f t="shared" si="6"/>
        <v>123.01365551716169</v>
      </c>
      <c r="P30" t="e">
        <f t="shared" si="7"/>
        <v>#DIV/0!</v>
      </c>
      <c r="Q30">
        <f t="shared" si="8"/>
        <v>2.9723588570539516</v>
      </c>
      <c r="R30" t="e">
        <f t="shared" si="9"/>
        <v>#DIV/0!</v>
      </c>
      <c r="S30" t="e">
        <f t="shared" si="10"/>
        <v>#DIV/0!</v>
      </c>
      <c r="T30" t="e">
        <f t="shared" si="11"/>
        <v>#DIV/0!</v>
      </c>
      <c r="U30" t="e">
        <f t="shared" si="12"/>
        <v>#DIV/0!</v>
      </c>
      <c r="V30" t="e">
        <f t="shared" si="13"/>
        <v>#DIV/0!</v>
      </c>
      <c r="W30" t="e">
        <f t="shared" si="14"/>
        <v>#DIV/0!</v>
      </c>
      <c r="X30">
        <f t="shared" si="15"/>
        <v>55.976129711580825</v>
      </c>
      <c r="Y30">
        <f t="shared" si="16"/>
        <v>2.1252460065869374</v>
      </c>
      <c r="Z30">
        <f t="shared" si="17"/>
        <v>3.7967005177695383</v>
      </c>
      <c r="AA30" t="e">
        <f t="shared" si="18"/>
        <v>#DIV/0!</v>
      </c>
      <c r="AB30">
        <f t="shared" si="19"/>
        <v>-67.866933548695357</v>
      </c>
      <c r="AC30" t="e">
        <f t="shared" si="20"/>
        <v>#DIV/0!</v>
      </c>
      <c r="AD30" t="e">
        <f t="shared" si="21"/>
        <v>#DIV/0!</v>
      </c>
      <c r="AE30" t="e">
        <f t="shared" si="22"/>
        <v>#DIV/0!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53996.388316763383</v>
      </c>
      <c r="AK30">
        <f t="shared" si="26"/>
        <v>0</v>
      </c>
      <c r="AL30" t="e">
        <f t="shared" si="27"/>
        <v>#DIV/0!</v>
      </c>
      <c r="AM30" t="e">
        <f t="shared" si="28"/>
        <v>#DIV/0!</v>
      </c>
      <c r="AN30" t="e">
        <f t="shared" si="29"/>
        <v>#DIV/0!</v>
      </c>
      <c r="AO30">
        <v>6</v>
      </c>
      <c r="AP30">
        <v>0.5</v>
      </c>
      <c r="AQ30" t="s">
        <v>235</v>
      </c>
      <c r="AR30">
        <v>2</v>
      </c>
      <c r="AS30">
        <v>1608137290.0999999</v>
      </c>
      <c r="AT30">
        <v>1199.7261290322599</v>
      </c>
      <c r="AU30">
        <v>1234.23451612903</v>
      </c>
      <c r="AV30">
        <v>20.7270741935484</v>
      </c>
      <c r="AW30">
        <v>18.9188096774194</v>
      </c>
      <c r="AX30">
        <v>1200.65387096774</v>
      </c>
      <c r="AY30">
        <v>20.4132903225806</v>
      </c>
      <c r="AZ30">
        <v>500.04912903225801</v>
      </c>
      <c r="BA30">
        <v>102.43477419354799</v>
      </c>
      <c r="BB30">
        <v>0.100006487096774</v>
      </c>
      <c r="BC30">
        <v>28.008409677419401</v>
      </c>
      <c r="BD30">
        <v>28.6618967741936</v>
      </c>
      <c r="BE30">
        <v>999.9</v>
      </c>
      <c r="BF30">
        <v>0</v>
      </c>
      <c r="BG30">
        <v>0</v>
      </c>
      <c r="BH30">
        <v>10002.5561290323</v>
      </c>
      <c r="BI30">
        <v>0</v>
      </c>
      <c r="BJ30">
        <v>506.00393548387098</v>
      </c>
      <c r="BK30">
        <v>1608136845</v>
      </c>
      <c r="BL30" t="s">
        <v>259</v>
      </c>
      <c r="BM30">
        <v>1608136845</v>
      </c>
      <c r="BN30">
        <v>1608136840</v>
      </c>
      <c r="BO30">
        <v>5</v>
      </c>
      <c r="BP30">
        <v>-8.9999999999999993E-3</v>
      </c>
      <c r="BQ30">
        <v>3.0000000000000001E-3</v>
      </c>
      <c r="BR30">
        <v>-0.254</v>
      </c>
      <c r="BS30">
        <v>0.186</v>
      </c>
      <c r="BT30">
        <v>628</v>
      </c>
      <c r="BU30">
        <v>17</v>
      </c>
      <c r="BV30">
        <v>0.08</v>
      </c>
      <c r="BW30">
        <v>0.03</v>
      </c>
      <c r="BX30">
        <v>26.932070049621998</v>
      </c>
      <c r="BY30">
        <v>-1.2903697239157901</v>
      </c>
      <c r="BZ30">
        <v>0.116255055622007</v>
      </c>
      <c r="CA30">
        <v>0</v>
      </c>
      <c r="CB30">
        <v>-34.514020000000002</v>
      </c>
      <c r="CC30">
        <v>1.6057895439377601</v>
      </c>
      <c r="CD30">
        <v>0.15245754687781099</v>
      </c>
      <c r="CE30">
        <v>0</v>
      </c>
      <c r="CF30">
        <v>1.80825033333333</v>
      </c>
      <c r="CG30">
        <v>-0.120854549499446</v>
      </c>
      <c r="CH30">
        <v>2.0604008426086E-2</v>
      </c>
      <c r="CI30">
        <v>1</v>
      </c>
      <c r="CJ30">
        <v>1</v>
      </c>
      <c r="CK30">
        <v>3</v>
      </c>
      <c r="CL30" t="s">
        <v>268</v>
      </c>
      <c r="CM30">
        <v>100</v>
      </c>
      <c r="CN30">
        <v>100</v>
      </c>
      <c r="CO30">
        <v>-0.93</v>
      </c>
      <c r="CP30">
        <v>0.31390000000000001</v>
      </c>
      <c r="CQ30">
        <v>0.119817091950985</v>
      </c>
      <c r="CR30">
        <v>-1.6043650578588901E-5</v>
      </c>
      <c r="CS30">
        <v>-1.15305589960158E-6</v>
      </c>
      <c r="CT30">
        <v>3.6581349982770798E-10</v>
      </c>
      <c r="CU30">
        <v>-5.8598287207909501E-2</v>
      </c>
      <c r="CV30">
        <v>-1.48585495900011E-2</v>
      </c>
      <c r="CW30">
        <v>2.0620247853856302E-3</v>
      </c>
      <c r="CX30">
        <v>-2.1578943166311499E-5</v>
      </c>
      <c r="CY30">
        <v>18</v>
      </c>
      <c r="CZ30">
        <v>2225</v>
      </c>
      <c r="DA30">
        <v>1</v>
      </c>
      <c r="DB30">
        <v>25</v>
      </c>
      <c r="DC30">
        <v>7.6</v>
      </c>
      <c r="DD30">
        <v>7.6</v>
      </c>
      <c r="DE30">
        <v>2</v>
      </c>
      <c r="DF30">
        <v>509.94099999999997</v>
      </c>
      <c r="DG30">
        <v>480.08800000000002</v>
      </c>
      <c r="DH30">
        <v>22.9635</v>
      </c>
      <c r="DI30">
        <v>34.990099999999998</v>
      </c>
      <c r="DJ30">
        <v>30.0001</v>
      </c>
      <c r="DK30">
        <v>34.965600000000002</v>
      </c>
      <c r="DL30">
        <v>34.999899999999997</v>
      </c>
      <c r="DM30">
        <v>47.443600000000004</v>
      </c>
      <c r="DN30">
        <v>6.1153399999999998</v>
      </c>
      <c r="DO30">
        <v>26.4773</v>
      </c>
      <c r="DP30">
        <v>22.962499999999999</v>
      </c>
      <c r="DQ30">
        <v>1233.96</v>
      </c>
      <c r="DR30">
        <v>18.8673</v>
      </c>
      <c r="DS30">
        <v>97.567499999999995</v>
      </c>
      <c r="DT30">
        <v>101.764</v>
      </c>
    </row>
    <row r="31" spans="1:124" x14ac:dyDescent="0.25">
      <c r="A31">
        <v>15</v>
      </c>
      <c r="B31">
        <v>1608137418.5999999</v>
      </c>
      <c r="C31">
        <v>1493.0999999046301</v>
      </c>
      <c r="D31" t="s">
        <v>269</v>
      </c>
      <c r="E31" t="s">
        <v>270</v>
      </c>
      <c r="F31" t="s">
        <v>233</v>
      </c>
      <c r="G31" t="s">
        <v>234</v>
      </c>
      <c r="H31">
        <v>1608137410.8499999</v>
      </c>
      <c r="I31">
        <f t="shared" si="0"/>
        <v>1.2341545922700951E-3</v>
      </c>
      <c r="J31">
        <f t="shared" si="1"/>
        <v>1.2341545922700952</v>
      </c>
      <c r="K31">
        <f t="shared" si="2"/>
        <v>26.102283441707424</v>
      </c>
      <c r="L31">
        <f t="shared" si="3"/>
        <v>1399.9549999999999</v>
      </c>
      <c r="M31" t="e">
        <f t="shared" si="4"/>
        <v>#DIV/0!</v>
      </c>
      <c r="N31" t="e">
        <f t="shared" si="5"/>
        <v>#DIV/0!</v>
      </c>
      <c r="O31">
        <f t="shared" si="6"/>
        <v>143.53543507471468</v>
      </c>
      <c r="P31" t="e">
        <f t="shared" si="7"/>
        <v>#DIV/0!</v>
      </c>
      <c r="Q31">
        <f t="shared" si="8"/>
        <v>2.9734723244319921</v>
      </c>
      <c r="R31" t="e">
        <f t="shared" si="9"/>
        <v>#DIV/0!</v>
      </c>
      <c r="S31" t="e">
        <f t="shared" si="10"/>
        <v>#DIV/0!</v>
      </c>
      <c r="T31" t="e">
        <f t="shared" si="11"/>
        <v>#DIV/0!</v>
      </c>
      <c r="U31" t="e">
        <f t="shared" si="12"/>
        <v>#DIV/0!</v>
      </c>
      <c r="V31" t="e">
        <f t="shared" si="13"/>
        <v>#DIV/0!</v>
      </c>
      <c r="W31" t="e">
        <f t="shared" si="14"/>
        <v>#DIV/0!</v>
      </c>
      <c r="X31">
        <f t="shared" si="15"/>
        <v>56.760675240865311</v>
      </c>
      <c r="Y31">
        <f t="shared" si="16"/>
        <v>2.154107222082136</v>
      </c>
      <c r="Z31">
        <f t="shared" si="17"/>
        <v>3.7950697607826709</v>
      </c>
      <c r="AA31" t="e">
        <f t="shared" si="18"/>
        <v>#DIV/0!</v>
      </c>
      <c r="AB31">
        <f t="shared" si="19"/>
        <v>-54.426217519111191</v>
      </c>
      <c r="AC31" t="e">
        <f t="shared" si="20"/>
        <v>#DIV/0!</v>
      </c>
      <c r="AD31" t="e">
        <f t="shared" si="21"/>
        <v>#DIV/0!</v>
      </c>
      <c r="AE31" t="e">
        <f t="shared" si="22"/>
        <v>#DIV/0!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54030.209966175215</v>
      </c>
      <c r="AK31">
        <f t="shared" si="26"/>
        <v>0</v>
      </c>
      <c r="AL31" t="e">
        <f t="shared" si="27"/>
        <v>#DIV/0!</v>
      </c>
      <c r="AM31" t="e">
        <f t="shared" si="28"/>
        <v>#DIV/0!</v>
      </c>
      <c r="AN31" t="e">
        <f t="shared" si="29"/>
        <v>#DIV/0!</v>
      </c>
      <c r="AO31">
        <v>6</v>
      </c>
      <c r="AP31">
        <v>0.5</v>
      </c>
      <c r="AQ31" t="s">
        <v>235</v>
      </c>
      <c r="AR31">
        <v>2</v>
      </c>
      <c r="AS31">
        <v>1608137410.8499999</v>
      </c>
      <c r="AT31">
        <v>1399.9549999999999</v>
      </c>
      <c r="AU31">
        <v>1433.3486666666699</v>
      </c>
      <c r="AV31">
        <v>21.009816666666701</v>
      </c>
      <c r="AW31">
        <v>19.56005</v>
      </c>
      <c r="AX31">
        <v>1401.11533333333</v>
      </c>
      <c r="AY31">
        <v>20.6844933333333</v>
      </c>
      <c r="AZ31">
        <v>500.03573333333298</v>
      </c>
      <c r="BA31">
        <v>102.428633333333</v>
      </c>
      <c r="BB31">
        <v>9.9972996666666702E-2</v>
      </c>
      <c r="BC31">
        <v>28.00104</v>
      </c>
      <c r="BD31">
        <v>28.72777</v>
      </c>
      <c r="BE31">
        <v>999.9</v>
      </c>
      <c r="BF31">
        <v>0</v>
      </c>
      <c r="BG31">
        <v>0</v>
      </c>
      <c r="BH31">
        <v>10009.4596666667</v>
      </c>
      <c r="BI31">
        <v>0</v>
      </c>
      <c r="BJ31">
        <v>549.20190000000002</v>
      </c>
      <c r="BK31">
        <v>1608136845</v>
      </c>
      <c r="BL31" t="s">
        <v>259</v>
      </c>
      <c r="BM31">
        <v>1608136845</v>
      </c>
      <c r="BN31">
        <v>1608136840</v>
      </c>
      <c r="BO31">
        <v>5</v>
      </c>
      <c r="BP31">
        <v>-8.9999999999999993E-3</v>
      </c>
      <c r="BQ31">
        <v>3.0000000000000001E-3</v>
      </c>
      <c r="BR31">
        <v>-0.254</v>
      </c>
      <c r="BS31">
        <v>0.186</v>
      </c>
      <c r="BT31">
        <v>628</v>
      </c>
      <c r="BU31">
        <v>17</v>
      </c>
      <c r="BV31">
        <v>0.08</v>
      </c>
      <c r="BW31">
        <v>0.03</v>
      </c>
      <c r="BX31">
        <v>26.109900634556201</v>
      </c>
      <c r="BY31">
        <v>-1.8081021627507099</v>
      </c>
      <c r="BZ31">
        <v>0.155488161862543</v>
      </c>
      <c r="CA31">
        <v>0</v>
      </c>
      <c r="CB31">
        <v>-33.393543333333298</v>
      </c>
      <c r="CC31">
        <v>1.76426162402665</v>
      </c>
      <c r="CD31">
        <v>0.17773202990894801</v>
      </c>
      <c r="CE31">
        <v>0</v>
      </c>
      <c r="CF31">
        <v>1.4497706666666701</v>
      </c>
      <c r="CG31">
        <v>0.17124146829811099</v>
      </c>
      <c r="CH31">
        <v>2.80097288970973E-2</v>
      </c>
      <c r="CI31">
        <v>1</v>
      </c>
      <c r="CJ31">
        <v>1</v>
      </c>
      <c r="CK31">
        <v>3</v>
      </c>
      <c r="CL31" t="s">
        <v>268</v>
      </c>
      <c r="CM31">
        <v>100</v>
      </c>
      <c r="CN31">
        <v>100</v>
      </c>
      <c r="CO31">
        <v>-1.1599999999999999</v>
      </c>
      <c r="CP31">
        <v>0.32640000000000002</v>
      </c>
      <c r="CQ31">
        <v>0.119817091950985</v>
      </c>
      <c r="CR31">
        <v>-1.6043650578588901E-5</v>
      </c>
      <c r="CS31">
        <v>-1.15305589960158E-6</v>
      </c>
      <c r="CT31">
        <v>3.6581349982770798E-10</v>
      </c>
      <c r="CU31">
        <v>-5.8598287207909501E-2</v>
      </c>
      <c r="CV31">
        <v>-1.48585495900011E-2</v>
      </c>
      <c r="CW31">
        <v>2.0620247853856302E-3</v>
      </c>
      <c r="CX31">
        <v>-2.1578943166311499E-5</v>
      </c>
      <c r="CY31">
        <v>18</v>
      </c>
      <c r="CZ31">
        <v>2225</v>
      </c>
      <c r="DA31">
        <v>1</v>
      </c>
      <c r="DB31">
        <v>25</v>
      </c>
      <c r="DC31">
        <v>9.6</v>
      </c>
      <c r="DD31">
        <v>9.6</v>
      </c>
      <c r="DE31">
        <v>2</v>
      </c>
      <c r="DF31">
        <v>509.81799999999998</v>
      </c>
      <c r="DG31">
        <v>480.291</v>
      </c>
      <c r="DH31">
        <v>22.932500000000001</v>
      </c>
      <c r="DI31">
        <v>35.027099999999997</v>
      </c>
      <c r="DJ31">
        <v>29.999099999999999</v>
      </c>
      <c r="DK31">
        <v>34.994399999999999</v>
      </c>
      <c r="DL31">
        <v>35.028700000000001</v>
      </c>
      <c r="DM31">
        <v>53.610100000000003</v>
      </c>
      <c r="DN31">
        <v>7.7666899999999996</v>
      </c>
      <c r="DO31">
        <v>29.626300000000001</v>
      </c>
      <c r="DP31">
        <v>22.9331</v>
      </c>
      <c r="DQ31">
        <v>1433.43</v>
      </c>
      <c r="DR31">
        <v>19.4343</v>
      </c>
      <c r="DS31">
        <v>97.567400000000006</v>
      </c>
      <c r="DT31">
        <v>101.758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2020-12-16T10:52:23Z</dcterms:created>
  <dcterms:modified xsi:type="dcterms:W3CDTF">2021-05-04T23:27:37Z</dcterms:modified>
</cp:coreProperties>
</file>