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BC1C8AA-3FA7-4860-8C1A-5B66C7508A48}" xr6:coauthVersionLast="46" xr6:coauthVersionMax="46" xr10:uidLastSave="{00000000-0000-0000-0000-000000000000}"/>
  <bookViews>
    <workbookView xWindow="2805" yWindow="28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K30" i="1"/>
  <c r="BK29" i="1"/>
  <c r="BJ29" i="1"/>
  <c r="BH29" i="1"/>
  <c r="BI29" i="1" s="1"/>
  <c r="BG29" i="1"/>
  <c r="BF29" i="1"/>
  <c r="BE29" i="1"/>
  <c r="BD29" i="1"/>
  <c r="BC29" i="1"/>
  <c r="AX29" i="1" s="1"/>
  <c r="AZ29" i="1"/>
  <c r="AV29" i="1"/>
  <c r="AS29" i="1"/>
  <c r="AN29" i="1"/>
  <c r="AM29" i="1"/>
  <c r="AI29" i="1"/>
  <c r="AG29" i="1"/>
  <c r="AH29" i="1" s="1"/>
  <c r="AA29" i="1"/>
  <c r="Y29" i="1"/>
  <c r="X29" i="1"/>
  <c r="W29" i="1"/>
  <c r="P29" i="1"/>
  <c r="N29" i="1"/>
  <c r="K29" i="1"/>
  <c r="J29" i="1"/>
  <c r="I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W28" i="1" s="1"/>
  <c r="X28" i="1"/>
  <c r="P28" i="1"/>
  <c r="BK27" i="1"/>
  <c r="BJ27" i="1"/>
  <c r="BI27" i="1"/>
  <c r="AU27" i="1" s="1"/>
  <c r="BH27" i="1"/>
  <c r="BG27" i="1"/>
  <c r="BF27" i="1"/>
  <c r="BE27" i="1"/>
  <c r="BD27" i="1"/>
  <c r="BC27" i="1"/>
  <c r="AZ27" i="1"/>
  <c r="AX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J25" i="1"/>
  <c r="AV25" i="1" s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U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K22" i="1"/>
  <c r="BK21" i="1"/>
  <c r="BJ21" i="1"/>
  <c r="BH21" i="1"/>
  <c r="BI21" i="1" s="1"/>
  <c r="BG21" i="1"/>
  <c r="BF21" i="1"/>
  <c r="BE21" i="1"/>
  <c r="BD21" i="1"/>
  <c r="BC21" i="1"/>
  <c r="AX21" i="1" s="1"/>
  <c r="AZ21" i="1"/>
  <c r="AV21" i="1"/>
  <c r="AS21" i="1"/>
  <c r="AM21" i="1"/>
  <c r="AN21" i="1" s="1"/>
  <c r="AI21" i="1"/>
  <c r="AG21" i="1"/>
  <c r="AH21" i="1" s="1"/>
  <c r="AA21" i="1"/>
  <c r="Y21" i="1"/>
  <c r="X21" i="1"/>
  <c r="W21" i="1"/>
  <c r="P21" i="1"/>
  <c r="N21" i="1"/>
  <c r="K21" i="1"/>
  <c r="J21" i="1"/>
  <c r="I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J17" i="1"/>
  <c r="AV17" i="1" s="1"/>
  <c r="K28" i="1" l="1"/>
  <c r="J28" i="1"/>
  <c r="AV28" i="1" s="1"/>
  <c r="I28" i="1"/>
  <c r="T28" i="1" s="1"/>
  <c r="U28" i="1" s="1"/>
  <c r="AH28" i="1"/>
  <c r="N28" i="1"/>
  <c r="K20" i="1"/>
  <c r="J20" i="1"/>
  <c r="AV20" i="1" s="1"/>
  <c r="AY20" i="1" s="1"/>
  <c r="I20" i="1"/>
  <c r="AH20" i="1"/>
  <c r="N20" i="1"/>
  <c r="AU29" i="1"/>
  <c r="AY29" i="1" s="1"/>
  <c r="S29" i="1"/>
  <c r="AU19" i="1"/>
  <c r="AW19" i="1" s="1"/>
  <c r="S19" i="1"/>
  <c r="AU21" i="1"/>
  <c r="AY21" i="1" s="1"/>
  <c r="S21" i="1"/>
  <c r="AU25" i="1"/>
  <c r="AW25" i="1" s="1"/>
  <c r="S25" i="1"/>
  <c r="AY26" i="1"/>
  <c r="K31" i="1"/>
  <c r="J31" i="1"/>
  <c r="AV31" i="1" s="1"/>
  <c r="AY31" i="1" s="1"/>
  <c r="I31" i="1"/>
  <c r="AH31" i="1"/>
  <c r="N31" i="1"/>
  <c r="N19" i="1"/>
  <c r="K19" i="1"/>
  <c r="J19" i="1"/>
  <c r="AV19" i="1" s="1"/>
  <c r="AY19" i="1" s="1"/>
  <c r="I19" i="1"/>
  <c r="AH19" i="1"/>
  <c r="T20" i="1"/>
  <c r="U20" i="1" s="1"/>
  <c r="K23" i="1"/>
  <c r="J23" i="1"/>
  <c r="AV23" i="1" s="1"/>
  <c r="I23" i="1"/>
  <c r="AH23" i="1"/>
  <c r="N23" i="1"/>
  <c r="AH24" i="1"/>
  <c r="N24" i="1"/>
  <c r="K24" i="1"/>
  <c r="J24" i="1"/>
  <c r="AV24" i="1" s="1"/>
  <c r="AY24" i="1" s="1"/>
  <c r="I24" i="1"/>
  <c r="S31" i="1"/>
  <c r="AU31" i="1"/>
  <c r="N27" i="1"/>
  <c r="K27" i="1"/>
  <c r="J27" i="1"/>
  <c r="AV27" i="1" s="1"/>
  <c r="AY27" i="1" s="1"/>
  <c r="I27" i="1"/>
  <c r="AH27" i="1"/>
  <c r="AU30" i="1"/>
  <c r="AW30" i="1" s="1"/>
  <c r="S30" i="1"/>
  <c r="AW31" i="1"/>
  <c r="T24" i="1"/>
  <c r="U24" i="1" s="1"/>
  <c r="AB24" i="1" s="1"/>
  <c r="AU17" i="1"/>
  <c r="AW17" i="1" s="1"/>
  <c r="S17" i="1"/>
  <c r="AB20" i="1"/>
  <c r="AU22" i="1"/>
  <c r="AW22" i="1" s="1"/>
  <c r="S22" i="1"/>
  <c r="S23" i="1"/>
  <c r="AU23" i="1"/>
  <c r="AW23" i="1" s="1"/>
  <c r="AU20" i="1"/>
  <c r="AW20" i="1" s="1"/>
  <c r="AU28" i="1"/>
  <c r="AW28" i="1" s="1"/>
  <c r="AH22" i="1"/>
  <c r="AH30" i="1"/>
  <c r="AH17" i="1"/>
  <c r="I22" i="1"/>
  <c r="AH25" i="1"/>
  <c r="I30" i="1"/>
  <c r="I17" i="1"/>
  <c r="N18" i="1"/>
  <c r="J22" i="1"/>
  <c r="AV22" i="1" s="1"/>
  <c r="AY22" i="1" s="1"/>
  <c r="I25" i="1"/>
  <c r="N26" i="1"/>
  <c r="S27" i="1"/>
  <c r="J30" i="1"/>
  <c r="AV30" i="1" s="1"/>
  <c r="AY30" i="1" s="1"/>
  <c r="AH18" i="1"/>
  <c r="AH26" i="1"/>
  <c r="I18" i="1"/>
  <c r="I26" i="1"/>
  <c r="V28" i="1" l="1"/>
  <c r="Z28" i="1" s="1"/>
  <c r="AC28" i="1"/>
  <c r="AB28" i="1"/>
  <c r="AA27" i="1"/>
  <c r="AA23" i="1"/>
  <c r="Q23" i="1"/>
  <c r="O23" i="1" s="1"/>
  <c r="R23" i="1" s="1"/>
  <c r="L23" i="1" s="1"/>
  <c r="M23" i="1" s="1"/>
  <c r="AW29" i="1"/>
  <c r="AA25" i="1"/>
  <c r="T23" i="1"/>
  <c r="U23" i="1" s="1"/>
  <c r="AA24" i="1"/>
  <c r="Q24" i="1"/>
  <c r="O24" i="1" s="1"/>
  <c r="R24" i="1" s="1"/>
  <c r="L24" i="1" s="1"/>
  <c r="M24" i="1" s="1"/>
  <c r="AY23" i="1"/>
  <c r="AW21" i="1"/>
  <c r="T27" i="1"/>
  <c r="U27" i="1" s="1"/>
  <c r="Q27" i="1" s="1"/>
  <c r="O27" i="1" s="1"/>
  <c r="R27" i="1" s="1"/>
  <c r="L27" i="1" s="1"/>
  <c r="M27" i="1" s="1"/>
  <c r="AA26" i="1"/>
  <c r="T26" i="1"/>
  <c r="U26" i="1" s="1"/>
  <c r="AA31" i="1"/>
  <c r="Q31" i="1"/>
  <c r="O31" i="1" s="1"/>
  <c r="R31" i="1" s="1"/>
  <c r="L31" i="1" s="1"/>
  <c r="M31" i="1" s="1"/>
  <c r="Q18" i="1"/>
  <c r="O18" i="1" s="1"/>
  <c r="R18" i="1" s="1"/>
  <c r="L18" i="1" s="1"/>
  <c r="M18" i="1" s="1"/>
  <c r="AA18" i="1"/>
  <c r="T22" i="1"/>
  <c r="U22" i="1" s="1"/>
  <c r="T30" i="1"/>
  <c r="U30" i="1" s="1"/>
  <c r="T19" i="1"/>
  <c r="U19" i="1" s="1"/>
  <c r="AA28" i="1"/>
  <c r="Q28" i="1"/>
  <c r="O28" i="1" s="1"/>
  <c r="R28" i="1" s="1"/>
  <c r="L28" i="1" s="1"/>
  <c r="M28" i="1" s="1"/>
  <c r="AA17" i="1"/>
  <c r="T18" i="1"/>
  <c r="U18" i="1" s="1"/>
  <c r="AY17" i="1"/>
  <c r="AY28" i="1"/>
  <c r="T21" i="1"/>
  <c r="U21" i="1" s="1"/>
  <c r="V24" i="1"/>
  <c r="Z24" i="1" s="1"/>
  <c r="AC24" i="1"/>
  <c r="AD24" i="1" s="1"/>
  <c r="AA19" i="1"/>
  <c r="AA30" i="1"/>
  <c r="Q30" i="1"/>
  <c r="O30" i="1" s="1"/>
  <c r="R30" i="1" s="1"/>
  <c r="L30" i="1" s="1"/>
  <c r="M30" i="1" s="1"/>
  <c r="V20" i="1"/>
  <c r="Z20" i="1" s="1"/>
  <c r="AC20" i="1"/>
  <c r="AD20" i="1" s="1"/>
  <c r="T25" i="1"/>
  <c r="U25" i="1" s="1"/>
  <c r="Q25" i="1" s="1"/>
  <c r="O25" i="1" s="1"/>
  <c r="R25" i="1" s="1"/>
  <c r="L25" i="1" s="1"/>
  <c r="M25" i="1" s="1"/>
  <c r="AY25" i="1"/>
  <c r="AA22" i="1"/>
  <c r="Q22" i="1"/>
  <c r="O22" i="1" s="1"/>
  <c r="R22" i="1" s="1"/>
  <c r="L22" i="1" s="1"/>
  <c r="M22" i="1" s="1"/>
  <c r="T17" i="1"/>
  <c r="U17" i="1" s="1"/>
  <c r="T31" i="1"/>
  <c r="U31" i="1" s="1"/>
  <c r="T29" i="1"/>
  <c r="U29" i="1" s="1"/>
  <c r="AA20" i="1"/>
  <c r="Q20" i="1"/>
  <c r="O20" i="1" s="1"/>
  <c r="R20" i="1" s="1"/>
  <c r="L20" i="1" s="1"/>
  <c r="M20" i="1" s="1"/>
  <c r="V21" i="1" l="1"/>
  <c r="Z21" i="1" s="1"/>
  <c r="AC21" i="1"/>
  <c r="Q21" i="1"/>
  <c r="O21" i="1" s="1"/>
  <c r="R21" i="1" s="1"/>
  <c r="L21" i="1" s="1"/>
  <c r="M21" i="1" s="1"/>
  <c r="AB21" i="1"/>
  <c r="V19" i="1"/>
  <c r="Z19" i="1" s="1"/>
  <c r="AC19" i="1"/>
  <c r="AB19" i="1"/>
  <c r="V30" i="1"/>
  <c r="Z30" i="1" s="1"/>
  <c r="AC30" i="1"/>
  <c r="AB30" i="1"/>
  <c r="V26" i="1"/>
  <c r="Z26" i="1" s="1"/>
  <c r="AC26" i="1"/>
  <c r="AB26" i="1"/>
  <c r="AC17" i="1"/>
  <c r="V17" i="1"/>
  <c r="Z17" i="1" s="1"/>
  <c r="AB17" i="1"/>
  <c r="Q19" i="1"/>
  <c r="O19" i="1" s="1"/>
  <c r="R19" i="1" s="1"/>
  <c r="L19" i="1" s="1"/>
  <c r="M19" i="1" s="1"/>
  <c r="V18" i="1"/>
  <c r="Z18" i="1" s="1"/>
  <c r="AC18" i="1"/>
  <c r="AD18" i="1" s="1"/>
  <c r="AB18" i="1"/>
  <c r="V23" i="1"/>
  <c r="Z23" i="1" s="1"/>
  <c r="AC23" i="1"/>
  <c r="AB23" i="1"/>
  <c r="V29" i="1"/>
  <c r="Z29" i="1" s="1"/>
  <c r="AC29" i="1"/>
  <c r="AD29" i="1" s="1"/>
  <c r="Q29" i="1"/>
  <c r="O29" i="1" s="1"/>
  <c r="R29" i="1" s="1"/>
  <c r="L29" i="1" s="1"/>
  <c r="M29" i="1" s="1"/>
  <c r="AB29" i="1"/>
  <c r="Q17" i="1"/>
  <c r="O17" i="1" s="1"/>
  <c r="R17" i="1" s="1"/>
  <c r="L17" i="1" s="1"/>
  <c r="M17" i="1" s="1"/>
  <c r="V22" i="1"/>
  <c r="Z22" i="1" s="1"/>
  <c r="AC22" i="1"/>
  <c r="AB22" i="1"/>
  <c r="Q26" i="1"/>
  <c r="O26" i="1" s="1"/>
  <c r="R26" i="1" s="1"/>
  <c r="L26" i="1" s="1"/>
  <c r="M26" i="1" s="1"/>
  <c r="V27" i="1"/>
  <c r="Z27" i="1" s="1"/>
  <c r="AC27" i="1"/>
  <c r="AB27" i="1"/>
  <c r="AD28" i="1"/>
  <c r="V31" i="1"/>
  <c r="Z31" i="1" s="1"/>
  <c r="AC31" i="1"/>
  <c r="AB31" i="1"/>
  <c r="AC25" i="1"/>
  <c r="AD25" i="1" s="1"/>
  <c r="V25" i="1"/>
  <c r="Z25" i="1" s="1"/>
  <c r="AB25" i="1"/>
  <c r="AD31" i="1" l="1"/>
  <c r="AD22" i="1"/>
  <c r="AD23" i="1"/>
  <c r="AD17" i="1"/>
  <c r="AD19" i="1"/>
  <c r="AD26" i="1"/>
  <c r="AD27" i="1"/>
  <c r="AD21" i="1"/>
  <c r="AD30" i="1"/>
</calcChain>
</file>

<file path=xl/sharedStrings.xml><?xml version="1.0" encoding="utf-8"?>
<sst xmlns="http://schemas.openxmlformats.org/spreadsheetml/2006/main" count="693" uniqueCount="353">
  <si>
    <t>File opened</t>
  </si>
  <si>
    <t>2020-12-16 11:21:36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</si>
  <si>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</si>
  <si>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</si>
  <si>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</si>
  <si>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</si>
  <si>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</si>
  <si>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</si>
  <si>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</si>
  <si>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</si>
  <si>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</si>
  <si>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</si>
  <si>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</si>
  <si>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</si>
  <si>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</si>
  <si>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</si>
  <si>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</si>
  <si>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</si>
  <si>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</si>
  <si>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</si>
  <si>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</si>
  <si>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</si>
  <si>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</si>
  <si>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11:21:36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</si>
  <si>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</si>
  <si>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</si>
  <si>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</si>
  <si>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</si>
  <si>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</si>
  <si>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</si>
  <si>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</si>
  <si>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</si>
  <si>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</si>
  <si>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</si>
  <si>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</si>
  <si>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</si>
  <si>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</si>
  <si>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</si>
  <si>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</si>
  <si>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</si>
  <si>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</si>
  <si>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</si>
  <si>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</si>
  <si>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</si>
  <si>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</si>
  <si>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</si>
  <si>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</si>
  <si>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</si>
  <si>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</si>
  <si>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</si>
  <si>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</si>
  <si>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</si>
  <si>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</si>
  <si>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</si>
  <si>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</si>
  <si>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</si>
  <si>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</si>
  <si>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</si>
  <si>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</si>
  <si>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</si>
  <si>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</si>
  <si>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</si>
  <si>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</si>
  <si>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</si>
  <si>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</si>
  <si>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</si>
  <si>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</si>
  <si>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</si>
  <si>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</si>
  <si>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</si>
  <si>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</si>
  <si>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</si>
  <si>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</si>
  <si>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</si>
  <si>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</si>
  <si>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</si>
  <si>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</si>
  <si>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</si>
  <si>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</si>
  <si>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</si>
  <si>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</si>
  <si>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</si>
  <si>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</si>
  <si>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</si>
  <si>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</si>
  <si>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</si>
  <si>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</si>
  <si>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</si>
  <si>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</si>
  <si>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</si>
  <si>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</si>
  <si>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</si>
  <si>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</si>
  <si>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</si>
  <si>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</si>
  <si>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</si>
  <si>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</si>
  <si>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</si>
  <si>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</si>
  <si>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</si>
  <si>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</si>
  <si>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</si>
  <si>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</si>
  <si>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</si>
  <si>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</si>
  <si>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</si>
  <si>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</si>
  <si>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</si>
  <si>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</si>
  <si>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</si>
  <si>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</si>
  <si>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</si>
  <si>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</si>
  <si>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</si>
  <si>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</si>
  <si>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</si>
  <si>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</si>
  <si>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</si>
  <si>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</si>
  <si>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</si>
  <si>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</si>
  <si>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</si>
  <si>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</si>
  <si>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</si>
  <si>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</si>
  <si>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</si>
  <si>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</si>
  <si>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</si>
  <si>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</si>
  <si>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</si>
  <si>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</si>
  <si>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</si>
  <si>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</si>
  <si>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</si>
  <si>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</si>
  <si>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</si>
  <si>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</si>
  <si>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</si>
  <si>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</si>
  <si>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</si>
  <si>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</si>
  <si>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</si>
  <si>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</si>
  <si>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</si>
  <si>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</si>
  <si>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</si>
  <si>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</si>
  <si>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</si>
  <si>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</si>
  <si>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</si>
  <si>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</si>
  <si>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</si>
  <si>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</si>
  <si>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</si>
  <si>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</si>
  <si>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</si>
  <si>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</si>
  <si>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</si>
  <si>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</si>
  <si>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</si>
  <si>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</si>
  <si>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</si>
  <si>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</si>
  <si>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</si>
  <si>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</si>
  <si>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</si>
  <si>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</si>
  <si>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</si>
  <si>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</si>
  <si>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</si>
  <si>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</si>
  <si>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</si>
  <si>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</si>
  <si>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</si>
  <si>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</si>
  <si>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</si>
  <si>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</si>
  <si>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</si>
  <si>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</si>
  <si>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</si>
  <si>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</si>
  <si>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</si>
  <si>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</si>
  <si>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</si>
  <si>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</si>
  <si>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</si>
  <si>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</si>
  <si>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</si>
  <si>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</si>
  <si>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</si>
  <si>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</si>
  <si>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</si>
  <si>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</si>
  <si>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</si>
  <si>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</si>
  <si>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</si>
  <si>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</si>
  <si>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</si>
  <si>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</si>
  <si>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</si>
  <si>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</si>
  <si>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</si>
  <si>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</si>
  <si>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</si>
  <si>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</si>
  <si>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</si>
  <si>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</si>
  <si>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</si>
  <si>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</si>
  <si>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</si>
  <si>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</si>
  <si>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</si>
  <si>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</si>
  <si>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</si>
  <si>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</si>
  <si>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</si>
  <si>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</si>
  <si>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</si>
  <si>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</si>
  <si>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</si>
  <si>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</si>
  <si>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</si>
  <si>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</si>
  <si>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</si>
  <si>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</si>
  <si>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</si>
  <si>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</si>
  <si>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</si>
  <si>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</si>
  <si>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</si>
  <si>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</si>
  <si>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</si>
  <si>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</si>
  <si>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</si>
  <si>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</si>
  <si>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</si>
  <si>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</si>
  <si>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</si>
  <si>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</si>
  <si>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</si>
  <si>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</si>
  <si>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</si>
  <si>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</si>
  <si>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</si>
  <si>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</si>
  <si>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</si>
  <si>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</si>
  <si>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</si>
  <si>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</si>
  <si>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</si>
  <si>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</si>
  <si>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</si>
  <si>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</si>
  <si>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</si>
  <si>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</si>
  <si>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</si>
  <si>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</si>
  <si>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</si>
  <si>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</si>
  <si>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</si>
  <si>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</si>
  <si>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</si>
  <si>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</si>
  <si>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</si>
  <si>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</si>
  <si>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</si>
  <si>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</si>
  <si>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</si>
  <si>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</si>
  <si>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</si>
  <si>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</si>
  <si>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</si>
  <si>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</si>
  <si>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</si>
  <si>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</si>
  <si>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</si>
  <si>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</si>
  <si>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</si>
  <si>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</si>
  <si>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</si>
  <si>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</si>
  <si>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</si>
  <si>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</si>
  <si>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11:42:56</t>
  </si>
  <si>
    <t>11:42:56</t>
  </si>
  <si>
    <t>1149</t>
  </si>
  <si>
    <t>_1</t>
  </si>
  <si>
    <t>RECT-4143-20200907-06_33_50</t>
  </si>
  <si>
    <t>RECT-785-20201216-11_42_58</t>
  </si>
  <si>
    <t>DARK-786-20201216-11_43_00</t>
  </si>
  <si>
    <t>0: Broadleaf</t>
  </si>
  <si>
    <t>11:43:17</t>
  </si>
  <si>
    <t>1/3</t>
  </si>
  <si>
    <t>20201216 11:45:18</t>
  </si>
  <si>
    <t>11:45:18</t>
  </si>
  <si>
    <t>RECT-787-20201216-11_45_20</t>
  </si>
  <si>
    <t>DARK-788-20201216-11_45_22</t>
  </si>
  <si>
    <t>2/3</t>
  </si>
  <si>
    <t>20201216 11:46:32</t>
  </si>
  <si>
    <t>11:46:32</t>
  </si>
  <si>
    <t>RECT-789-20201216-11_46_35</t>
  </si>
  <si>
    <t>DARK-790-20201216-11_46_37</t>
  </si>
  <si>
    <t>3/3</t>
  </si>
  <si>
    <t>20201216 11:47:42</t>
  </si>
  <si>
    <t>11:47:42</t>
  </si>
  <si>
    <t>RECT-791-20201216-11_47_45</t>
  </si>
  <si>
    <t>DARK-792-20201216-11_47_47</t>
  </si>
  <si>
    <t>20201216 11:48:57</t>
  </si>
  <si>
    <t>11:48:57</t>
  </si>
  <si>
    <t>RECT-793-20201216-11_49_00</t>
  </si>
  <si>
    <t>DARK-794-20201216-11_49_02</t>
  </si>
  <si>
    <t>20201216 11:50:10</t>
  </si>
  <si>
    <t>11:50:10</t>
  </si>
  <si>
    <t>RECT-795-20201216-11_50_13</t>
  </si>
  <si>
    <t>DARK-796-20201216-11_50_15</t>
  </si>
  <si>
    <t>20201216 11:51:22</t>
  </si>
  <si>
    <t>11:51:22</t>
  </si>
  <si>
    <t>RECT-797-20201216-11_51_25</t>
  </si>
  <si>
    <t>DARK-798-20201216-11_51_27</t>
  </si>
  <si>
    <t>20201216 11:53:20</t>
  </si>
  <si>
    <t>11:53:20</t>
  </si>
  <si>
    <t>RECT-799-20201216-11_53_23</t>
  </si>
  <si>
    <t>DARK-800-20201216-11_53_25</t>
  </si>
  <si>
    <t>11:53:39</t>
  </si>
  <si>
    <t>20201216 11:55:18</t>
  </si>
  <si>
    <t>11:55:18</t>
  </si>
  <si>
    <t>RECT-801-20201216-11_55_21</t>
  </si>
  <si>
    <t>DARK-802-20201216-11_55_23</t>
  </si>
  <si>
    <t>20201216 11:56:52</t>
  </si>
  <si>
    <t>11:56:52</t>
  </si>
  <si>
    <t>RECT-803-20201216-11_56_55</t>
  </si>
  <si>
    <t>DARK-804-20201216-11_56_57</t>
  </si>
  <si>
    <t>20201216 11:58:42</t>
  </si>
  <si>
    <t>11:58:42</t>
  </si>
  <si>
    <t>RECT-805-20201216-11_58_45</t>
  </si>
  <si>
    <t>DARK-806-20201216-11_58_47</t>
  </si>
  <si>
    <t>20201216 12:00:28</t>
  </si>
  <si>
    <t>12:00:28</t>
  </si>
  <si>
    <t>RECT-807-20201216-12_00_31</t>
  </si>
  <si>
    <t>DARK-808-20201216-12_00_33</t>
  </si>
  <si>
    <t>20201216 12:01:59</t>
  </si>
  <si>
    <t>12:01:59</t>
  </si>
  <si>
    <t>RECT-809-20201216-12_02_02</t>
  </si>
  <si>
    <t>DARK-810-20201216-12_02_04</t>
  </si>
  <si>
    <t>20201216 12:04:00</t>
  </si>
  <si>
    <t>12:04:00</t>
  </si>
  <si>
    <t>RECT-811-20201216-12_04_02</t>
  </si>
  <si>
    <t>DARK-812-20201216-12_04_04</t>
  </si>
  <si>
    <t>12:04:23</t>
  </si>
  <si>
    <t>20201216 12:05:59</t>
  </si>
  <si>
    <t>12:05:59</t>
  </si>
  <si>
    <t>RECT-813-20201216-12_06_02</t>
  </si>
  <si>
    <t>DARK-814-20201216-12_06_04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</si>
</sst>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1608147776.0999999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1608147768.0999999</v>
      </c>
      <c r="I17">
        <f t="shared" ref="I17:I31" si="0">BW17*AG17*(BS17-BT17)/(100*BL17*(1000-AG17*BS17))</f>
        <v>7.8681790233200988E-4</v>
      </c>
      <c r="J17">
        <f t="shared" ref="J17:J31" si="1">BW17*AG17*(BR17-BQ17*(1000-AG17*BT17)/(1000-AG17*BS17))/(100*BL17)</f>
        <v>3.2253586721540795</v>
      </c>
      <c r="K17">
        <f t="shared" ref="K17:K31" si="2">BQ17 - IF(AG17&gt;1, J17*BL17*100/(AI17*CE17), 0)</f>
        <v>399.42777419354798</v>
      </c>
      <c r="L17">
        <f t="shared" ref="L17:L31" si="3">((R17-I17/2)*K17-J17)/(R17+I17/2)</f>
        <v>225.12260861525729</v>
      </c>
      <c r="M17">
        <f t="shared" ref="M17:M31" si="4">L17*(BX17+BY17)/1000</f>
        <v>23.040158831450675</v>
      </c>
      <c r="N17">
        <f t="shared" ref="N17:N31" si="5">(BQ17 - IF(AG17&gt;1, J17*BL17*100/(AI17*CE17), 0))*(BX17+BY17)/1000</f>
        <v>40.879409739073417</v>
      </c>
      <c r="O17">
        <f t="shared" ref="O17:O31" si="6">2/((1/Q17-1/P17)+SIGN(Q17)*SQRT((1/Q17-1/P17)*(1/Q17-1/P17) + 4*BM17/((BM17+1)*(BM17+1))*(2*1/Q17*1/P17-1/P17*1/P17)))</f>
        <v>3.2025533330411665E-2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2.9657825343540134</v>
      </c>
      <c r="Q17">
        <f t="shared" ref="Q17:Q31" si="8">I17*(1000-(1000*0.61365*EXP(17.502*U17/(240.97+U17))/(BX17+BY17)+BS17)/2)/(1000*0.61365*EXP(17.502*U17/(240.97+U17))/(BX17+BY17)-BS17)</f>
        <v>3.183464600011722E-2</v>
      </c>
      <c r="R17">
        <f t="shared" ref="R17:R31" si="9">1/((BM17+1)/(O17/1.6)+1/(P17/1.37)) + BM17/((BM17+1)/(O17/1.6) + BM17/(P17/1.37))</f>
        <v>1.9913709221922978E-2</v>
      </c>
      <c r="S17">
        <f t="shared" ref="S17:S31" si="10">(BI17*BK17)</f>
        <v>231.291527247235</v>
      </c>
      <c r="T17">
        <f t="shared" ref="T17:T31" si="11">(BZ17+(S17+2*0.95*0.0000000567*(((BZ17+$B$7)+273)^4-(BZ17+273)^4)-44100*I17)/(1.84*29.3*P17+8*0.95*0.0000000567*(BZ17+273)^3))</f>
        <v>29.143316490763635</v>
      </c>
      <c r="U17">
        <f t="shared" ref="U17:U31" si="12">($C$7*CA17+$D$7*CB17+$E$7*T17)</f>
        <v>28.920877419354799</v>
      </c>
      <c r="V17">
        <f t="shared" ref="V17:V31" si="13">0.61365*EXP(17.502*U17/(240.97+U17))</f>
        <v>4.003395932570518</v>
      </c>
      <c r="W17">
        <f t="shared" ref="W17:W31" si="14">(X17/Y17*100)</f>
        <v>40.649407819481262</v>
      </c>
      <c r="X17">
        <f t="shared" ref="X17:X31" si="15">BS17*(BX17+BY17)/1000</f>
        <v>1.5423959515530596</v>
      </c>
      <c r="Y17">
        <f t="shared" ref="Y17:Y31" si="16">0.61365*EXP(17.502*BZ17/(240.97+BZ17))</f>
        <v>3.7943872599636372</v>
      </c>
      <c r="Z17">
        <f t="shared" ref="Z17:Z31" si="17">(V17-BS17*(BX17+BY17)/1000)</f>
        <v>2.4609999810174585</v>
      </c>
      <c r="AA17">
        <f t="shared" ref="AA17:AA31" si="18">(-I17*44100)</f>
        <v>-34.698669492841638</v>
      </c>
      <c r="AB17">
        <f t="shared" ref="AB17:AB31" si="19">2*29.3*P17*0.92*(BZ17-U17)</f>
        <v>-147.56726167788025</v>
      </c>
      <c r="AC17">
        <f t="shared" ref="AC17:AC31" si="20">2*0.95*0.0000000567*(((BZ17+$B$7)+273)^4-(U17+273)^4)</f>
        <v>-10.895558618984939</v>
      </c>
      <c r="AD17">
        <f t="shared" ref="AD17:AD31" si="21">S17+AC17+AA17+AB17</f>
        <v>38.130037457528147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53801.683381168921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770.45057692307705</v>
      </c>
      <c r="AR17">
        <v>878.28</v>
      </c>
      <c r="AS17">
        <f t="shared" ref="AS17:AS31" si="27">1-AQ17/AR17</f>
        <v>0.12277340150854277</v>
      </c>
      <c r="AT17">
        <v>0.5</v>
      </c>
      <c r="AU17">
        <f t="shared" ref="AU17:AU31" si="28">BI17</f>
        <v>1180.1833470148799</v>
      </c>
      <c r="AV17">
        <f t="shared" ref="AV17:AV31" si="29">J17</f>
        <v>3.2253586721540795</v>
      </c>
      <c r="AW17">
        <f t="shared" ref="AW17:AW31" si="30">AS17*AT17*AU17</f>
        <v>72.447561958376852</v>
      </c>
      <c r="AX17">
        <f t="shared" ref="AX17:AX31" si="31">BC17/AR17</f>
        <v>0.35684519743134308</v>
      </c>
      <c r="AY17">
        <f t="shared" ref="AY17:AY31" si="32">(AV17-AO17)/AU17</f>
        <v>3.2224706115280854E-3</v>
      </c>
      <c r="AZ17">
        <f t="shared" ref="AZ17:AZ31" si="33">(AL17-AR17)/AR17</f>
        <v>2.7141686022680696</v>
      </c>
      <c r="BA17" t="s">
        <v>289</v>
      </c>
      <c r="BB17">
        <v>564.87</v>
      </c>
      <c r="BC17">
        <f t="shared" ref="BC17:BC31" si="34">AR17-BB17</f>
        <v>313.40999999999997</v>
      </c>
      <c r="BD17">
        <f t="shared" ref="BD17:BD31" si="35">(AR17-AQ17)/(AR17-BB17)</f>
        <v>0.34405227362535634</v>
      </c>
      <c r="BE17">
        <f t="shared" ref="BE17:BE31" si="36">(AL17-AR17)/(AL17-BB17)</f>
        <v>0.88380215111170435</v>
      </c>
      <c r="BF17">
        <f t="shared" ref="BF17:BF31" si="37">(AR17-AQ17)/(AR17-AK17)</f>
        <v>0.66233037553627661</v>
      </c>
      <c r="BG17">
        <f t="shared" ref="BG17:BG31" si="38">(AL17-AR17)/(AL17-AK17)</f>
        <v>0.93607049390681529</v>
      </c>
      <c r="BH17">
        <f t="shared" ref="BH17:BH31" si="39">$B$11*CF17+$C$11*CG17+$F$11*CH17*(1-CK17)</f>
        <v>1399.9974193548401</v>
      </c>
      <c r="BI17">
        <f t="shared" ref="BI17:BI31" si="40">BH17*BJ17</f>
        <v>1180.1833470148799</v>
      </c>
      <c r="BJ17">
        <f t="shared" ref="BJ17:BJ31" si="41">($B$11*$D$9+$C$11*$D$9+$F$11*((CU17+CM17)/MAX(CU17+CM17+CV17, 0.1)*$I$9+CV17/MAX(CU17+CM17+CV17, 0.1)*$J$9))/($B$11+$C$11+$F$11)</f>
        <v>0.84298965890861643</v>
      </c>
      <c r="BK17">
        <f t="shared" ref="BK17:BK31" si="42">($B$11*$K$9+$C$11*$K$9+$F$11*((CU17+CM17)/MAX(CU17+CM17+CV17, 0.1)*$P$9+CV17/MAX(CU17+CM17+CV17, 0.1)*$Q$9))/($B$11+$C$11+$F$11)</f>
        <v>0.19597931781723305</v>
      </c>
      <c r="BL17">
        <v>6</v>
      </c>
      <c r="BM17">
        <v>0.5</v>
      </c>
      <c r="BN17" t="s">
        <v>290</v>
      </c>
      <c r="BO17">
        <v>2</v>
      </c>
      <c r="BP17">
        <v>1608147768.0999999</v>
      </c>
      <c r="BQ17">
        <v>399.42777419354798</v>
      </c>
      <c r="BR17">
        <v>403.67529032258102</v>
      </c>
      <c r="BS17">
        <v>15.070564516129</v>
      </c>
      <c r="BT17">
        <v>14.1406225806452</v>
      </c>
      <c r="BU17">
        <v>395.94377419354799</v>
      </c>
      <c r="BV17">
        <v>15.071564516129</v>
      </c>
      <c r="BW17">
        <v>500.00548387096802</v>
      </c>
      <c r="BX17">
        <v>102.244903225806</v>
      </c>
      <c r="BY17">
        <v>0.10003215483871</v>
      </c>
      <c r="BZ17">
        <v>27.997954838709699</v>
      </c>
      <c r="CA17">
        <v>28.920877419354799</v>
      </c>
      <c r="CB17">
        <v>999.9</v>
      </c>
      <c r="CC17">
        <v>0</v>
      </c>
      <c r="CD17">
        <v>0</v>
      </c>
      <c r="CE17">
        <v>9983.89</v>
      </c>
      <c r="CF17">
        <v>0</v>
      </c>
      <c r="CG17">
        <v>518.55909677419402</v>
      </c>
      <c r="CH17">
        <v>1399.9974193548401</v>
      </c>
      <c r="CI17">
        <v>0.899988161290322</v>
      </c>
      <c r="CJ17">
        <v>0.100011829032258</v>
      </c>
      <c r="CK17">
        <v>0</v>
      </c>
      <c r="CL17">
        <v>770.53351612903202</v>
      </c>
      <c r="CM17">
        <v>4.9993800000000004</v>
      </c>
      <c r="CN17">
        <v>10955.2193548387</v>
      </c>
      <c r="CO17">
        <v>11164.277419354799</v>
      </c>
      <c r="CP17">
        <v>48.686999999999998</v>
      </c>
      <c r="CQ17">
        <v>50.662999999999997</v>
      </c>
      <c r="CR17">
        <v>49.5</v>
      </c>
      <c r="CS17">
        <v>50.566064516129003</v>
      </c>
      <c r="CT17">
        <v>50.162999999999997</v>
      </c>
      <c r="CU17">
        <v>1255.48032258065</v>
      </c>
      <c r="CV17">
        <v>139.51709677419399</v>
      </c>
      <c r="CW17">
        <v>0</v>
      </c>
      <c r="CX17">
        <v>1368.8000001907301</v>
      </c>
      <c r="CY17">
        <v>0</v>
      </c>
      <c r="CZ17">
        <v>770.45057692307705</v>
      </c>
      <c r="DA17">
        <v>-13.528376072077</v>
      </c>
      <c r="DB17">
        <v>-191.54188036053699</v>
      </c>
      <c r="DC17">
        <v>10954.069230769201</v>
      </c>
      <c r="DD17">
        <v>15</v>
      </c>
      <c r="DE17">
        <v>1608147797.0999999</v>
      </c>
      <c r="DF17" t="s">
        <v>291</v>
      </c>
      <c r="DG17">
        <v>1608147794.5999999</v>
      </c>
      <c r="DH17">
        <v>1608147797.0999999</v>
      </c>
      <c r="DI17">
        <v>11</v>
      </c>
      <c r="DJ17">
        <v>-2.214</v>
      </c>
      <c r="DK17">
        <v>-1E-3</v>
      </c>
      <c r="DL17">
        <v>3.484</v>
      </c>
      <c r="DM17">
        <v>-1E-3</v>
      </c>
      <c r="DN17">
        <v>403</v>
      </c>
      <c r="DO17">
        <v>14</v>
      </c>
      <c r="DP17">
        <v>0.46</v>
      </c>
      <c r="DQ17">
        <v>0.08</v>
      </c>
      <c r="DR17">
        <v>1.36092134502163</v>
      </c>
      <c r="DS17">
        <v>1.95426885993107</v>
      </c>
      <c r="DT17">
        <v>0.14622962018843699</v>
      </c>
      <c r="DU17">
        <v>0</v>
      </c>
      <c r="DV17">
        <v>-2.0335409677419398</v>
      </c>
      <c r="DW17">
        <v>-2.39366467741936</v>
      </c>
      <c r="DX17">
        <v>0.17925906265576899</v>
      </c>
      <c r="DY17">
        <v>0</v>
      </c>
      <c r="DZ17">
        <v>0.93128251612903201</v>
      </c>
      <c r="EA17">
        <v>2.14466129032146E-3</v>
      </c>
      <c r="EB17">
        <v>7.5339099521785197E-4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3.484</v>
      </c>
      <c r="EJ17">
        <v>-1E-3</v>
      </c>
      <c r="EK17">
        <v>5.6979999999998698</v>
      </c>
      <c r="EL17">
        <v>0</v>
      </c>
      <c r="EM17">
        <v>0</v>
      </c>
      <c r="EN17">
        <v>0</v>
      </c>
      <c r="EO17">
        <v>3.5000000000273701E-4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24.8</v>
      </c>
      <c r="EX17">
        <v>24.9</v>
      </c>
      <c r="EY17">
        <v>2</v>
      </c>
      <c r="EZ17">
        <v>493.14499999999998</v>
      </c>
      <c r="FA17">
        <v>519.60299999999995</v>
      </c>
      <c r="FB17">
        <v>24.193200000000001</v>
      </c>
      <c r="FC17">
        <v>33.2104</v>
      </c>
      <c r="FD17">
        <v>29.9999</v>
      </c>
      <c r="FE17">
        <v>33.042400000000001</v>
      </c>
      <c r="FF17">
        <v>33.0822</v>
      </c>
      <c r="FG17">
        <v>20.846900000000002</v>
      </c>
      <c r="FH17">
        <v>0</v>
      </c>
      <c r="FI17">
        <v>100</v>
      </c>
      <c r="FJ17">
        <v>24.1936</v>
      </c>
      <c r="FK17">
        <v>403.16199999999998</v>
      </c>
      <c r="FL17">
        <v>15.1426</v>
      </c>
      <c r="FM17">
        <v>100.849</v>
      </c>
      <c r="FN17">
        <v>100.349</v>
      </c>
    </row>
    <row r="18" spans="1:170" x14ac:dyDescent="0.25">
      <c r="A18">
        <v>2</v>
      </c>
      <c r="B18">
        <v>1608147918.0999999</v>
      </c>
      <c r="C18">
        <v>142</v>
      </c>
      <c r="D18" t="s">
        <v>293</v>
      </c>
      <c r="E18" t="s">
        <v>294</v>
      </c>
      <c r="F18" t="s">
        <v>285</v>
      </c>
      <c r="G18" t="s">
        <v>286</v>
      </c>
      <c r="H18">
        <v>1608147910.0999999</v>
      </c>
      <c r="I18">
        <f t="shared" si="0"/>
        <v>7.9082496455456554E-4</v>
      </c>
      <c r="J18">
        <f t="shared" si="1"/>
        <v>-0.99811669233907463</v>
      </c>
      <c r="K18">
        <f t="shared" si="2"/>
        <v>49.594664516129001</v>
      </c>
      <c r="L18">
        <f t="shared" si="3"/>
        <v>96.577040481784522</v>
      </c>
      <c r="M18">
        <f t="shared" si="4"/>
        <v>9.8836682277895012</v>
      </c>
      <c r="N18">
        <f t="shared" si="5"/>
        <v>5.0755045661022962</v>
      </c>
      <c r="O18">
        <f t="shared" si="6"/>
        <v>3.2187927141148008E-2</v>
      </c>
      <c r="P18">
        <f t="shared" si="7"/>
        <v>2.969092282654139</v>
      </c>
      <c r="Q18">
        <f t="shared" si="8"/>
        <v>3.1995318861704536E-2</v>
      </c>
      <c r="R18">
        <f t="shared" si="9"/>
        <v>2.0014283149803393E-2</v>
      </c>
      <c r="S18">
        <f t="shared" si="10"/>
        <v>231.29685643868919</v>
      </c>
      <c r="T18">
        <f t="shared" si="11"/>
        <v>29.134180173906636</v>
      </c>
      <c r="U18">
        <f t="shared" si="12"/>
        <v>28.902729032258101</v>
      </c>
      <c r="V18">
        <f t="shared" si="13"/>
        <v>3.9991911663059443</v>
      </c>
      <c r="W18">
        <f t="shared" si="14"/>
        <v>40.552709686831477</v>
      </c>
      <c r="X18">
        <f t="shared" si="15"/>
        <v>1.5381030844153145</v>
      </c>
      <c r="Y18">
        <f t="shared" si="16"/>
        <v>3.7928491000806703</v>
      </c>
      <c r="Z18">
        <f t="shared" si="17"/>
        <v>2.4610880818906296</v>
      </c>
      <c r="AA18">
        <f t="shared" si="18"/>
        <v>-34.875380936856338</v>
      </c>
      <c r="AB18">
        <f t="shared" si="19"/>
        <v>-145.94019553990745</v>
      </c>
      <c r="AC18">
        <f t="shared" si="20"/>
        <v>-10.762068239288091</v>
      </c>
      <c r="AD18">
        <f t="shared" si="21"/>
        <v>39.719211722637311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53899.640580394152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729.176307692308</v>
      </c>
      <c r="AR18">
        <v>791.7</v>
      </c>
      <c r="AS18">
        <f t="shared" si="27"/>
        <v>7.8973970326755127E-2</v>
      </c>
      <c r="AT18">
        <v>0.5</v>
      </c>
      <c r="AU18">
        <f t="shared" si="28"/>
        <v>1180.2120018535168</v>
      </c>
      <c r="AV18">
        <f t="shared" si="29"/>
        <v>-0.99811669233907463</v>
      </c>
      <c r="AW18">
        <f t="shared" si="30"/>
        <v>46.603013806829949</v>
      </c>
      <c r="AX18">
        <f t="shared" si="31"/>
        <v>0.29638752052545164</v>
      </c>
      <c r="AY18">
        <f t="shared" si="32"/>
        <v>-3.5618110293969557E-4</v>
      </c>
      <c r="AZ18">
        <f t="shared" si="33"/>
        <v>3.1203486169003409</v>
      </c>
      <c r="BA18" t="s">
        <v>296</v>
      </c>
      <c r="BB18">
        <v>557.04999999999995</v>
      </c>
      <c r="BC18">
        <f t="shared" si="34"/>
        <v>234.65000000000009</v>
      </c>
      <c r="BD18">
        <f t="shared" si="35"/>
        <v>0.26645511318002141</v>
      </c>
      <c r="BE18">
        <f t="shared" si="36"/>
        <v>0.91325419681112607</v>
      </c>
      <c r="BF18">
        <f t="shared" si="37"/>
        <v>0.82027247956402749</v>
      </c>
      <c r="BG18">
        <f t="shared" si="38"/>
        <v>0.97006872503461627</v>
      </c>
      <c r="BH18">
        <f t="shared" si="39"/>
        <v>1400.0316129032301</v>
      </c>
      <c r="BI18">
        <f t="shared" si="40"/>
        <v>1180.2120018535168</v>
      </c>
      <c r="BJ18">
        <f t="shared" si="41"/>
        <v>0.84298953750488836</v>
      </c>
      <c r="BK18">
        <f t="shared" si="42"/>
        <v>0.19597907500977679</v>
      </c>
      <c r="BL18">
        <v>6</v>
      </c>
      <c r="BM18">
        <v>0.5</v>
      </c>
      <c r="BN18" t="s">
        <v>290</v>
      </c>
      <c r="BO18">
        <v>2</v>
      </c>
      <c r="BP18">
        <v>1608147910.0999999</v>
      </c>
      <c r="BQ18">
        <v>49.594664516129001</v>
      </c>
      <c r="BR18">
        <v>48.443987096774201</v>
      </c>
      <c r="BS18">
        <v>15.029383870967701</v>
      </c>
      <c r="BT18">
        <v>14.094654838709699</v>
      </c>
      <c r="BU18">
        <v>46.110199999999999</v>
      </c>
      <c r="BV18">
        <v>15.0304612903226</v>
      </c>
      <c r="BW18">
        <v>499.99903225806497</v>
      </c>
      <c r="BX18">
        <v>102.23974193548401</v>
      </c>
      <c r="BY18">
        <v>9.9987864516128996E-2</v>
      </c>
      <c r="BZ18">
        <v>27.991</v>
      </c>
      <c r="CA18">
        <v>28.902729032258101</v>
      </c>
      <c r="CB18">
        <v>999.9</v>
      </c>
      <c r="CC18">
        <v>0</v>
      </c>
      <c r="CD18">
        <v>0</v>
      </c>
      <c r="CE18">
        <v>10003.125483870999</v>
      </c>
      <c r="CF18">
        <v>0</v>
      </c>
      <c r="CG18">
        <v>485.99712903225799</v>
      </c>
      <c r="CH18">
        <v>1400.0316129032301</v>
      </c>
      <c r="CI18">
        <v>0.89999309677419304</v>
      </c>
      <c r="CJ18">
        <v>0.100007032258065</v>
      </c>
      <c r="CK18">
        <v>0</v>
      </c>
      <c r="CL18">
        <v>729.20145161290304</v>
      </c>
      <c r="CM18">
        <v>4.9993800000000004</v>
      </c>
      <c r="CN18">
        <v>10357.0290322581</v>
      </c>
      <c r="CO18">
        <v>11164.561290322599</v>
      </c>
      <c r="CP18">
        <v>48.811999999999998</v>
      </c>
      <c r="CQ18">
        <v>50.75</v>
      </c>
      <c r="CR18">
        <v>49.625</v>
      </c>
      <c r="CS18">
        <v>50.637</v>
      </c>
      <c r="CT18">
        <v>50.25</v>
      </c>
      <c r="CU18">
        <v>1255.51677419355</v>
      </c>
      <c r="CV18">
        <v>139.51483870967701</v>
      </c>
      <c r="CW18">
        <v>0</v>
      </c>
      <c r="CX18">
        <v>141.200000047684</v>
      </c>
      <c r="CY18">
        <v>0</v>
      </c>
      <c r="CZ18">
        <v>729.176307692308</v>
      </c>
      <c r="DA18">
        <v>-4.6849914512857902</v>
      </c>
      <c r="DB18">
        <v>-72.485470042264495</v>
      </c>
      <c r="DC18">
        <v>10356.3461538462</v>
      </c>
      <c r="DD18">
        <v>15</v>
      </c>
      <c r="DE18">
        <v>1608147797.0999999</v>
      </c>
      <c r="DF18" t="s">
        <v>291</v>
      </c>
      <c r="DG18">
        <v>1608147794.5999999</v>
      </c>
      <c r="DH18">
        <v>1608147797.0999999</v>
      </c>
      <c r="DI18">
        <v>11</v>
      </c>
      <c r="DJ18">
        <v>-2.214</v>
      </c>
      <c r="DK18">
        <v>-1E-3</v>
      </c>
      <c r="DL18">
        <v>3.484</v>
      </c>
      <c r="DM18">
        <v>-1E-3</v>
      </c>
      <c r="DN18">
        <v>403</v>
      </c>
      <c r="DO18">
        <v>14</v>
      </c>
      <c r="DP18">
        <v>0.46</v>
      </c>
      <c r="DQ18">
        <v>0.08</v>
      </c>
      <c r="DR18">
        <v>-0.99535836910404296</v>
      </c>
      <c r="DS18">
        <v>-0.34663773086955102</v>
      </c>
      <c r="DT18">
        <v>3.2974552147903402E-2</v>
      </c>
      <c r="DU18">
        <v>1</v>
      </c>
      <c r="DV18">
        <v>1.1506880645161299</v>
      </c>
      <c r="DW18">
        <v>0.34186064516129</v>
      </c>
      <c r="DX18">
        <v>3.5203832765981498E-2</v>
      </c>
      <c r="DY18">
        <v>0</v>
      </c>
      <c r="DZ18">
        <v>0.93473567741935504</v>
      </c>
      <c r="EA18">
        <v>2.5790322580365499E-4</v>
      </c>
      <c r="EB18">
        <v>6.8636425893378497E-4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3.484</v>
      </c>
      <c r="EJ18">
        <v>-1E-3</v>
      </c>
      <c r="EK18">
        <v>3.48447619047624</v>
      </c>
      <c r="EL18">
        <v>0</v>
      </c>
      <c r="EM18">
        <v>0</v>
      </c>
      <c r="EN18">
        <v>0</v>
      </c>
      <c r="EO18">
        <v>-1.0650000000005399E-3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493.17099999999999</v>
      </c>
      <c r="FA18">
        <v>518.55100000000004</v>
      </c>
      <c r="FB18">
        <v>24.1906</v>
      </c>
      <c r="FC18">
        <v>33.133499999999998</v>
      </c>
      <c r="FD18">
        <v>29.999500000000001</v>
      </c>
      <c r="FE18">
        <v>32.9724</v>
      </c>
      <c r="FF18">
        <v>33.011699999999998</v>
      </c>
      <c r="FG18">
        <v>5.2850799999999998</v>
      </c>
      <c r="FH18">
        <v>0</v>
      </c>
      <c r="FI18">
        <v>100</v>
      </c>
      <c r="FJ18">
        <v>24.2</v>
      </c>
      <c r="FK18">
        <v>48.689599999999999</v>
      </c>
      <c r="FL18">
        <v>15.1426</v>
      </c>
      <c r="FM18">
        <v>100.861</v>
      </c>
      <c r="FN18">
        <v>100.36</v>
      </c>
    </row>
    <row r="19" spans="1:170" x14ac:dyDescent="0.25">
      <c r="A19">
        <v>3</v>
      </c>
      <c r="B19">
        <v>1608147992.5999999</v>
      </c>
      <c r="C19">
        <v>216.5</v>
      </c>
      <c r="D19" t="s">
        <v>298</v>
      </c>
      <c r="E19" t="s">
        <v>299</v>
      </c>
      <c r="F19" t="s">
        <v>285</v>
      </c>
      <c r="G19" t="s">
        <v>286</v>
      </c>
      <c r="H19">
        <v>1608147984.5999999</v>
      </c>
      <c r="I19">
        <f t="shared" si="0"/>
        <v>7.999308724547028E-4</v>
      </c>
      <c r="J19">
        <f t="shared" si="1"/>
        <v>-0.45517091567056156</v>
      </c>
      <c r="K19">
        <f t="shared" si="2"/>
        <v>79.500651612903297</v>
      </c>
      <c r="L19">
        <f t="shared" si="3"/>
        <v>98.456687843644744</v>
      </c>
      <c r="M19">
        <f t="shared" si="4"/>
        <v>10.076116749308964</v>
      </c>
      <c r="N19">
        <f t="shared" si="5"/>
        <v>8.1361445813602877</v>
      </c>
      <c r="O19">
        <f t="shared" si="6"/>
        <v>3.2580427489052183E-2</v>
      </c>
      <c r="P19">
        <f t="shared" si="7"/>
        <v>2.9696127920508983</v>
      </c>
      <c r="Q19">
        <f t="shared" si="8"/>
        <v>3.2383143129386623E-2</v>
      </c>
      <c r="R19">
        <f t="shared" si="9"/>
        <v>2.0257089936462157E-2</v>
      </c>
      <c r="S19">
        <f t="shared" si="10"/>
        <v>231.29551652015823</v>
      </c>
      <c r="T19">
        <f t="shared" si="11"/>
        <v>29.138147099629037</v>
      </c>
      <c r="U19">
        <f t="shared" si="12"/>
        <v>28.897232258064498</v>
      </c>
      <c r="V19">
        <f t="shared" si="13"/>
        <v>3.9979183889378986</v>
      </c>
      <c r="W19">
        <f t="shared" si="14"/>
        <v>40.54175538089104</v>
      </c>
      <c r="X19">
        <f t="shared" si="15"/>
        <v>1.5382707011279926</v>
      </c>
      <c r="Y19">
        <f t="shared" si="16"/>
        <v>3.7942873629320979</v>
      </c>
      <c r="Z19">
        <f t="shared" si="17"/>
        <v>2.4596476878099063</v>
      </c>
      <c r="AA19">
        <f t="shared" si="18"/>
        <v>-35.276951475252396</v>
      </c>
      <c r="AB19">
        <f t="shared" si="19"/>
        <v>-144.0446070307195</v>
      </c>
      <c r="AC19">
        <f t="shared" si="20"/>
        <v>-10.620472545644207</v>
      </c>
      <c r="AD19">
        <f t="shared" si="21"/>
        <v>41.353485468542118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53913.729188043304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724.39546153846197</v>
      </c>
      <c r="AR19">
        <v>779.8</v>
      </c>
      <c r="AS19">
        <f t="shared" si="27"/>
        <v>7.104967743208257E-2</v>
      </c>
      <c r="AT19">
        <v>0.5</v>
      </c>
      <c r="AU19">
        <f t="shared" si="28"/>
        <v>1180.2078792727254</v>
      </c>
      <c r="AV19">
        <f t="shared" si="29"/>
        <v>-0.45517091567056156</v>
      </c>
      <c r="AW19">
        <f t="shared" si="30"/>
        <v>41.926694562564698</v>
      </c>
      <c r="AX19">
        <f t="shared" si="31"/>
        <v>0.29761477301872269</v>
      </c>
      <c r="AY19">
        <f t="shared" si="32"/>
        <v>1.0386014726591748E-4</v>
      </c>
      <c r="AZ19">
        <f t="shared" si="33"/>
        <v>3.1832264683252114</v>
      </c>
      <c r="BA19" t="s">
        <v>301</v>
      </c>
      <c r="BB19">
        <v>547.72</v>
      </c>
      <c r="BC19">
        <f t="shared" si="34"/>
        <v>232.07999999999993</v>
      </c>
      <c r="BD19">
        <f t="shared" si="35"/>
        <v>0.23873034497387968</v>
      </c>
      <c r="BE19">
        <f t="shared" si="36"/>
        <v>0.91449918212764703</v>
      </c>
      <c r="BF19">
        <f t="shared" si="37"/>
        <v>0.86134776369288801</v>
      </c>
      <c r="BG19">
        <f t="shared" si="38"/>
        <v>0.97474161658486824</v>
      </c>
      <c r="BH19">
        <f t="shared" si="39"/>
        <v>1400.0270967741901</v>
      </c>
      <c r="BI19">
        <f t="shared" si="40"/>
        <v>1180.2078792727254</v>
      </c>
      <c r="BJ19">
        <f t="shared" si="41"/>
        <v>0.84298931212977857</v>
      </c>
      <c r="BK19">
        <f t="shared" si="42"/>
        <v>0.19597862425955714</v>
      </c>
      <c r="BL19">
        <v>6</v>
      </c>
      <c r="BM19">
        <v>0.5</v>
      </c>
      <c r="BN19" t="s">
        <v>290</v>
      </c>
      <c r="BO19">
        <v>2</v>
      </c>
      <c r="BP19">
        <v>1608147984.5999999</v>
      </c>
      <c r="BQ19">
        <v>79.500651612903297</v>
      </c>
      <c r="BR19">
        <v>79.030764516128997</v>
      </c>
      <c r="BS19">
        <v>15.0308935483871</v>
      </c>
      <c r="BT19">
        <v>14.0854129032258</v>
      </c>
      <c r="BU19">
        <v>76.016180645161299</v>
      </c>
      <c r="BV19">
        <v>15.031961290322601</v>
      </c>
      <c r="BW19">
        <v>500.00422580645198</v>
      </c>
      <c r="BX19">
        <v>102.24064516129</v>
      </c>
      <c r="BY19">
        <v>9.9957290322580702E-2</v>
      </c>
      <c r="BZ19">
        <v>27.997503225806401</v>
      </c>
      <c r="CA19">
        <v>28.897232258064498</v>
      </c>
      <c r="CB19">
        <v>999.9</v>
      </c>
      <c r="CC19">
        <v>0</v>
      </c>
      <c r="CD19">
        <v>0</v>
      </c>
      <c r="CE19">
        <v>10005.9851612903</v>
      </c>
      <c r="CF19">
        <v>0</v>
      </c>
      <c r="CG19">
        <v>492.88048387096802</v>
      </c>
      <c r="CH19">
        <v>1400.0270967741901</v>
      </c>
      <c r="CI19">
        <v>0.90000019354838701</v>
      </c>
      <c r="CJ19">
        <v>0.100000064516129</v>
      </c>
      <c r="CK19">
        <v>0</v>
      </c>
      <c r="CL19">
        <v>724.41061290322602</v>
      </c>
      <c r="CM19">
        <v>4.9993800000000004</v>
      </c>
      <c r="CN19">
        <v>10292.245161290301</v>
      </c>
      <c r="CO19">
        <v>11164.554838709701</v>
      </c>
      <c r="CP19">
        <v>48.936999999999998</v>
      </c>
      <c r="CQ19">
        <v>50.811999999999998</v>
      </c>
      <c r="CR19">
        <v>49.723580645161299</v>
      </c>
      <c r="CS19">
        <v>50.693096774193499</v>
      </c>
      <c r="CT19">
        <v>50.375</v>
      </c>
      <c r="CU19">
        <v>1255.52322580645</v>
      </c>
      <c r="CV19">
        <v>139.50387096774199</v>
      </c>
      <c r="CW19">
        <v>0</v>
      </c>
      <c r="CX19">
        <v>74</v>
      </c>
      <c r="CY19">
        <v>0</v>
      </c>
      <c r="CZ19">
        <v>724.39546153846197</v>
      </c>
      <c r="DA19">
        <v>-2.7169914562547799</v>
      </c>
      <c r="DB19">
        <v>-60.758974410961002</v>
      </c>
      <c r="DC19">
        <v>10291.4769230769</v>
      </c>
      <c r="DD19">
        <v>15</v>
      </c>
      <c r="DE19">
        <v>1608147797.0999999</v>
      </c>
      <c r="DF19" t="s">
        <v>291</v>
      </c>
      <c r="DG19">
        <v>1608147794.5999999</v>
      </c>
      <c r="DH19">
        <v>1608147797.0999999</v>
      </c>
      <c r="DI19">
        <v>11</v>
      </c>
      <c r="DJ19">
        <v>-2.214</v>
      </c>
      <c r="DK19">
        <v>-1E-3</v>
      </c>
      <c r="DL19">
        <v>3.484</v>
      </c>
      <c r="DM19">
        <v>-1E-3</v>
      </c>
      <c r="DN19">
        <v>403</v>
      </c>
      <c r="DO19">
        <v>14</v>
      </c>
      <c r="DP19">
        <v>0.46</v>
      </c>
      <c r="DQ19">
        <v>0.08</v>
      </c>
      <c r="DR19">
        <v>-0.45154739777851999</v>
      </c>
      <c r="DS19">
        <v>-0.16281365063231501</v>
      </c>
      <c r="DT19">
        <v>1.7810911126623499E-2</v>
      </c>
      <c r="DU19">
        <v>1</v>
      </c>
      <c r="DV19">
        <v>0.46794825806451601</v>
      </c>
      <c r="DW19">
        <v>0.15656898387096799</v>
      </c>
      <c r="DX19">
        <v>1.8288312047488299E-2</v>
      </c>
      <c r="DY19">
        <v>1</v>
      </c>
      <c r="DZ19">
        <v>0.94543003225806499</v>
      </c>
      <c r="EA19">
        <v>-1.44435483873915E-4</v>
      </c>
      <c r="EB19">
        <v>4.6199905626707302E-4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3.484</v>
      </c>
      <c r="EJ19">
        <v>-1.1000000000000001E-3</v>
      </c>
      <c r="EK19">
        <v>3.48447619047624</v>
      </c>
      <c r="EL19">
        <v>0</v>
      </c>
      <c r="EM19">
        <v>0</v>
      </c>
      <c r="EN19">
        <v>0</v>
      </c>
      <c r="EO19">
        <v>-1.0650000000005399E-3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3.3</v>
      </c>
      <c r="EY19">
        <v>2</v>
      </c>
      <c r="EZ19">
        <v>493.096</v>
      </c>
      <c r="FA19">
        <v>518.64499999999998</v>
      </c>
      <c r="FB19">
        <v>24.189299999999999</v>
      </c>
      <c r="FC19">
        <v>33.094900000000003</v>
      </c>
      <c r="FD19">
        <v>30</v>
      </c>
      <c r="FE19">
        <v>32.9377</v>
      </c>
      <c r="FF19">
        <v>32.978999999999999</v>
      </c>
      <c r="FG19">
        <v>6.6624400000000001</v>
      </c>
      <c r="FH19">
        <v>0</v>
      </c>
      <c r="FI19">
        <v>100</v>
      </c>
      <c r="FJ19">
        <v>24.189499999999999</v>
      </c>
      <c r="FK19">
        <v>79.290800000000004</v>
      </c>
      <c r="FL19">
        <v>15.0167</v>
      </c>
      <c r="FM19">
        <v>100.866</v>
      </c>
      <c r="FN19">
        <v>100.364</v>
      </c>
    </row>
    <row r="20" spans="1:170" x14ac:dyDescent="0.25">
      <c r="A20">
        <v>4</v>
      </c>
      <c r="B20">
        <v>1608148062.5999999</v>
      </c>
      <c r="C20">
        <v>286.5</v>
      </c>
      <c r="D20" t="s">
        <v>303</v>
      </c>
      <c r="E20" t="s">
        <v>304</v>
      </c>
      <c r="F20" t="s">
        <v>285</v>
      </c>
      <c r="G20" t="s">
        <v>286</v>
      </c>
      <c r="H20">
        <v>1608148054.8499999</v>
      </c>
      <c r="I20">
        <f t="shared" si="0"/>
        <v>8.0930650437244949E-4</v>
      </c>
      <c r="J20">
        <f t="shared" si="1"/>
        <v>-0.15378716971584172</v>
      </c>
      <c r="K20">
        <f t="shared" si="2"/>
        <v>99.605536666666694</v>
      </c>
      <c r="L20">
        <f t="shared" si="3"/>
        <v>103.10504155303867</v>
      </c>
      <c r="M20">
        <f t="shared" si="4"/>
        <v>10.551639983134164</v>
      </c>
      <c r="N20">
        <f t="shared" si="5"/>
        <v>10.193505064375406</v>
      </c>
      <c r="O20">
        <f t="shared" si="6"/>
        <v>3.2982327654658875E-2</v>
      </c>
      <c r="P20">
        <f t="shared" si="7"/>
        <v>2.9697033411416944</v>
      </c>
      <c r="Q20">
        <f t="shared" si="8"/>
        <v>3.2780168441974171E-2</v>
      </c>
      <c r="R20">
        <f t="shared" si="9"/>
        <v>2.0505665034542389E-2</v>
      </c>
      <c r="S20">
        <f t="shared" si="10"/>
        <v>231.28801875485667</v>
      </c>
      <c r="T20">
        <f t="shared" si="11"/>
        <v>29.122582088307073</v>
      </c>
      <c r="U20">
        <f t="shared" si="12"/>
        <v>28.897393333333302</v>
      </c>
      <c r="V20">
        <f t="shared" si="13"/>
        <v>3.9979556808715375</v>
      </c>
      <c r="W20">
        <f t="shared" si="14"/>
        <v>40.609971521488028</v>
      </c>
      <c r="X20">
        <f t="shared" si="15"/>
        <v>1.5396832648129166</v>
      </c>
      <c r="Y20">
        <f t="shared" si="16"/>
        <v>3.7913921313592187</v>
      </c>
      <c r="Z20">
        <f t="shared" si="17"/>
        <v>2.4582724160586209</v>
      </c>
      <c r="AA20">
        <f t="shared" si="18"/>
        <v>-35.690416842825023</v>
      </c>
      <c r="AB20">
        <f t="shared" si="19"/>
        <v>-146.17104790227987</v>
      </c>
      <c r="AC20">
        <f t="shared" si="20"/>
        <v>-10.776234592021956</v>
      </c>
      <c r="AD20">
        <f t="shared" si="21"/>
        <v>38.650319417729833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53918.684968161149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720.98607692307701</v>
      </c>
      <c r="AR20">
        <v>771.78</v>
      </c>
      <c r="AS20">
        <f t="shared" si="27"/>
        <v>6.5813992429089807E-2</v>
      </c>
      <c r="AT20">
        <v>0.5</v>
      </c>
      <c r="AU20">
        <f t="shared" si="28"/>
        <v>1180.1718518532614</v>
      </c>
      <c r="AV20">
        <f t="shared" si="29"/>
        <v>-0.15378716971584172</v>
      </c>
      <c r="AW20">
        <f t="shared" si="30"/>
        <v>38.83591066144772</v>
      </c>
      <c r="AX20">
        <f t="shared" si="31"/>
        <v>0.29752001865816685</v>
      </c>
      <c r="AY20">
        <f t="shared" si="32"/>
        <v>3.5923608026629586E-4</v>
      </c>
      <c r="AZ20">
        <f t="shared" si="33"/>
        <v>3.2266967270465678</v>
      </c>
      <c r="BA20" t="s">
        <v>306</v>
      </c>
      <c r="BB20">
        <v>542.16</v>
      </c>
      <c r="BC20">
        <f t="shared" si="34"/>
        <v>229.62</v>
      </c>
      <c r="BD20">
        <f t="shared" si="35"/>
        <v>0.22120861892223223</v>
      </c>
      <c r="BE20">
        <f t="shared" si="36"/>
        <v>0.91557839936468721</v>
      </c>
      <c r="BF20">
        <f t="shared" si="37"/>
        <v>0.90215181572259673</v>
      </c>
      <c r="BG20">
        <f t="shared" si="38"/>
        <v>0.97789090988176108</v>
      </c>
      <c r="BH20">
        <f t="shared" si="39"/>
        <v>1399.9846666666699</v>
      </c>
      <c r="BI20">
        <f t="shared" si="40"/>
        <v>1180.1718518532614</v>
      </c>
      <c r="BJ20">
        <f t="shared" si="41"/>
        <v>0.84298912691895578</v>
      </c>
      <c r="BK20">
        <f t="shared" si="42"/>
        <v>0.19597825383791159</v>
      </c>
      <c r="BL20">
        <v>6</v>
      </c>
      <c r="BM20">
        <v>0.5</v>
      </c>
      <c r="BN20" t="s">
        <v>290</v>
      </c>
      <c r="BO20">
        <v>2</v>
      </c>
      <c r="BP20">
        <v>1608148054.8499999</v>
      </c>
      <c r="BQ20">
        <v>99.605536666666694</v>
      </c>
      <c r="BR20">
        <v>99.517726666666704</v>
      </c>
      <c r="BS20">
        <v>15.044969999999999</v>
      </c>
      <c r="BT20">
        <v>14.088423333333299</v>
      </c>
      <c r="BU20">
        <v>96.12106</v>
      </c>
      <c r="BV20">
        <v>15.04603</v>
      </c>
      <c r="BW20">
        <v>500.0052</v>
      </c>
      <c r="BX20">
        <v>102.2388</v>
      </c>
      <c r="BY20">
        <v>9.9939446666666695E-2</v>
      </c>
      <c r="BZ20">
        <v>27.98441</v>
      </c>
      <c r="CA20">
        <v>28.897393333333302</v>
      </c>
      <c r="CB20">
        <v>999.9</v>
      </c>
      <c r="CC20">
        <v>0</v>
      </c>
      <c r="CD20">
        <v>0</v>
      </c>
      <c r="CE20">
        <v>10006.678666666699</v>
      </c>
      <c r="CF20">
        <v>0</v>
      </c>
      <c r="CG20">
        <v>524.75406666666697</v>
      </c>
      <c r="CH20">
        <v>1399.9846666666699</v>
      </c>
      <c r="CI20">
        <v>0.90000360000000001</v>
      </c>
      <c r="CJ20">
        <v>9.9996719999999997E-2</v>
      </c>
      <c r="CK20">
        <v>0</v>
      </c>
      <c r="CL20">
        <v>721.01083333333304</v>
      </c>
      <c r="CM20">
        <v>4.9993800000000004</v>
      </c>
      <c r="CN20">
        <v>10247.1733333333</v>
      </c>
      <c r="CO20">
        <v>11164.2266666667</v>
      </c>
      <c r="CP20">
        <v>49.049599999999998</v>
      </c>
      <c r="CQ20">
        <v>50.895666666666699</v>
      </c>
      <c r="CR20">
        <v>49.811999999999998</v>
      </c>
      <c r="CS20">
        <v>50.807866666666598</v>
      </c>
      <c r="CT20">
        <v>50.445399999999999</v>
      </c>
      <c r="CU20">
        <v>1255.4936666666699</v>
      </c>
      <c r="CV20">
        <v>139.49100000000001</v>
      </c>
      <c r="CW20">
        <v>0</v>
      </c>
      <c r="CX20">
        <v>69.599999904632597</v>
      </c>
      <c r="CY20">
        <v>0</v>
      </c>
      <c r="CZ20">
        <v>720.98607692307701</v>
      </c>
      <c r="DA20">
        <v>-3.7475555647572398</v>
      </c>
      <c r="DB20">
        <v>-58.410256406125001</v>
      </c>
      <c r="DC20">
        <v>10246.765384615401</v>
      </c>
      <c r="DD20">
        <v>15</v>
      </c>
      <c r="DE20">
        <v>1608147797.0999999</v>
      </c>
      <c r="DF20" t="s">
        <v>291</v>
      </c>
      <c r="DG20">
        <v>1608147794.5999999</v>
      </c>
      <c r="DH20">
        <v>1608147797.0999999</v>
      </c>
      <c r="DI20">
        <v>11</v>
      </c>
      <c r="DJ20">
        <v>-2.214</v>
      </c>
      <c r="DK20">
        <v>-1E-3</v>
      </c>
      <c r="DL20">
        <v>3.484</v>
      </c>
      <c r="DM20">
        <v>-1E-3</v>
      </c>
      <c r="DN20">
        <v>403</v>
      </c>
      <c r="DO20">
        <v>14</v>
      </c>
      <c r="DP20">
        <v>0.46</v>
      </c>
      <c r="DQ20">
        <v>0.08</v>
      </c>
      <c r="DR20">
        <v>-0.14882358054153899</v>
      </c>
      <c r="DS20">
        <v>-0.184186340987855</v>
      </c>
      <c r="DT20">
        <v>2.3214752034924398E-2</v>
      </c>
      <c r="DU20">
        <v>1</v>
      </c>
      <c r="DV20">
        <v>8.1858235483871E-2</v>
      </c>
      <c r="DW20">
        <v>0.19568584838709699</v>
      </c>
      <c r="DX20">
        <v>2.7226184622582299E-2</v>
      </c>
      <c r="DY20">
        <v>1</v>
      </c>
      <c r="DZ20">
        <v>0.95614712903225796</v>
      </c>
      <c r="EA20">
        <v>2.82184838709649E-2</v>
      </c>
      <c r="EB20">
        <v>2.1453875616779198E-3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3.484</v>
      </c>
      <c r="EJ20">
        <v>-1E-3</v>
      </c>
      <c r="EK20">
        <v>3.48447619047624</v>
      </c>
      <c r="EL20">
        <v>0</v>
      </c>
      <c r="EM20">
        <v>0</v>
      </c>
      <c r="EN20">
        <v>0</v>
      </c>
      <c r="EO20">
        <v>-1.0650000000005399E-3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4.4000000000000004</v>
      </c>
      <c r="EY20">
        <v>2</v>
      </c>
      <c r="EZ20">
        <v>493.19499999999999</v>
      </c>
      <c r="FA20">
        <v>518.50900000000001</v>
      </c>
      <c r="FB20">
        <v>24.167999999999999</v>
      </c>
      <c r="FC20">
        <v>33.077199999999998</v>
      </c>
      <c r="FD20">
        <v>30.0001</v>
      </c>
      <c r="FE20">
        <v>32.917099999999998</v>
      </c>
      <c r="FF20">
        <v>32.958399999999997</v>
      </c>
      <c r="FG20">
        <v>7.5911799999999996</v>
      </c>
      <c r="FH20">
        <v>0</v>
      </c>
      <c r="FI20">
        <v>100</v>
      </c>
      <c r="FJ20">
        <v>24.1708</v>
      </c>
      <c r="FK20">
        <v>99.648300000000006</v>
      </c>
      <c r="FL20">
        <v>15.018000000000001</v>
      </c>
      <c r="FM20">
        <v>100.866</v>
      </c>
      <c r="FN20">
        <v>100.36499999999999</v>
      </c>
    </row>
    <row r="21" spans="1:170" x14ac:dyDescent="0.25">
      <c r="A21">
        <v>5</v>
      </c>
      <c r="B21">
        <v>1608148137.5999999</v>
      </c>
      <c r="C21">
        <v>361.5</v>
      </c>
      <c r="D21" t="s">
        <v>307</v>
      </c>
      <c r="E21" t="s">
        <v>308</v>
      </c>
      <c r="F21" t="s">
        <v>285</v>
      </c>
      <c r="G21" t="s">
        <v>286</v>
      </c>
      <c r="H21">
        <v>1608148129.8499999</v>
      </c>
      <c r="I21">
        <f t="shared" si="0"/>
        <v>8.1708854177617394E-4</v>
      </c>
      <c r="J21">
        <f t="shared" si="1"/>
        <v>0.54428894057556054</v>
      </c>
      <c r="K21">
        <f t="shared" si="2"/>
        <v>149.26240000000001</v>
      </c>
      <c r="L21">
        <f t="shared" si="3"/>
        <v>117.66419896749066</v>
      </c>
      <c r="M21">
        <f t="shared" si="4"/>
        <v>12.041490822409466</v>
      </c>
      <c r="N21">
        <f t="shared" si="5"/>
        <v>15.275180008044732</v>
      </c>
      <c r="O21">
        <f t="shared" si="6"/>
        <v>3.3258748000265778E-2</v>
      </c>
      <c r="P21">
        <f t="shared" si="7"/>
        <v>2.9667752750382173</v>
      </c>
      <c r="Q21">
        <f t="shared" si="8"/>
        <v>3.3052995933175969E-2</v>
      </c>
      <c r="R21">
        <f t="shared" si="9"/>
        <v>2.0676502205273988E-2</v>
      </c>
      <c r="S21">
        <f t="shared" si="10"/>
        <v>231.2907708273076</v>
      </c>
      <c r="T21">
        <f t="shared" si="11"/>
        <v>29.133979495656082</v>
      </c>
      <c r="U21">
        <f t="shared" si="12"/>
        <v>28.918713333333301</v>
      </c>
      <c r="V21">
        <f t="shared" si="13"/>
        <v>4.0028943371253707</v>
      </c>
      <c r="W21">
        <f t="shared" si="14"/>
        <v>40.630719699584795</v>
      </c>
      <c r="X21">
        <f t="shared" si="15"/>
        <v>1.5415788682154161</v>
      </c>
      <c r="Y21">
        <f t="shared" si="16"/>
        <v>3.7941214913581005</v>
      </c>
      <c r="Z21">
        <f t="shared" si="17"/>
        <v>2.4613154689099543</v>
      </c>
      <c r="AA21">
        <f t="shared" si="18"/>
        <v>-36.03360469232927</v>
      </c>
      <c r="AB21">
        <f t="shared" si="19"/>
        <v>-147.4626973233425</v>
      </c>
      <c r="AC21">
        <f t="shared" si="20"/>
        <v>-10.884012553323826</v>
      </c>
      <c r="AD21">
        <f t="shared" si="21"/>
        <v>36.910456258311996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53830.777860219328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716.17496000000006</v>
      </c>
      <c r="AR21">
        <v>768.89</v>
      </c>
      <c r="AS21">
        <f t="shared" si="27"/>
        <v>6.8559924046352472E-2</v>
      </c>
      <c r="AT21">
        <v>0.5</v>
      </c>
      <c r="AU21">
        <f t="shared" si="28"/>
        <v>1180.1831318534039</v>
      </c>
      <c r="AV21">
        <f t="shared" si="29"/>
        <v>0.54428894057556054</v>
      </c>
      <c r="AW21">
        <f t="shared" si="30"/>
        <v>40.456632940327879</v>
      </c>
      <c r="AX21">
        <f t="shared" si="31"/>
        <v>0.31564983287596399</v>
      </c>
      <c r="AY21">
        <f t="shared" si="32"/>
        <v>9.50730772290988E-4</v>
      </c>
      <c r="AZ21">
        <f t="shared" si="33"/>
        <v>3.2425834644747624</v>
      </c>
      <c r="BA21" t="s">
        <v>310</v>
      </c>
      <c r="BB21">
        <v>526.19000000000005</v>
      </c>
      <c r="BC21">
        <f t="shared" si="34"/>
        <v>242.69999999999993</v>
      </c>
      <c r="BD21">
        <f t="shared" si="35"/>
        <v>0.21720247218788605</v>
      </c>
      <c r="BE21">
        <f t="shared" si="36"/>
        <v>0.91129029310388943</v>
      </c>
      <c r="BF21">
        <f t="shared" si="37"/>
        <v>0.98693134784048531</v>
      </c>
      <c r="BG21">
        <f t="shared" si="38"/>
        <v>0.97902575497253652</v>
      </c>
      <c r="BH21">
        <f t="shared" si="39"/>
        <v>1399.9976666666701</v>
      </c>
      <c r="BI21">
        <f t="shared" si="40"/>
        <v>1180.1831318534039</v>
      </c>
      <c r="BJ21">
        <f t="shared" si="41"/>
        <v>0.84298935630611838</v>
      </c>
      <c r="BK21">
        <f t="shared" si="42"/>
        <v>0.19597871261223662</v>
      </c>
      <c r="BL21">
        <v>6</v>
      </c>
      <c r="BM21">
        <v>0.5</v>
      </c>
      <c r="BN21" t="s">
        <v>290</v>
      </c>
      <c r="BO21">
        <v>2</v>
      </c>
      <c r="BP21">
        <v>1608148129.8499999</v>
      </c>
      <c r="BQ21">
        <v>149.26240000000001</v>
      </c>
      <c r="BR21">
        <v>150.06186666666699</v>
      </c>
      <c r="BS21">
        <v>15.063636666666699</v>
      </c>
      <c r="BT21">
        <v>14.097939999999999</v>
      </c>
      <c r="BU21">
        <v>145.77780000000001</v>
      </c>
      <c r="BV21">
        <v>15.0647133333333</v>
      </c>
      <c r="BW21">
        <v>500.02050000000003</v>
      </c>
      <c r="BX21">
        <v>102.2377</v>
      </c>
      <c r="BY21">
        <v>0.100062276666667</v>
      </c>
      <c r="BZ21">
        <v>27.996753333333299</v>
      </c>
      <c r="CA21">
        <v>28.918713333333301</v>
      </c>
      <c r="CB21">
        <v>999.9</v>
      </c>
      <c r="CC21">
        <v>0</v>
      </c>
      <c r="CD21">
        <v>0</v>
      </c>
      <c r="CE21">
        <v>9990.2093333333305</v>
      </c>
      <c r="CF21">
        <v>0</v>
      </c>
      <c r="CG21">
        <v>546.70373333333305</v>
      </c>
      <c r="CH21">
        <v>1399.9976666666701</v>
      </c>
      <c r="CI21">
        <v>0.89999850000000003</v>
      </c>
      <c r="CJ21">
        <v>0.10000173</v>
      </c>
      <c r="CK21">
        <v>0</v>
      </c>
      <c r="CL21">
        <v>716.23910000000001</v>
      </c>
      <c r="CM21">
        <v>4.9993800000000004</v>
      </c>
      <c r="CN21">
        <v>10183.67</v>
      </c>
      <c r="CO21">
        <v>11164.31</v>
      </c>
      <c r="CP21">
        <v>49.125</v>
      </c>
      <c r="CQ21">
        <v>51</v>
      </c>
      <c r="CR21">
        <v>49.934933333333298</v>
      </c>
      <c r="CS21">
        <v>50.875</v>
      </c>
      <c r="CT21">
        <v>50.561999999999998</v>
      </c>
      <c r="CU21">
        <v>1255.4946666666699</v>
      </c>
      <c r="CV21">
        <v>139.50299999999999</v>
      </c>
      <c r="CW21">
        <v>0</v>
      </c>
      <c r="CX21">
        <v>74.599999904632597</v>
      </c>
      <c r="CY21">
        <v>0</v>
      </c>
      <c r="CZ21">
        <v>716.17496000000006</v>
      </c>
      <c r="DA21">
        <v>-3.6820000178033601</v>
      </c>
      <c r="DB21">
        <v>-53.869230888047198</v>
      </c>
      <c r="DC21">
        <v>10182.912</v>
      </c>
      <c r="DD21">
        <v>15</v>
      </c>
      <c r="DE21">
        <v>1608147797.0999999</v>
      </c>
      <c r="DF21" t="s">
        <v>291</v>
      </c>
      <c r="DG21">
        <v>1608147794.5999999</v>
      </c>
      <c r="DH21">
        <v>1608147797.0999999</v>
      </c>
      <c r="DI21">
        <v>11</v>
      </c>
      <c r="DJ21">
        <v>-2.214</v>
      </c>
      <c r="DK21">
        <v>-1E-3</v>
      </c>
      <c r="DL21">
        <v>3.484</v>
      </c>
      <c r="DM21">
        <v>-1E-3</v>
      </c>
      <c r="DN21">
        <v>403</v>
      </c>
      <c r="DO21">
        <v>14</v>
      </c>
      <c r="DP21">
        <v>0.46</v>
      </c>
      <c r="DQ21">
        <v>0.08</v>
      </c>
      <c r="DR21">
        <v>0.54938028260957505</v>
      </c>
      <c r="DS21">
        <v>-0.18228386623036899</v>
      </c>
      <c r="DT21">
        <v>2.9984902040477102E-2</v>
      </c>
      <c r="DU21">
        <v>1</v>
      </c>
      <c r="DV21">
        <v>-0.805555258064516</v>
      </c>
      <c r="DW21">
        <v>0.193657887096778</v>
      </c>
      <c r="DX21">
        <v>3.5293373896039801E-2</v>
      </c>
      <c r="DY21">
        <v>1</v>
      </c>
      <c r="DZ21">
        <v>0.96543864516128997</v>
      </c>
      <c r="EA21">
        <v>1.7754774193550101E-2</v>
      </c>
      <c r="EB21">
        <v>1.41414719652671E-3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3.484</v>
      </c>
      <c r="EJ21">
        <v>-1E-3</v>
      </c>
      <c r="EK21">
        <v>3.48447619047624</v>
      </c>
      <c r="EL21">
        <v>0</v>
      </c>
      <c r="EM21">
        <v>0</v>
      </c>
      <c r="EN21">
        <v>0</v>
      </c>
      <c r="EO21">
        <v>-1.0650000000005399E-3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493.06400000000002</v>
      </c>
      <c r="FA21">
        <v>518.62800000000004</v>
      </c>
      <c r="FB21">
        <v>24.098400000000002</v>
      </c>
      <c r="FC21">
        <v>33.077199999999998</v>
      </c>
      <c r="FD21">
        <v>30</v>
      </c>
      <c r="FE21">
        <v>32.9084</v>
      </c>
      <c r="FF21">
        <v>32.949599999999997</v>
      </c>
      <c r="FG21">
        <v>9.9060199999999998</v>
      </c>
      <c r="FH21">
        <v>0</v>
      </c>
      <c r="FI21">
        <v>100</v>
      </c>
      <c r="FJ21">
        <v>24.0975</v>
      </c>
      <c r="FK21">
        <v>150.41300000000001</v>
      </c>
      <c r="FL21">
        <v>15.033899999999999</v>
      </c>
      <c r="FM21">
        <v>100.866</v>
      </c>
      <c r="FN21">
        <v>100.364</v>
      </c>
    </row>
    <row r="22" spans="1:170" x14ac:dyDescent="0.25">
      <c r="A22">
        <v>6</v>
      </c>
      <c r="B22">
        <v>1608148210.5999999</v>
      </c>
      <c r="C22">
        <v>434.5</v>
      </c>
      <c r="D22" t="s">
        <v>311</v>
      </c>
      <c r="E22" t="s">
        <v>312</v>
      </c>
      <c r="F22" t="s">
        <v>285</v>
      </c>
      <c r="G22" t="s">
        <v>286</v>
      </c>
      <c r="H22">
        <v>1608148202.8499999</v>
      </c>
      <c r="I22">
        <f t="shared" si="0"/>
        <v>8.2419431154285325E-4</v>
      </c>
      <c r="J22">
        <f t="shared" si="1"/>
        <v>1.2439400443850654</v>
      </c>
      <c r="K22">
        <f t="shared" si="2"/>
        <v>199.169733333333</v>
      </c>
      <c r="L22">
        <f t="shared" si="3"/>
        <v>133.15016423528644</v>
      </c>
      <c r="M22">
        <f t="shared" si="4"/>
        <v>13.625769736337034</v>
      </c>
      <c r="N22">
        <f t="shared" si="5"/>
        <v>20.381806815139058</v>
      </c>
      <c r="O22">
        <f t="shared" si="6"/>
        <v>3.3646472065219084E-2</v>
      </c>
      <c r="P22">
        <f t="shared" si="7"/>
        <v>2.9692410622708509</v>
      </c>
      <c r="Q22">
        <f t="shared" si="8"/>
        <v>3.3436084868207969E-2</v>
      </c>
      <c r="R22">
        <f t="shared" si="9"/>
        <v>2.0916345681211118E-2</v>
      </c>
      <c r="S22">
        <f t="shared" si="10"/>
        <v>231.29142375224632</v>
      </c>
      <c r="T22">
        <f t="shared" si="11"/>
        <v>29.109233507438489</v>
      </c>
      <c r="U22">
        <f t="shared" si="12"/>
        <v>28.89866</v>
      </c>
      <c r="V22">
        <f t="shared" si="13"/>
        <v>3.9982489484383477</v>
      </c>
      <c r="W22">
        <f t="shared" si="14"/>
        <v>40.748063696879036</v>
      </c>
      <c r="X22">
        <f t="shared" si="15"/>
        <v>1.5440435787240154</v>
      </c>
      <c r="Y22">
        <f t="shared" si="16"/>
        <v>3.7892440490179085</v>
      </c>
      <c r="Z22">
        <f t="shared" si="17"/>
        <v>2.454205369714332</v>
      </c>
      <c r="AA22">
        <f t="shared" si="18"/>
        <v>-36.346969139039828</v>
      </c>
      <c r="AB22">
        <f t="shared" si="19"/>
        <v>-147.90701478208666</v>
      </c>
      <c r="AC22">
        <f t="shared" si="20"/>
        <v>-10.905455595739936</v>
      </c>
      <c r="AD22">
        <f t="shared" si="21"/>
        <v>36.131984235379889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53906.788929779577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710.96068000000002</v>
      </c>
      <c r="AR22">
        <v>768.47</v>
      </c>
      <c r="AS22">
        <f t="shared" si="27"/>
        <v>7.4836128931513257E-2</v>
      </c>
      <c r="AT22">
        <v>0.5</v>
      </c>
      <c r="AU22">
        <f t="shared" si="28"/>
        <v>1180.1824718536036</v>
      </c>
      <c r="AV22">
        <f t="shared" si="29"/>
        <v>1.2439400443850654</v>
      </c>
      <c r="AW22">
        <f t="shared" si="30"/>
        <v>44.160143813174145</v>
      </c>
      <c r="AX22">
        <f t="shared" si="31"/>
        <v>0.32861399924525353</v>
      </c>
      <c r="AY22">
        <f t="shared" si="32"/>
        <v>1.5435642942062443E-3</v>
      </c>
      <c r="AZ22">
        <f t="shared" si="33"/>
        <v>3.2449022082839925</v>
      </c>
      <c r="BA22" t="s">
        <v>314</v>
      </c>
      <c r="BB22">
        <v>515.94000000000005</v>
      </c>
      <c r="BC22">
        <f t="shared" si="34"/>
        <v>252.52999999999997</v>
      </c>
      <c r="BD22">
        <f t="shared" si="35"/>
        <v>0.2277326258266345</v>
      </c>
      <c r="BE22">
        <f t="shared" si="36"/>
        <v>0.90804183326414523</v>
      </c>
      <c r="BF22">
        <f t="shared" si="37"/>
        <v>1.0852232657386276</v>
      </c>
      <c r="BG22">
        <f t="shared" si="38"/>
        <v>0.97919068055666292</v>
      </c>
      <c r="BH22">
        <f t="shared" si="39"/>
        <v>1399.9963333333301</v>
      </c>
      <c r="BI22">
        <f t="shared" si="40"/>
        <v>1180.1824718536036</v>
      </c>
      <c r="BJ22">
        <f t="shared" si="41"/>
        <v>0.84298968772556759</v>
      </c>
      <c r="BK22">
        <f t="shared" si="42"/>
        <v>0.19597937545113531</v>
      </c>
      <c r="BL22">
        <v>6</v>
      </c>
      <c r="BM22">
        <v>0.5</v>
      </c>
      <c r="BN22" t="s">
        <v>290</v>
      </c>
      <c r="BO22">
        <v>2</v>
      </c>
      <c r="BP22">
        <v>1608148202.8499999</v>
      </c>
      <c r="BQ22">
        <v>199.169733333333</v>
      </c>
      <c r="BR22">
        <v>200.85939999999999</v>
      </c>
      <c r="BS22">
        <v>15.0882966666667</v>
      </c>
      <c r="BT22">
        <v>14.1142133333333</v>
      </c>
      <c r="BU22">
        <v>195.68530000000001</v>
      </c>
      <c r="BV22">
        <v>15.089370000000001</v>
      </c>
      <c r="BW22">
        <v>500.01386666666701</v>
      </c>
      <c r="BX22">
        <v>102.233866666667</v>
      </c>
      <c r="BY22">
        <v>9.9989356666666696E-2</v>
      </c>
      <c r="BZ22">
        <v>27.974689999999999</v>
      </c>
      <c r="CA22">
        <v>28.89866</v>
      </c>
      <c r="CB22">
        <v>999.9</v>
      </c>
      <c r="CC22">
        <v>0</v>
      </c>
      <c r="CD22">
        <v>0</v>
      </c>
      <c r="CE22">
        <v>10004.543</v>
      </c>
      <c r="CF22">
        <v>0</v>
      </c>
      <c r="CG22">
        <v>506.42376666666701</v>
      </c>
      <c r="CH22">
        <v>1399.9963333333301</v>
      </c>
      <c r="CI22">
        <v>0.89998816666666603</v>
      </c>
      <c r="CJ22">
        <v>0.10001185999999999</v>
      </c>
      <c r="CK22">
        <v>0</v>
      </c>
      <c r="CL22">
        <v>710.99386666666703</v>
      </c>
      <c r="CM22">
        <v>4.9993800000000004</v>
      </c>
      <c r="CN22">
        <v>10115.1833333333</v>
      </c>
      <c r="CO22">
        <v>11164.276666666699</v>
      </c>
      <c r="CP22">
        <v>49.199599999999997</v>
      </c>
      <c r="CQ22">
        <v>51.061999999999998</v>
      </c>
      <c r="CR22">
        <v>50</v>
      </c>
      <c r="CS22">
        <v>50.936999999999998</v>
      </c>
      <c r="CT22">
        <v>50.625</v>
      </c>
      <c r="CU22">
        <v>1255.4780000000001</v>
      </c>
      <c r="CV22">
        <v>139.518333333333</v>
      </c>
      <c r="CW22">
        <v>0</v>
      </c>
      <c r="CX22">
        <v>72.299999952316298</v>
      </c>
      <c r="CY22">
        <v>0</v>
      </c>
      <c r="CZ22">
        <v>710.96068000000002</v>
      </c>
      <c r="DA22">
        <v>-3.2953076873985898</v>
      </c>
      <c r="DB22">
        <v>-57.115384549650898</v>
      </c>
      <c r="DC22">
        <v>10114.732</v>
      </c>
      <c r="DD22">
        <v>15</v>
      </c>
      <c r="DE22">
        <v>1608147797.0999999</v>
      </c>
      <c r="DF22" t="s">
        <v>291</v>
      </c>
      <c r="DG22">
        <v>1608147794.5999999</v>
      </c>
      <c r="DH22">
        <v>1608147797.0999999</v>
      </c>
      <c r="DI22">
        <v>11</v>
      </c>
      <c r="DJ22">
        <v>-2.214</v>
      </c>
      <c r="DK22">
        <v>-1E-3</v>
      </c>
      <c r="DL22">
        <v>3.484</v>
      </c>
      <c r="DM22">
        <v>-1E-3</v>
      </c>
      <c r="DN22">
        <v>403</v>
      </c>
      <c r="DO22">
        <v>14</v>
      </c>
      <c r="DP22">
        <v>0.46</v>
      </c>
      <c r="DQ22">
        <v>0.08</v>
      </c>
      <c r="DR22">
        <v>1.24712238832855</v>
      </c>
      <c r="DS22">
        <v>-0.190205716416776</v>
      </c>
      <c r="DT22">
        <v>2.95369089083749E-2</v>
      </c>
      <c r="DU22">
        <v>1</v>
      </c>
      <c r="DV22">
        <v>-1.6942632258064501</v>
      </c>
      <c r="DW22">
        <v>0.179419838709685</v>
      </c>
      <c r="DX22">
        <v>3.5046973675165197E-2</v>
      </c>
      <c r="DY22">
        <v>1</v>
      </c>
      <c r="DZ22">
        <v>0.97374574193548402</v>
      </c>
      <c r="EA22">
        <v>2.8875387096770198E-2</v>
      </c>
      <c r="EB22">
        <v>2.2720210126206701E-3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3.484</v>
      </c>
      <c r="EJ22">
        <v>-1.1000000000000001E-3</v>
      </c>
      <c r="EK22">
        <v>3.48447619047624</v>
      </c>
      <c r="EL22">
        <v>0</v>
      </c>
      <c r="EM22">
        <v>0</v>
      </c>
      <c r="EN22">
        <v>0</v>
      </c>
      <c r="EO22">
        <v>-1.0650000000005399E-3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6.9</v>
      </c>
      <c r="EY22">
        <v>2</v>
      </c>
      <c r="EZ22">
        <v>493.17599999999999</v>
      </c>
      <c r="FA22">
        <v>518.48900000000003</v>
      </c>
      <c r="FB22">
        <v>24.1022</v>
      </c>
      <c r="FC22">
        <v>33.087800000000001</v>
      </c>
      <c r="FD22">
        <v>29.9999</v>
      </c>
      <c r="FE22">
        <v>32.9084</v>
      </c>
      <c r="FF22">
        <v>32.949599999999997</v>
      </c>
      <c r="FG22">
        <v>12.1998</v>
      </c>
      <c r="FH22">
        <v>0</v>
      </c>
      <c r="FI22">
        <v>100</v>
      </c>
      <c r="FJ22">
        <v>24.113399999999999</v>
      </c>
      <c r="FK22">
        <v>201.279</v>
      </c>
      <c r="FL22">
        <v>15.0563</v>
      </c>
      <c r="FM22">
        <v>100.864</v>
      </c>
      <c r="FN22">
        <v>100.363</v>
      </c>
    </row>
    <row r="23" spans="1:170" x14ac:dyDescent="0.25">
      <c r="A23">
        <v>7</v>
      </c>
      <c r="B23">
        <v>1608148282.5999999</v>
      </c>
      <c r="C23">
        <v>506.5</v>
      </c>
      <c r="D23" t="s">
        <v>315</v>
      </c>
      <c r="E23" t="s">
        <v>316</v>
      </c>
      <c r="F23" t="s">
        <v>285</v>
      </c>
      <c r="G23" t="s">
        <v>286</v>
      </c>
      <c r="H23">
        <v>1608148274.5999999</v>
      </c>
      <c r="I23">
        <f t="shared" si="0"/>
        <v>8.3753773160496114E-4</v>
      </c>
      <c r="J23">
        <f t="shared" si="1"/>
        <v>2.0823552815539719</v>
      </c>
      <c r="K23">
        <f t="shared" si="2"/>
        <v>249.07303225806501</v>
      </c>
      <c r="L23">
        <f t="shared" si="3"/>
        <v>143.38976613463677</v>
      </c>
      <c r="M23">
        <f t="shared" si="4"/>
        <v>14.673042603457565</v>
      </c>
      <c r="N23">
        <f t="shared" si="5"/>
        <v>25.487587519065915</v>
      </c>
      <c r="O23">
        <f t="shared" si="6"/>
        <v>3.4200557111831273E-2</v>
      </c>
      <c r="P23">
        <f t="shared" si="7"/>
        <v>2.9679414270588236</v>
      </c>
      <c r="Q23">
        <f t="shared" si="8"/>
        <v>3.3983113243110021E-2</v>
      </c>
      <c r="R23">
        <f t="shared" si="9"/>
        <v>2.125886684730776E-2</v>
      </c>
      <c r="S23">
        <f t="shared" si="10"/>
        <v>231.29503890798901</v>
      </c>
      <c r="T23">
        <f t="shared" si="11"/>
        <v>29.111200768530296</v>
      </c>
      <c r="U23">
        <f t="shared" si="12"/>
        <v>28.907909677419401</v>
      </c>
      <c r="V23">
        <f t="shared" si="13"/>
        <v>4.0003910674683905</v>
      </c>
      <c r="W23">
        <f t="shared" si="14"/>
        <v>40.808018731724445</v>
      </c>
      <c r="X23">
        <f t="shared" si="15"/>
        <v>1.5467584621876842</v>
      </c>
      <c r="Y23">
        <f t="shared" si="16"/>
        <v>3.7903297201371435</v>
      </c>
      <c r="Z23">
        <f t="shared" si="17"/>
        <v>2.4536326052807063</v>
      </c>
      <c r="AA23">
        <f t="shared" si="18"/>
        <v>-36.935413963778785</v>
      </c>
      <c r="AB23">
        <f t="shared" si="19"/>
        <v>-148.53614142900912</v>
      </c>
      <c r="AC23">
        <f t="shared" si="20"/>
        <v>-10.957410422474332</v>
      </c>
      <c r="AD23">
        <f t="shared" si="21"/>
        <v>34.866073092726765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53867.790761882454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705.95888000000002</v>
      </c>
      <c r="AR23">
        <v>769.94</v>
      </c>
      <c r="AS23">
        <f t="shared" si="27"/>
        <v>8.3098838870561353E-2</v>
      </c>
      <c r="AT23">
        <v>0.5</v>
      </c>
      <c r="AU23">
        <f t="shared" si="28"/>
        <v>1180.2037276599126</v>
      </c>
      <c r="AV23">
        <f t="shared" si="29"/>
        <v>2.0823552815539719</v>
      </c>
      <c r="AW23">
        <f t="shared" si="30"/>
        <v>49.036779699623473</v>
      </c>
      <c r="AX23">
        <f t="shared" si="31"/>
        <v>0.34642959191625328</v>
      </c>
      <c r="AY23">
        <f t="shared" si="32"/>
        <v>2.2539352308644203E-3</v>
      </c>
      <c r="AZ23">
        <f t="shared" si="33"/>
        <v>3.2367976725459124</v>
      </c>
      <c r="BA23" t="s">
        <v>318</v>
      </c>
      <c r="BB23">
        <v>503.21</v>
      </c>
      <c r="BC23">
        <f t="shared" si="34"/>
        <v>266.73000000000008</v>
      </c>
      <c r="BD23">
        <f t="shared" si="35"/>
        <v>0.23987223034529304</v>
      </c>
      <c r="BE23">
        <f t="shared" si="36"/>
        <v>0.90331911253520458</v>
      </c>
      <c r="BF23">
        <f t="shared" si="37"/>
        <v>1.1747613909211572</v>
      </c>
      <c r="BG23">
        <f t="shared" si="38"/>
        <v>0.97861344101222014</v>
      </c>
      <c r="BH23">
        <f t="shared" si="39"/>
        <v>1400.02193548387</v>
      </c>
      <c r="BI23">
        <f t="shared" si="40"/>
        <v>1180.2037276599126</v>
      </c>
      <c r="BJ23">
        <f t="shared" si="41"/>
        <v>0.84298945448452223</v>
      </c>
      <c r="BK23">
        <f t="shared" si="42"/>
        <v>0.19597890896904452</v>
      </c>
      <c r="BL23">
        <v>6</v>
      </c>
      <c r="BM23">
        <v>0.5</v>
      </c>
      <c r="BN23" t="s">
        <v>290</v>
      </c>
      <c r="BO23">
        <v>2</v>
      </c>
      <c r="BP23">
        <v>1608148274.5999999</v>
      </c>
      <c r="BQ23">
        <v>249.07303225806501</v>
      </c>
      <c r="BR23">
        <v>251.822129032258</v>
      </c>
      <c r="BS23">
        <v>15.115429032258101</v>
      </c>
      <c r="BT23">
        <v>14.1255967741935</v>
      </c>
      <c r="BU23">
        <v>245.58854838709701</v>
      </c>
      <c r="BV23">
        <v>15.116493548387099</v>
      </c>
      <c r="BW23">
        <v>500.010774193548</v>
      </c>
      <c r="BX23">
        <v>102.229806451613</v>
      </c>
      <c r="BY23">
        <v>9.9969229032258106E-2</v>
      </c>
      <c r="BZ23">
        <v>27.9796032258065</v>
      </c>
      <c r="CA23">
        <v>28.907909677419401</v>
      </c>
      <c r="CB23">
        <v>999.9</v>
      </c>
      <c r="CC23">
        <v>0</v>
      </c>
      <c r="CD23">
        <v>0</v>
      </c>
      <c r="CE23">
        <v>9997.5809677419402</v>
      </c>
      <c r="CF23">
        <v>0</v>
      </c>
      <c r="CG23">
        <v>502.84987096774199</v>
      </c>
      <c r="CH23">
        <v>1400.02193548387</v>
      </c>
      <c r="CI23">
        <v>0.89999429032258005</v>
      </c>
      <c r="CJ23">
        <v>0.100005774193548</v>
      </c>
      <c r="CK23">
        <v>0</v>
      </c>
      <c r="CL23">
        <v>705.99987096774203</v>
      </c>
      <c r="CM23">
        <v>4.9993800000000004</v>
      </c>
      <c r="CN23">
        <v>10049.2419354839</v>
      </c>
      <c r="CO23">
        <v>11164.509677419301</v>
      </c>
      <c r="CP23">
        <v>49.283999999999999</v>
      </c>
      <c r="CQ23">
        <v>51.120935483871001</v>
      </c>
      <c r="CR23">
        <v>50.061999999999998</v>
      </c>
      <c r="CS23">
        <v>50.995935483871001</v>
      </c>
      <c r="CT23">
        <v>50.686999999999998</v>
      </c>
      <c r="CU23">
        <v>1255.51193548387</v>
      </c>
      <c r="CV23">
        <v>139.51</v>
      </c>
      <c r="CW23">
        <v>0</v>
      </c>
      <c r="CX23">
        <v>71.099999904632597</v>
      </c>
      <c r="CY23">
        <v>0</v>
      </c>
      <c r="CZ23">
        <v>705.95888000000002</v>
      </c>
      <c r="DA23">
        <v>-4.0147692374773296</v>
      </c>
      <c r="DB23">
        <v>-49.838461610066197</v>
      </c>
      <c r="DC23">
        <v>10048.852000000001</v>
      </c>
      <c r="DD23">
        <v>15</v>
      </c>
      <c r="DE23">
        <v>1608147797.0999999</v>
      </c>
      <c r="DF23" t="s">
        <v>291</v>
      </c>
      <c r="DG23">
        <v>1608147794.5999999</v>
      </c>
      <c r="DH23">
        <v>1608147797.0999999</v>
      </c>
      <c r="DI23">
        <v>11</v>
      </c>
      <c r="DJ23">
        <v>-2.214</v>
      </c>
      <c r="DK23">
        <v>-1E-3</v>
      </c>
      <c r="DL23">
        <v>3.484</v>
      </c>
      <c r="DM23">
        <v>-1E-3</v>
      </c>
      <c r="DN23">
        <v>403</v>
      </c>
      <c r="DO23">
        <v>14</v>
      </c>
      <c r="DP23">
        <v>0.46</v>
      </c>
      <c r="DQ23">
        <v>0.08</v>
      </c>
      <c r="DR23">
        <v>2.0858365178268898</v>
      </c>
      <c r="DS23">
        <v>-2.6481628719624801E-2</v>
      </c>
      <c r="DT23">
        <v>2.9440457235999001E-2</v>
      </c>
      <c r="DU23">
        <v>1</v>
      </c>
      <c r="DV23">
        <v>-2.7528729032258101</v>
      </c>
      <c r="DW23">
        <v>3.19804838709715E-2</v>
      </c>
      <c r="DX23">
        <v>3.4711701958584598E-2</v>
      </c>
      <c r="DY23">
        <v>1</v>
      </c>
      <c r="DZ23">
        <v>0.98968461290322596</v>
      </c>
      <c r="EA23">
        <v>1.3288354838706299E-2</v>
      </c>
      <c r="EB23">
        <v>1.16282877216808E-3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3.484</v>
      </c>
      <c r="EJ23">
        <v>-1.1000000000000001E-3</v>
      </c>
      <c r="EK23">
        <v>3.48447619047624</v>
      </c>
      <c r="EL23">
        <v>0</v>
      </c>
      <c r="EM23">
        <v>0</v>
      </c>
      <c r="EN23">
        <v>0</v>
      </c>
      <c r="EO23">
        <v>-1.0650000000005399E-3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8.1</v>
      </c>
      <c r="EY23">
        <v>2</v>
      </c>
      <c r="EZ23">
        <v>493.036</v>
      </c>
      <c r="FA23">
        <v>518.38499999999999</v>
      </c>
      <c r="FB23">
        <v>24.157800000000002</v>
      </c>
      <c r="FC23">
        <v>33.094900000000003</v>
      </c>
      <c r="FD23">
        <v>29.9999</v>
      </c>
      <c r="FE23">
        <v>32.908900000000003</v>
      </c>
      <c r="FF23">
        <v>32.949599999999997</v>
      </c>
      <c r="FG23">
        <v>14.464399999999999</v>
      </c>
      <c r="FH23">
        <v>0</v>
      </c>
      <c r="FI23">
        <v>100</v>
      </c>
      <c r="FJ23">
        <v>24.165199999999999</v>
      </c>
      <c r="FK23">
        <v>252.245</v>
      </c>
      <c r="FL23">
        <v>15.081300000000001</v>
      </c>
      <c r="FM23">
        <v>100.871</v>
      </c>
      <c r="FN23">
        <v>100.372</v>
      </c>
    </row>
    <row r="24" spans="1:170" x14ac:dyDescent="0.25">
      <c r="A24">
        <v>8</v>
      </c>
      <c r="B24">
        <v>1608148400.5999999</v>
      </c>
      <c r="C24">
        <v>624.5</v>
      </c>
      <c r="D24" t="s">
        <v>319</v>
      </c>
      <c r="E24" t="s">
        <v>320</v>
      </c>
      <c r="F24" t="s">
        <v>285</v>
      </c>
      <c r="G24" t="s">
        <v>286</v>
      </c>
      <c r="H24">
        <v>1608148392.8499999</v>
      </c>
      <c r="I24">
        <f t="shared" si="0"/>
        <v>8.5356842320269909E-4</v>
      </c>
      <c r="J24">
        <f t="shared" si="1"/>
        <v>4.5371159172873501</v>
      </c>
      <c r="K24">
        <f t="shared" si="2"/>
        <v>399.757366666667</v>
      </c>
      <c r="L24">
        <f t="shared" si="3"/>
        <v>178.97920426789884</v>
      </c>
      <c r="M24">
        <f t="shared" si="4"/>
        <v>18.313777439768796</v>
      </c>
      <c r="N24">
        <f t="shared" si="5"/>
        <v>40.90457029903375</v>
      </c>
      <c r="O24">
        <f t="shared" si="6"/>
        <v>3.4864642067684942E-2</v>
      </c>
      <c r="P24">
        <f t="shared" si="7"/>
        <v>2.9666760172015199</v>
      </c>
      <c r="Q24">
        <f t="shared" si="8"/>
        <v>3.463860624350102E-2</v>
      </c>
      <c r="R24">
        <f t="shared" si="9"/>
        <v>2.166931501041074E-2</v>
      </c>
      <c r="S24">
        <f t="shared" si="10"/>
        <v>231.29154068942472</v>
      </c>
      <c r="T24">
        <f t="shared" si="11"/>
        <v>29.132872966414716</v>
      </c>
      <c r="U24">
        <f t="shared" si="12"/>
        <v>28.917310000000001</v>
      </c>
      <c r="V24">
        <f t="shared" si="13"/>
        <v>4.0025690994913088</v>
      </c>
      <c r="W24">
        <f t="shared" si="14"/>
        <v>40.820156185908047</v>
      </c>
      <c r="X24">
        <f t="shared" si="15"/>
        <v>1.5495095603834335</v>
      </c>
      <c r="Y24">
        <f t="shared" si="16"/>
        <v>3.7959422627548784</v>
      </c>
      <c r="Z24">
        <f t="shared" si="17"/>
        <v>2.4530595391078753</v>
      </c>
      <c r="AA24">
        <f t="shared" si="18"/>
        <v>-37.642367463239033</v>
      </c>
      <c r="AB24">
        <f t="shared" si="19"/>
        <v>-145.91701382760624</v>
      </c>
      <c r="AC24">
        <f t="shared" si="20"/>
        <v>-10.770653510650973</v>
      </c>
      <c r="AD24">
        <f t="shared" si="21"/>
        <v>36.961505887928496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53826.098401597912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702.97900000000004</v>
      </c>
      <c r="AR24">
        <v>783.84</v>
      </c>
      <c r="AS24">
        <f t="shared" si="27"/>
        <v>0.10316008369054908</v>
      </c>
      <c r="AT24">
        <v>0.5</v>
      </c>
      <c r="AU24">
        <f t="shared" si="28"/>
        <v>1180.1845478674438</v>
      </c>
      <c r="AV24">
        <f t="shared" si="29"/>
        <v>4.5371159172873501</v>
      </c>
      <c r="AW24">
        <f t="shared" si="30"/>
        <v>60.873968364149164</v>
      </c>
      <c r="AX24">
        <f t="shared" si="31"/>
        <v>0.35979281486017556</v>
      </c>
      <c r="AY24">
        <f t="shared" si="32"/>
        <v>4.3339521826022626E-3</v>
      </c>
      <c r="AZ24">
        <f t="shared" si="33"/>
        <v>3.1616656460502139</v>
      </c>
      <c r="BA24" t="s">
        <v>322</v>
      </c>
      <c r="BB24">
        <v>501.82</v>
      </c>
      <c r="BC24">
        <f t="shared" si="34"/>
        <v>282.02000000000004</v>
      </c>
      <c r="BD24">
        <f t="shared" si="35"/>
        <v>0.28672079994326638</v>
      </c>
      <c r="BE24">
        <f t="shared" si="36"/>
        <v>0.89782846543441563</v>
      </c>
      <c r="BF24">
        <f t="shared" si="37"/>
        <v>1.1828168602034359</v>
      </c>
      <c r="BG24">
        <f t="shared" si="38"/>
        <v>0.97315518953755575</v>
      </c>
      <c r="BH24">
        <f t="shared" si="39"/>
        <v>1399.999</v>
      </c>
      <c r="BI24">
        <f t="shared" si="40"/>
        <v>1180.1845478674438</v>
      </c>
      <c r="BJ24">
        <f t="shared" si="41"/>
        <v>0.84298956489786336</v>
      </c>
      <c r="BK24">
        <f t="shared" si="42"/>
        <v>0.19597912979572663</v>
      </c>
      <c r="BL24">
        <v>6</v>
      </c>
      <c r="BM24">
        <v>0.5</v>
      </c>
      <c r="BN24" t="s">
        <v>290</v>
      </c>
      <c r="BO24">
        <v>2</v>
      </c>
      <c r="BP24">
        <v>1608148392.8499999</v>
      </c>
      <c r="BQ24">
        <v>399.757366666667</v>
      </c>
      <c r="BR24">
        <v>405.61126666666701</v>
      </c>
      <c r="BS24">
        <v>15.143243333333301</v>
      </c>
      <c r="BT24">
        <v>14.13449</v>
      </c>
      <c r="BU24">
        <v>396.22436666666698</v>
      </c>
      <c r="BV24">
        <v>15.1402433333333</v>
      </c>
      <c r="BW24">
        <v>500.00883333333297</v>
      </c>
      <c r="BX24">
        <v>102.22346666666699</v>
      </c>
      <c r="BY24">
        <v>0.100026806666667</v>
      </c>
      <c r="BZ24">
        <v>28.0049833333333</v>
      </c>
      <c r="CA24">
        <v>28.917310000000001</v>
      </c>
      <c r="CB24">
        <v>999.9</v>
      </c>
      <c r="CC24">
        <v>0</v>
      </c>
      <c r="CD24">
        <v>0</v>
      </c>
      <c r="CE24">
        <v>9991.0386666666709</v>
      </c>
      <c r="CF24">
        <v>0</v>
      </c>
      <c r="CG24">
        <v>510.634166666667</v>
      </c>
      <c r="CH24">
        <v>1399.999</v>
      </c>
      <c r="CI24">
        <v>0.89999300000000004</v>
      </c>
      <c r="CJ24">
        <v>0.100007</v>
      </c>
      <c r="CK24">
        <v>0</v>
      </c>
      <c r="CL24">
        <v>702.95453333333296</v>
      </c>
      <c r="CM24">
        <v>4.9993800000000004</v>
      </c>
      <c r="CN24">
        <v>10011.44</v>
      </c>
      <c r="CO24">
        <v>11164.303333333301</v>
      </c>
      <c r="CP24">
        <v>49.3645</v>
      </c>
      <c r="CQ24">
        <v>51.203800000000001</v>
      </c>
      <c r="CR24">
        <v>50.158066666666699</v>
      </c>
      <c r="CS24">
        <v>51.125</v>
      </c>
      <c r="CT24">
        <v>50.75</v>
      </c>
      <c r="CU24">
        <v>1255.4873333333301</v>
      </c>
      <c r="CV24">
        <v>139.51300000000001</v>
      </c>
      <c r="CW24">
        <v>0</v>
      </c>
      <c r="CX24">
        <v>117.299999952316</v>
      </c>
      <c r="CY24">
        <v>0</v>
      </c>
      <c r="CZ24">
        <v>702.97900000000004</v>
      </c>
      <c r="DA24">
        <v>1.70892307580943</v>
      </c>
      <c r="DB24">
        <v>28.444444399811701</v>
      </c>
      <c r="DC24">
        <v>10011.507692307699</v>
      </c>
      <c r="DD24">
        <v>15</v>
      </c>
      <c r="DE24">
        <v>1608148419.5999999</v>
      </c>
      <c r="DF24" t="s">
        <v>323</v>
      </c>
      <c r="DG24">
        <v>1608148419.5999999</v>
      </c>
      <c r="DH24">
        <v>1608148419.5999999</v>
      </c>
      <c r="DI24">
        <v>12</v>
      </c>
      <c r="DJ24">
        <v>4.9000000000000002E-2</v>
      </c>
      <c r="DK24">
        <v>4.0000000000000001E-3</v>
      </c>
      <c r="DL24">
        <v>3.5329999999999999</v>
      </c>
      <c r="DM24">
        <v>3.0000000000000001E-3</v>
      </c>
      <c r="DN24">
        <v>406</v>
      </c>
      <c r="DO24">
        <v>14</v>
      </c>
      <c r="DP24">
        <v>0.32</v>
      </c>
      <c r="DQ24">
        <v>7.0000000000000007E-2</v>
      </c>
      <c r="DR24">
        <v>4.5816000112713704</v>
      </c>
      <c r="DS24">
        <v>-0.122797473263455</v>
      </c>
      <c r="DT24">
        <v>2.41733052746919E-2</v>
      </c>
      <c r="DU24">
        <v>1</v>
      </c>
      <c r="DV24">
        <v>-5.9060764516128996</v>
      </c>
      <c r="DW24">
        <v>0.119588709677436</v>
      </c>
      <c r="DX24">
        <v>2.86565070636037E-2</v>
      </c>
      <c r="DY24">
        <v>1</v>
      </c>
      <c r="DZ24">
        <v>1.0047138709677399</v>
      </c>
      <c r="EA24">
        <v>7.0306451612477496E-4</v>
      </c>
      <c r="EB24">
        <v>5.3851454839634702E-4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3.5329999999999999</v>
      </c>
      <c r="EJ24">
        <v>3.0000000000000001E-3</v>
      </c>
      <c r="EK24">
        <v>3.48447619047624</v>
      </c>
      <c r="EL24">
        <v>0</v>
      </c>
      <c r="EM24">
        <v>0</v>
      </c>
      <c r="EN24">
        <v>0</v>
      </c>
      <c r="EO24">
        <v>-1.0650000000005399E-3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</v>
      </c>
      <c r="EX24">
        <v>10.1</v>
      </c>
      <c r="EY24">
        <v>2</v>
      </c>
      <c r="EZ24">
        <v>493.041</v>
      </c>
      <c r="FA24">
        <v>518.32500000000005</v>
      </c>
      <c r="FB24">
        <v>24.100999999999999</v>
      </c>
      <c r="FC24">
        <v>33.091999999999999</v>
      </c>
      <c r="FD24">
        <v>30.0001</v>
      </c>
      <c r="FE24">
        <v>32.9054</v>
      </c>
      <c r="FF24">
        <v>32.946599999999997</v>
      </c>
      <c r="FG24">
        <v>20.983899999999998</v>
      </c>
      <c r="FH24">
        <v>0</v>
      </c>
      <c r="FI24">
        <v>100</v>
      </c>
      <c r="FJ24">
        <v>24.097300000000001</v>
      </c>
      <c r="FK24">
        <v>405.77600000000001</v>
      </c>
      <c r="FL24">
        <v>15.1038</v>
      </c>
      <c r="FM24">
        <v>100.877</v>
      </c>
      <c r="FN24">
        <v>100.375</v>
      </c>
    </row>
    <row r="25" spans="1:170" x14ac:dyDescent="0.25">
      <c r="A25">
        <v>9</v>
      </c>
      <c r="B25">
        <v>1608148518.5999999</v>
      </c>
      <c r="C25">
        <v>742.5</v>
      </c>
      <c r="D25" t="s">
        <v>324</v>
      </c>
      <c r="E25" t="s">
        <v>325</v>
      </c>
      <c r="F25" t="s">
        <v>285</v>
      </c>
      <c r="G25" t="s">
        <v>286</v>
      </c>
      <c r="H25">
        <v>1608148510.5999999</v>
      </c>
      <c r="I25">
        <f t="shared" si="0"/>
        <v>8.6085528166063112E-4</v>
      </c>
      <c r="J25">
        <f t="shared" si="1"/>
        <v>6.3130468000321969</v>
      </c>
      <c r="K25">
        <f t="shared" si="2"/>
        <v>499.45561290322598</v>
      </c>
      <c r="L25">
        <f t="shared" si="3"/>
        <v>197.40747669832183</v>
      </c>
      <c r="M25">
        <f t="shared" si="4"/>
        <v>20.19899984636422</v>
      </c>
      <c r="N25">
        <f t="shared" si="5"/>
        <v>51.104973413521023</v>
      </c>
      <c r="O25">
        <f t="shared" si="6"/>
        <v>3.5227945066509468E-2</v>
      </c>
      <c r="P25">
        <f t="shared" si="7"/>
        <v>2.9666135537971101</v>
      </c>
      <c r="Q25">
        <f t="shared" si="8"/>
        <v>3.4997185938073258E-2</v>
      </c>
      <c r="R25">
        <f t="shared" si="9"/>
        <v>2.1893847844123016E-2</v>
      </c>
      <c r="S25">
        <f t="shared" si="10"/>
        <v>231.2940204957259</v>
      </c>
      <c r="T25">
        <f t="shared" si="11"/>
        <v>29.117564847850879</v>
      </c>
      <c r="U25">
        <f t="shared" si="12"/>
        <v>28.913203225806502</v>
      </c>
      <c r="V25">
        <f t="shared" si="13"/>
        <v>4.0016174426708293</v>
      </c>
      <c r="W25">
        <f t="shared" si="14"/>
        <v>40.945579616585647</v>
      </c>
      <c r="X25">
        <f t="shared" si="15"/>
        <v>1.5530493190169825</v>
      </c>
      <c r="Y25">
        <f t="shared" si="16"/>
        <v>3.792959663924004</v>
      </c>
      <c r="Z25">
        <f t="shared" si="17"/>
        <v>2.448568123653847</v>
      </c>
      <c r="AA25">
        <f t="shared" si="18"/>
        <v>-37.96371792123383</v>
      </c>
      <c r="AB25">
        <f t="shared" si="19"/>
        <v>-147.41359156099037</v>
      </c>
      <c r="AC25">
        <f t="shared" si="20"/>
        <v>-10.880398502257341</v>
      </c>
      <c r="AD25">
        <f t="shared" si="21"/>
        <v>35.036312511244347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53826.637524061902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705.58880769230802</v>
      </c>
      <c r="AR25">
        <v>800.98</v>
      </c>
      <c r="AS25">
        <f t="shared" si="27"/>
        <v>0.11909310133547901</v>
      </c>
      <c r="AT25">
        <v>0.5</v>
      </c>
      <c r="AU25">
        <f t="shared" si="28"/>
        <v>1180.2002631436958</v>
      </c>
      <c r="AV25">
        <f t="shared" si="29"/>
        <v>6.3130468000321969</v>
      </c>
      <c r="AW25">
        <f t="shared" si="30"/>
        <v>70.276854767365577</v>
      </c>
      <c r="AX25">
        <f t="shared" si="31"/>
        <v>0.36751229743564134</v>
      </c>
      <c r="AY25">
        <f t="shared" si="32"/>
        <v>5.8386652630405553E-3</v>
      </c>
      <c r="AZ25">
        <f t="shared" si="33"/>
        <v>3.0726110514619589</v>
      </c>
      <c r="BA25" t="s">
        <v>327</v>
      </c>
      <c r="BB25">
        <v>506.61</v>
      </c>
      <c r="BC25">
        <f t="shared" si="34"/>
        <v>294.37</v>
      </c>
      <c r="BD25">
        <f t="shared" si="35"/>
        <v>0.32405201721538196</v>
      </c>
      <c r="BE25">
        <f t="shared" si="36"/>
        <v>0.89316886048478117</v>
      </c>
      <c r="BF25">
        <f t="shared" si="37"/>
        <v>1.1156463105241323</v>
      </c>
      <c r="BG25">
        <f t="shared" si="38"/>
        <v>0.96642465498534391</v>
      </c>
      <c r="BH25">
        <f t="shared" si="39"/>
        <v>1400.0180645161299</v>
      </c>
      <c r="BI25">
        <f t="shared" si="40"/>
        <v>1180.2002631436958</v>
      </c>
      <c r="BJ25">
        <f t="shared" si="41"/>
        <v>0.84298931067835414</v>
      </c>
      <c r="BK25">
        <f t="shared" si="42"/>
        <v>0.19597862135670835</v>
      </c>
      <c r="BL25">
        <v>6</v>
      </c>
      <c r="BM25">
        <v>0.5</v>
      </c>
      <c r="BN25" t="s">
        <v>290</v>
      </c>
      <c r="BO25">
        <v>2</v>
      </c>
      <c r="BP25">
        <v>1608148510.5999999</v>
      </c>
      <c r="BQ25">
        <v>499.45561290322598</v>
      </c>
      <c r="BR25">
        <v>507.547129032258</v>
      </c>
      <c r="BS25">
        <v>15.1781548387097</v>
      </c>
      <c r="BT25">
        <v>14.160819354838701</v>
      </c>
      <c r="BU25">
        <v>495.92251612903198</v>
      </c>
      <c r="BV25">
        <v>15.175625806451601</v>
      </c>
      <c r="BW25">
        <v>500.00561290322599</v>
      </c>
      <c r="BX25">
        <v>102.22135483871</v>
      </c>
      <c r="BY25">
        <v>9.9996835483871005E-2</v>
      </c>
      <c r="BZ25">
        <v>27.991499999999998</v>
      </c>
      <c r="CA25">
        <v>28.913203225806502</v>
      </c>
      <c r="CB25">
        <v>999.9</v>
      </c>
      <c r="CC25">
        <v>0</v>
      </c>
      <c r="CD25">
        <v>0</v>
      </c>
      <c r="CE25">
        <v>9990.8916129032204</v>
      </c>
      <c r="CF25">
        <v>0</v>
      </c>
      <c r="CG25">
        <v>507.03348387096798</v>
      </c>
      <c r="CH25">
        <v>1400.0180645161299</v>
      </c>
      <c r="CI25">
        <v>0.89999819354838695</v>
      </c>
      <c r="CJ25">
        <v>0.100001806451613</v>
      </c>
      <c r="CK25">
        <v>0</v>
      </c>
      <c r="CL25">
        <v>705.573451612903</v>
      </c>
      <c r="CM25">
        <v>4.9993800000000004</v>
      </c>
      <c r="CN25">
        <v>10052.893548387099</v>
      </c>
      <c r="CO25">
        <v>11164.4709677419</v>
      </c>
      <c r="CP25">
        <v>49.436999999999998</v>
      </c>
      <c r="CQ25">
        <v>51.316064516129003</v>
      </c>
      <c r="CR25">
        <v>50.25</v>
      </c>
      <c r="CS25">
        <v>51.205290322580602</v>
      </c>
      <c r="CT25">
        <v>50.8241935483871</v>
      </c>
      <c r="CU25">
        <v>1255.5151612903201</v>
      </c>
      <c r="CV25">
        <v>139.50290322580599</v>
      </c>
      <c r="CW25">
        <v>0</v>
      </c>
      <c r="CX25">
        <v>117.5</v>
      </c>
      <c r="CY25">
        <v>0</v>
      </c>
      <c r="CZ25">
        <v>705.58880769230802</v>
      </c>
      <c r="DA25">
        <v>3.2794871686190499</v>
      </c>
      <c r="DB25">
        <v>50.259829088977298</v>
      </c>
      <c r="DC25">
        <v>10053.396153846201</v>
      </c>
      <c r="DD25">
        <v>15</v>
      </c>
      <c r="DE25">
        <v>1608148419.5999999</v>
      </c>
      <c r="DF25" t="s">
        <v>323</v>
      </c>
      <c r="DG25">
        <v>1608148419.5999999</v>
      </c>
      <c r="DH25">
        <v>1608148419.5999999</v>
      </c>
      <c r="DI25">
        <v>12</v>
      </c>
      <c r="DJ25">
        <v>4.9000000000000002E-2</v>
      </c>
      <c r="DK25">
        <v>4.0000000000000001E-3</v>
      </c>
      <c r="DL25">
        <v>3.5329999999999999</v>
      </c>
      <c r="DM25">
        <v>3.0000000000000001E-3</v>
      </c>
      <c r="DN25">
        <v>406</v>
      </c>
      <c r="DO25">
        <v>14</v>
      </c>
      <c r="DP25">
        <v>0.32</v>
      </c>
      <c r="DQ25">
        <v>7.0000000000000007E-2</v>
      </c>
      <c r="DR25">
        <v>6.3183572781167401</v>
      </c>
      <c r="DS25">
        <v>-0.13305738016058399</v>
      </c>
      <c r="DT25">
        <v>4.2564631299213999E-2</v>
      </c>
      <c r="DU25">
        <v>1</v>
      </c>
      <c r="DV25">
        <v>-8.0959677419354907</v>
      </c>
      <c r="DW25">
        <v>0.177884032258077</v>
      </c>
      <c r="DX25">
        <v>5.0833798047494001E-2</v>
      </c>
      <c r="DY25">
        <v>1</v>
      </c>
      <c r="DZ25">
        <v>1.01727677419355</v>
      </c>
      <c r="EA25">
        <v>9.8787096774175607E-3</v>
      </c>
      <c r="EB25">
        <v>7.9786564919961305E-4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3.5329999999999999</v>
      </c>
      <c r="EJ25">
        <v>2.5000000000000001E-3</v>
      </c>
      <c r="EK25">
        <v>3.53309999999993</v>
      </c>
      <c r="EL25">
        <v>0</v>
      </c>
      <c r="EM25">
        <v>0</v>
      </c>
      <c r="EN25">
        <v>0</v>
      </c>
      <c r="EO25">
        <v>2.5250000000003299E-3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1.6</v>
      </c>
      <c r="EX25">
        <v>1.6</v>
      </c>
      <c r="EY25">
        <v>2</v>
      </c>
      <c r="EZ25">
        <v>492.79300000000001</v>
      </c>
      <c r="FA25">
        <v>518.596</v>
      </c>
      <c r="FB25">
        <v>24.1556</v>
      </c>
      <c r="FC25">
        <v>33.106699999999996</v>
      </c>
      <c r="FD25">
        <v>30.0002</v>
      </c>
      <c r="FE25">
        <v>32.917099999999998</v>
      </c>
      <c r="FF25">
        <v>32.958399999999997</v>
      </c>
      <c r="FG25">
        <v>25.1035</v>
      </c>
      <c r="FH25">
        <v>0</v>
      </c>
      <c r="FI25">
        <v>100</v>
      </c>
      <c r="FJ25">
        <v>24.156199999999998</v>
      </c>
      <c r="FK25">
        <v>507.71699999999998</v>
      </c>
      <c r="FL25">
        <v>15.1038</v>
      </c>
      <c r="FM25">
        <v>100.873</v>
      </c>
      <c r="FN25">
        <v>100.375</v>
      </c>
    </row>
    <row r="26" spans="1:170" x14ac:dyDescent="0.25">
      <c r="A26">
        <v>10</v>
      </c>
      <c r="B26">
        <v>1608148612.5999999</v>
      </c>
      <c r="C26">
        <v>836.5</v>
      </c>
      <c r="D26" t="s">
        <v>328</v>
      </c>
      <c r="E26" t="s">
        <v>329</v>
      </c>
      <c r="F26" t="s">
        <v>285</v>
      </c>
      <c r="G26" t="s">
        <v>286</v>
      </c>
      <c r="H26">
        <v>1608148604.8499999</v>
      </c>
      <c r="I26">
        <f t="shared" si="0"/>
        <v>8.5814821064523496E-4</v>
      </c>
      <c r="J26">
        <f t="shared" si="1"/>
        <v>8.0793585587559544</v>
      </c>
      <c r="K26">
        <f t="shared" si="2"/>
        <v>599.32446666666704</v>
      </c>
      <c r="L26">
        <f t="shared" si="3"/>
        <v>213.57526112347085</v>
      </c>
      <c r="M26">
        <f t="shared" si="4"/>
        <v>21.852639427223348</v>
      </c>
      <c r="N26">
        <f t="shared" si="5"/>
        <v>61.321809469347471</v>
      </c>
      <c r="O26">
        <f t="shared" si="6"/>
        <v>3.515494528496358E-2</v>
      </c>
      <c r="P26">
        <f t="shared" si="7"/>
        <v>2.9679526783705321</v>
      </c>
      <c r="Q26">
        <f t="shared" si="8"/>
        <v>3.4925241119429608E-2</v>
      </c>
      <c r="R26">
        <f t="shared" si="9"/>
        <v>2.1848788438349025E-2</v>
      </c>
      <c r="S26">
        <f t="shared" si="10"/>
        <v>231.2901824281426</v>
      </c>
      <c r="T26">
        <f t="shared" si="11"/>
        <v>29.113330982162989</v>
      </c>
      <c r="U26">
        <f t="shared" si="12"/>
        <v>28.916920000000001</v>
      </c>
      <c r="V26">
        <f t="shared" si="13"/>
        <v>4.0024787168774054</v>
      </c>
      <c r="W26">
        <f t="shared" si="14"/>
        <v>41.052841992387748</v>
      </c>
      <c r="X26">
        <f t="shared" si="15"/>
        <v>1.5567150209367113</v>
      </c>
      <c r="Y26">
        <f t="shared" si="16"/>
        <v>3.7919786923043386</v>
      </c>
      <c r="Z26">
        <f t="shared" si="17"/>
        <v>2.4457636959406939</v>
      </c>
      <c r="AA26">
        <f t="shared" si="18"/>
        <v>-37.844336089454863</v>
      </c>
      <c r="AB26">
        <f t="shared" si="19"/>
        <v>-148.78475174262172</v>
      </c>
      <c r="AC26">
        <f t="shared" si="20"/>
        <v>-10.976608282644207</v>
      </c>
      <c r="AD26">
        <f t="shared" si="21"/>
        <v>33.684486313421814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53866.536526519063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710.90103999999997</v>
      </c>
      <c r="AR26">
        <v>819.08</v>
      </c>
      <c r="AS26">
        <f t="shared" si="27"/>
        <v>0.13207374127069405</v>
      </c>
      <c r="AT26">
        <v>0.5</v>
      </c>
      <c r="AU26">
        <f t="shared" si="28"/>
        <v>1180.1803018533892</v>
      </c>
      <c r="AV26">
        <f t="shared" si="29"/>
        <v>8.0793585587559544</v>
      </c>
      <c r="AW26">
        <f t="shared" si="30"/>
        <v>77.935413919877064</v>
      </c>
      <c r="AX26">
        <f t="shared" si="31"/>
        <v>0.37980417053279292</v>
      </c>
      <c r="AY26">
        <f t="shared" si="32"/>
        <v>7.335409703904402E-3</v>
      </c>
      <c r="AZ26">
        <f t="shared" si="33"/>
        <v>2.9826146408165255</v>
      </c>
      <c r="BA26" t="s">
        <v>331</v>
      </c>
      <c r="BB26">
        <v>507.99</v>
      </c>
      <c r="BC26">
        <f t="shared" si="34"/>
        <v>311.09000000000003</v>
      </c>
      <c r="BD26">
        <f t="shared" si="35"/>
        <v>0.34774168247131076</v>
      </c>
      <c r="BE26">
        <f t="shared" si="36"/>
        <v>0.88704435947990079</v>
      </c>
      <c r="BF26">
        <f t="shared" si="37"/>
        <v>1.0441674437943622</v>
      </c>
      <c r="BG26">
        <f t="shared" si="38"/>
        <v>0.95931714766941423</v>
      </c>
      <c r="BH26">
        <f t="shared" si="39"/>
        <v>1399.9943333333299</v>
      </c>
      <c r="BI26">
        <f t="shared" si="40"/>
        <v>1180.1803018533892</v>
      </c>
      <c r="BJ26">
        <f t="shared" si="41"/>
        <v>0.84298934199499764</v>
      </c>
      <c r="BK26">
        <f t="shared" si="42"/>
        <v>0.19597868398999527</v>
      </c>
      <c r="BL26">
        <v>6</v>
      </c>
      <c r="BM26">
        <v>0.5</v>
      </c>
      <c r="BN26" t="s">
        <v>290</v>
      </c>
      <c r="BO26">
        <v>2</v>
      </c>
      <c r="BP26">
        <v>1608148604.8499999</v>
      </c>
      <c r="BQ26">
        <v>599.32446666666704</v>
      </c>
      <c r="BR26">
        <v>609.63699999999994</v>
      </c>
      <c r="BS26">
        <v>15.214446666666699</v>
      </c>
      <c r="BT26">
        <v>14.2003233333333</v>
      </c>
      <c r="BU26">
        <v>595.79139999999995</v>
      </c>
      <c r="BV26">
        <v>15.2119066666667</v>
      </c>
      <c r="BW26">
        <v>499.99360000000001</v>
      </c>
      <c r="BX26">
        <v>102.21826666666701</v>
      </c>
      <c r="BY26">
        <v>9.9948056666666604E-2</v>
      </c>
      <c r="BZ26">
        <v>27.9870633333333</v>
      </c>
      <c r="CA26">
        <v>28.916920000000001</v>
      </c>
      <c r="CB26">
        <v>999.9</v>
      </c>
      <c r="CC26">
        <v>0</v>
      </c>
      <c r="CD26">
        <v>0</v>
      </c>
      <c r="CE26">
        <v>9998.7733333333308</v>
      </c>
      <c r="CF26">
        <v>0</v>
      </c>
      <c r="CG26">
        <v>542.41586666666694</v>
      </c>
      <c r="CH26">
        <v>1399.9943333333299</v>
      </c>
      <c r="CI26">
        <v>0.89999929999999995</v>
      </c>
      <c r="CJ26">
        <v>0.1000007</v>
      </c>
      <c r="CK26">
        <v>0</v>
      </c>
      <c r="CL26">
        <v>710.89736666666704</v>
      </c>
      <c r="CM26">
        <v>4.9993800000000004</v>
      </c>
      <c r="CN26">
        <v>10134.4333333333</v>
      </c>
      <c r="CO26">
        <v>11164.2933333333</v>
      </c>
      <c r="CP26">
        <v>49.5</v>
      </c>
      <c r="CQ26">
        <v>51.432866666666598</v>
      </c>
      <c r="CR26">
        <v>50.3162666666666</v>
      </c>
      <c r="CS26">
        <v>51.311999999999998</v>
      </c>
      <c r="CT26">
        <v>50.930799999999998</v>
      </c>
      <c r="CU26">
        <v>1255.49233333333</v>
      </c>
      <c r="CV26">
        <v>139.50200000000001</v>
      </c>
      <c r="CW26">
        <v>0</v>
      </c>
      <c r="CX26">
        <v>93.099999904632597</v>
      </c>
      <c r="CY26">
        <v>0</v>
      </c>
      <c r="CZ26">
        <v>710.90103999999997</v>
      </c>
      <c r="DA26">
        <v>4.0649230868116204</v>
      </c>
      <c r="DB26">
        <v>52.638461633349799</v>
      </c>
      <c r="DC26">
        <v>10134.644</v>
      </c>
      <c r="DD26">
        <v>15</v>
      </c>
      <c r="DE26">
        <v>1608148419.5999999</v>
      </c>
      <c r="DF26" t="s">
        <v>323</v>
      </c>
      <c r="DG26">
        <v>1608148419.5999999</v>
      </c>
      <c r="DH26">
        <v>1608148419.5999999</v>
      </c>
      <c r="DI26">
        <v>12</v>
      </c>
      <c r="DJ26">
        <v>4.9000000000000002E-2</v>
      </c>
      <c r="DK26">
        <v>4.0000000000000001E-3</v>
      </c>
      <c r="DL26">
        <v>3.5329999999999999</v>
      </c>
      <c r="DM26">
        <v>3.0000000000000001E-3</v>
      </c>
      <c r="DN26">
        <v>406</v>
      </c>
      <c r="DO26">
        <v>14</v>
      </c>
      <c r="DP26">
        <v>0.32</v>
      </c>
      <c r="DQ26">
        <v>7.0000000000000007E-2</v>
      </c>
      <c r="DR26">
        <v>8.0835661545497608</v>
      </c>
      <c r="DS26">
        <v>-9.1311971269825806E-2</v>
      </c>
      <c r="DT26">
        <v>2.0743651596390699E-2</v>
      </c>
      <c r="DU26">
        <v>1</v>
      </c>
      <c r="DV26">
        <v>-10.3170161290323</v>
      </c>
      <c r="DW26">
        <v>9.2641935483869897E-2</v>
      </c>
      <c r="DX26">
        <v>2.4239678172757E-2</v>
      </c>
      <c r="DY26">
        <v>1</v>
      </c>
      <c r="DZ26">
        <v>1.01397548387097</v>
      </c>
      <c r="EA26">
        <v>1.4246129032256E-2</v>
      </c>
      <c r="EB26">
        <v>1.1044129624716099E-3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3.5329999999999999</v>
      </c>
      <c r="EJ26">
        <v>2.5000000000000001E-3</v>
      </c>
      <c r="EK26">
        <v>3.53309999999993</v>
      </c>
      <c r="EL26">
        <v>0</v>
      </c>
      <c r="EM26">
        <v>0</v>
      </c>
      <c r="EN26">
        <v>0</v>
      </c>
      <c r="EO26">
        <v>2.5250000000003299E-3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3.2</v>
      </c>
      <c r="EX26">
        <v>3.2</v>
      </c>
      <c r="EY26">
        <v>2</v>
      </c>
      <c r="EZ26">
        <v>493.11500000000001</v>
      </c>
      <c r="FA26">
        <v>518.36300000000006</v>
      </c>
      <c r="FB26">
        <v>24.045200000000001</v>
      </c>
      <c r="FC26">
        <v>33.124499999999998</v>
      </c>
      <c r="FD26">
        <v>30</v>
      </c>
      <c r="FE26">
        <v>32.931800000000003</v>
      </c>
      <c r="FF26">
        <v>32.970100000000002</v>
      </c>
      <c r="FG26">
        <v>29.0962</v>
      </c>
      <c r="FH26">
        <v>0</v>
      </c>
      <c r="FI26">
        <v>100</v>
      </c>
      <c r="FJ26">
        <v>24.049099999999999</v>
      </c>
      <c r="FK26">
        <v>609.96900000000005</v>
      </c>
      <c r="FL26">
        <v>15.159599999999999</v>
      </c>
      <c r="FM26">
        <v>100.86799999999999</v>
      </c>
      <c r="FN26">
        <v>100.373</v>
      </c>
    </row>
    <row r="27" spans="1:170" x14ac:dyDescent="0.25">
      <c r="A27">
        <v>11</v>
      </c>
      <c r="B27">
        <v>1608148722.5999999</v>
      </c>
      <c r="C27">
        <v>946.5</v>
      </c>
      <c r="D27" t="s">
        <v>332</v>
      </c>
      <c r="E27" t="s">
        <v>333</v>
      </c>
      <c r="F27" t="s">
        <v>285</v>
      </c>
      <c r="G27" t="s">
        <v>286</v>
      </c>
      <c r="H27">
        <v>1608148714.8499999</v>
      </c>
      <c r="I27">
        <f t="shared" si="0"/>
        <v>8.6738325495794245E-4</v>
      </c>
      <c r="J27">
        <f t="shared" si="1"/>
        <v>9.488581837094813</v>
      </c>
      <c r="K27">
        <f t="shared" si="2"/>
        <v>699.68596666666701</v>
      </c>
      <c r="L27">
        <f t="shared" si="3"/>
        <v>251.76567685071586</v>
      </c>
      <c r="M27">
        <f t="shared" si="4"/>
        <v>25.759318507971955</v>
      </c>
      <c r="N27">
        <f t="shared" si="5"/>
        <v>71.588128677333145</v>
      </c>
      <c r="O27">
        <f t="shared" si="6"/>
        <v>3.556946862939922E-2</v>
      </c>
      <c r="P27">
        <f t="shared" si="7"/>
        <v>2.9658569583288625</v>
      </c>
      <c r="Q27">
        <f t="shared" si="8"/>
        <v>3.5334170083111044E-2</v>
      </c>
      <c r="R27">
        <f t="shared" si="9"/>
        <v>2.2104867035399947E-2</v>
      </c>
      <c r="S27">
        <f t="shared" si="10"/>
        <v>231.29042707049121</v>
      </c>
      <c r="T27">
        <f t="shared" si="11"/>
        <v>29.131935511427574</v>
      </c>
      <c r="U27">
        <f t="shared" si="12"/>
        <v>28.920953333333301</v>
      </c>
      <c r="V27">
        <f t="shared" si="13"/>
        <v>4.0034135290332955</v>
      </c>
      <c r="W27">
        <f t="shared" si="14"/>
        <v>41.09302915634624</v>
      </c>
      <c r="X27">
        <f t="shared" si="15"/>
        <v>1.56007954387627</v>
      </c>
      <c r="Y27">
        <f t="shared" si="16"/>
        <v>3.7964578808260905</v>
      </c>
      <c r="Z27">
        <f t="shared" si="17"/>
        <v>2.4433339851570253</v>
      </c>
      <c r="AA27">
        <f t="shared" si="18"/>
        <v>-38.251601543645265</v>
      </c>
      <c r="AB27">
        <f t="shared" si="19"/>
        <v>-146.08672392748571</v>
      </c>
      <c r="AC27">
        <f t="shared" si="20"/>
        <v>-10.786478986975075</v>
      </c>
      <c r="AD27">
        <f t="shared" si="21"/>
        <v>36.165622612385164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53801.541286786429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719.99112000000002</v>
      </c>
      <c r="AR27">
        <v>841.05</v>
      </c>
      <c r="AS27">
        <f t="shared" si="27"/>
        <v>0.14393779204565715</v>
      </c>
      <c r="AT27">
        <v>0.5</v>
      </c>
      <c r="AU27">
        <f t="shared" si="28"/>
        <v>1180.1842078677573</v>
      </c>
      <c r="AV27">
        <f t="shared" si="29"/>
        <v>9.488581837094813</v>
      </c>
      <c r="AW27">
        <f t="shared" si="30"/>
        <v>84.936554543818929</v>
      </c>
      <c r="AX27">
        <f t="shared" si="31"/>
        <v>0.39797871707984067</v>
      </c>
      <c r="AY27">
        <f t="shared" si="32"/>
        <v>8.5294560372892181E-3</v>
      </c>
      <c r="AZ27">
        <f t="shared" si="33"/>
        <v>2.8785803459960762</v>
      </c>
      <c r="BA27" t="s">
        <v>335</v>
      </c>
      <c r="BB27">
        <v>506.33</v>
      </c>
      <c r="BC27">
        <f t="shared" si="34"/>
        <v>334.71999999999997</v>
      </c>
      <c r="BD27">
        <f t="shared" si="35"/>
        <v>0.36167208413001894</v>
      </c>
      <c r="BE27">
        <f t="shared" si="36"/>
        <v>0.87853760319332297</v>
      </c>
      <c r="BF27">
        <f t="shared" si="37"/>
        <v>0.96405123587246055</v>
      </c>
      <c r="BG27">
        <f t="shared" si="38"/>
        <v>0.95068996889974688</v>
      </c>
      <c r="BH27">
        <f t="shared" si="39"/>
        <v>1399.99933333333</v>
      </c>
      <c r="BI27">
        <f t="shared" si="40"/>
        <v>1180.1842078677573</v>
      </c>
      <c r="BJ27">
        <f t="shared" si="41"/>
        <v>0.84298912132893411</v>
      </c>
      <c r="BK27">
        <f t="shared" si="42"/>
        <v>0.19597824265786812</v>
      </c>
      <c r="BL27">
        <v>6</v>
      </c>
      <c r="BM27">
        <v>0.5</v>
      </c>
      <c r="BN27" t="s">
        <v>290</v>
      </c>
      <c r="BO27">
        <v>2</v>
      </c>
      <c r="BP27">
        <v>1608148714.8499999</v>
      </c>
      <c r="BQ27">
        <v>699.68596666666701</v>
      </c>
      <c r="BR27">
        <v>711.80043333333299</v>
      </c>
      <c r="BS27">
        <v>15.247859999999999</v>
      </c>
      <c r="BT27">
        <v>14.22288</v>
      </c>
      <c r="BU27">
        <v>696.15286666666702</v>
      </c>
      <c r="BV27">
        <v>15.245340000000001</v>
      </c>
      <c r="BW27">
        <v>500.00439999999998</v>
      </c>
      <c r="BX27">
        <v>102.214633333333</v>
      </c>
      <c r="BY27">
        <v>0.10002222333333299</v>
      </c>
      <c r="BZ27">
        <v>28.0073133333333</v>
      </c>
      <c r="CA27">
        <v>28.920953333333301</v>
      </c>
      <c r="CB27">
        <v>999.9</v>
      </c>
      <c r="CC27">
        <v>0</v>
      </c>
      <c r="CD27">
        <v>0</v>
      </c>
      <c r="CE27">
        <v>9987.2676666666594</v>
      </c>
      <c r="CF27">
        <v>0</v>
      </c>
      <c r="CG27">
        <v>549.96993333333296</v>
      </c>
      <c r="CH27">
        <v>1399.99933333333</v>
      </c>
      <c r="CI27">
        <v>0.90000349999999996</v>
      </c>
      <c r="CJ27">
        <v>9.9996500000000002E-2</v>
      </c>
      <c r="CK27">
        <v>0</v>
      </c>
      <c r="CL27">
        <v>719.89743333333297</v>
      </c>
      <c r="CM27">
        <v>4.9993800000000004</v>
      </c>
      <c r="CN27">
        <v>10266.496666666701</v>
      </c>
      <c r="CO27">
        <v>11164.3266666667</v>
      </c>
      <c r="CP27">
        <v>49.561999999999998</v>
      </c>
      <c r="CQ27">
        <v>51.495800000000003</v>
      </c>
      <c r="CR27">
        <v>50.391500000000001</v>
      </c>
      <c r="CS27">
        <v>51.375</v>
      </c>
      <c r="CT27">
        <v>50.972700000000003</v>
      </c>
      <c r="CU27">
        <v>1255.50833333333</v>
      </c>
      <c r="CV27">
        <v>139.49233333333299</v>
      </c>
      <c r="CW27">
        <v>0</v>
      </c>
      <c r="CX27">
        <v>109.5</v>
      </c>
      <c r="CY27">
        <v>0</v>
      </c>
      <c r="CZ27">
        <v>719.99112000000002</v>
      </c>
      <c r="DA27">
        <v>3.6031538525597702</v>
      </c>
      <c r="DB27">
        <v>56.638461482847603</v>
      </c>
      <c r="DC27">
        <v>10267.08</v>
      </c>
      <c r="DD27">
        <v>15</v>
      </c>
      <c r="DE27">
        <v>1608148419.5999999</v>
      </c>
      <c r="DF27" t="s">
        <v>323</v>
      </c>
      <c r="DG27">
        <v>1608148419.5999999</v>
      </c>
      <c r="DH27">
        <v>1608148419.5999999</v>
      </c>
      <c r="DI27">
        <v>12</v>
      </c>
      <c r="DJ27">
        <v>4.9000000000000002E-2</v>
      </c>
      <c r="DK27">
        <v>4.0000000000000001E-3</v>
      </c>
      <c r="DL27">
        <v>3.5329999999999999</v>
      </c>
      <c r="DM27">
        <v>3.0000000000000001E-3</v>
      </c>
      <c r="DN27">
        <v>406</v>
      </c>
      <c r="DO27">
        <v>14</v>
      </c>
      <c r="DP27">
        <v>0.32</v>
      </c>
      <c r="DQ27">
        <v>7.0000000000000007E-2</v>
      </c>
      <c r="DR27">
        <v>9.4940784245181007</v>
      </c>
      <c r="DS27">
        <v>-0.14538531573244101</v>
      </c>
      <c r="DT27">
        <v>2.9775782426228099E-2</v>
      </c>
      <c r="DU27">
        <v>1</v>
      </c>
      <c r="DV27">
        <v>-12.120716129032299</v>
      </c>
      <c r="DW27">
        <v>0.167322580645167</v>
      </c>
      <c r="DX27">
        <v>3.5101282917223503E-2</v>
      </c>
      <c r="DY27">
        <v>1</v>
      </c>
      <c r="DZ27">
        <v>1.02500709677419</v>
      </c>
      <c r="EA27">
        <v>9.4258064516245096E-4</v>
      </c>
      <c r="EB27">
        <v>4.4437120161898598E-4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3.5329999999999999</v>
      </c>
      <c r="EJ27">
        <v>2.5000000000000001E-3</v>
      </c>
      <c r="EK27">
        <v>3.53309999999993</v>
      </c>
      <c r="EL27">
        <v>0</v>
      </c>
      <c r="EM27">
        <v>0</v>
      </c>
      <c r="EN27">
        <v>0</v>
      </c>
      <c r="EO27">
        <v>2.5250000000003299E-3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</v>
      </c>
      <c r="EX27">
        <v>5</v>
      </c>
      <c r="EY27">
        <v>2</v>
      </c>
      <c r="EZ27">
        <v>493.19600000000003</v>
      </c>
      <c r="FA27">
        <v>518.66999999999996</v>
      </c>
      <c r="FB27">
        <v>24.0562</v>
      </c>
      <c r="FC27">
        <v>33.121600000000001</v>
      </c>
      <c r="FD27">
        <v>30.0001</v>
      </c>
      <c r="FE27">
        <v>32.931800000000003</v>
      </c>
      <c r="FF27">
        <v>32.971600000000002</v>
      </c>
      <c r="FG27">
        <v>32.968200000000003</v>
      </c>
      <c r="FH27">
        <v>0</v>
      </c>
      <c r="FI27">
        <v>100</v>
      </c>
      <c r="FJ27">
        <v>24.052900000000001</v>
      </c>
      <c r="FK27">
        <v>711.875</v>
      </c>
      <c r="FL27">
        <v>15.2064</v>
      </c>
      <c r="FM27">
        <v>100.867</v>
      </c>
      <c r="FN27">
        <v>100.372</v>
      </c>
    </row>
    <row r="28" spans="1:170" x14ac:dyDescent="0.25">
      <c r="A28">
        <v>12</v>
      </c>
      <c r="B28">
        <v>1608148828.5999999</v>
      </c>
      <c r="C28">
        <v>1052.5</v>
      </c>
      <c r="D28" t="s">
        <v>336</v>
      </c>
      <c r="E28" t="s">
        <v>337</v>
      </c>
      <c r="F28" t="s">
        <v>285</v>
      </c>
      <c r="G28" t="s">
        <v>286</v>
      </c>
      <c r="H28">
        <v>1608148820.8499999</v>
      </c>
      <c r="I28">
        <f t="shared" si="0"/>
        <v>8.7857109799319459E-4</v>
      </c>
      <c r="J28">
        <f t="shared" si="1"/>
        <v>10.902433132525617</v>
      </c>
      <c r="K28">
        <f t="shared" si="2"/>
        <v>799.59916666666697</v>
      </c>
      <c r="L28">
        <f t="shared" si="3"/>
        <v>292.9569122966339</v>
      </c>
      <c r="M28">
        <f t="shared" si="4"/>
        <v>29.973357660225098</v>
      </c>
      <c r="N28">
        <f t="shared" si="5"/>
        <v>81.809545367717632</v>
      </c>
      <c r="O28">
        <f t="shared" si="6"/>
        <v>3.6154084447466081E-2</v>
      </c>
      <c r="P28">
        <f t="shared" si="7"/>
        <v>2.9707522075949622</v>
      </c>
      <c r="Q28">
        <f t="shared" si="8"/>
        <v>3.5911413808625142E-2</v>
      </c>
      <c r="R28">
        <f t="shared" si="9"/>
        <v>2.2466300691077586E-2</v>
      </c>
      <c r="S28">
        <f t="shared" si="10"/>
        <v>231.29003686380395</v>
      </c>
      <c r="T28">
        <f t="shared" si="11"/>
        <v>29.108691014862476</v>
      </c>
      <c r="U28">
        <f t="shared" si="12"/>
        <v>28.898219999999998</v>
      </c>
      <c r="V28">
        <f t="shared" si="13"/>
        <v>3.9981470744203849</v>
      </c>
      <c r="W28">
        <f t="shared" si="14"/>
        <v>41.217062172162777</v>
      </c>
      <c r="X28">
        <f t="shared" si="15"/>
        <v>1.5630871064782579</v>
      </c>
      <c r="Y28">
        <f t="shared" si="16"/>
        <v>3.792330224675589</v>
      </c>
      <c r="Z28">
        <f t="shared" si="17"/>
        <v>2.4350599679421272</v>
      </c>
      <c r="AA28">
        <f t="shared" si="18"/>
        <v>-38.744985421499884</v>
      </c>
      <c r="AB28">
        <f t="shared" si="19"/>
        <v>-145.67546332746383</v>
      </c>
      <c r="AC28">
        <f t="shared" si="20"/>
        <v>-10.73617725369426</v>
      </c>
      <c r="AD28">
        <f t="shared" si="21"/>
        <v>36.13341086114599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53948.074326621259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729.80960000000005</v>
      </c>
      <c r="AR28">
        <v>860.81</v>
      </c>
      <c r="AS28">
        <f t="shared" si="27"/>
        <v>0.15218271163206731</v>
      </c>
      <c r="AT28">
        <v>0.5</v>
      </c>
      <c r="AU28">
        <f t="shared" si="28"/>
        <v>1180.1827418532312</v>
      </c>
      <c r="AV28">
        <f t="shared" si="29"/>
        <v>10.902433132525617</v>
      </c>
      <c r="AW28">
        <f t="shared" si="30"/>
        <v>89.80170493829641</v>
      </c>
      <c r="AX28">
        <f t="shared" si="31"/>
        <v>0.40838280224439771</v>
      </c>
      <c r="AY28">
        <f t="shared" si="32"/>
        <v>9.7274601680029712E-3</v>
      </c>
      <c r="AZ28">
        <f t="shared" si="33"/>
        <v>2.7895470545184189</v>
      </c>
      <c r="BA28" t="s">
        <v>339</v>
      </c>
      <c r="BB28">
        <v>509.27</v>
      </c>
      <c r="BC28">
        <f t="shared" si="34"/>
        <v>351.53999999999996</v>
      </c>
      <c r="BD28">
        <f t="shared" si="35"/>
        <v>0.37264720942140273</v>
      </c>
      <c r="BE28">
        <f t="shared" si="36"/>
        <v>0.87229776119674085</v>
      </c>
      <c r="BF28">
        <f t="shared" si="37"/>
        <v>0.90138048937983195</v>
      </c>
      <c r="BG28">
        <f t="shared" si="38"/>
        <v>0.94293061284655511</v>
      </c>
      <c r="BH28">
        <f t="shared" si="39"/>
        <v>1399.9976666666701</v>
      </c>
      <c r="BI28">
        <f t="shared" si="40"/>
        <v>1180.1827418532312</v>
      </c>
      <c r="BJ28">
        <f t="shared" si="41"/>
        <v>0.84298907773410214</v>
      </c>
      <c r="BK28">
        <f t="shared" si="42"/>
        <v>0.19597815546820413</v>
      </c>
      <c r="BL28">
        <v>6</v>
      </c>
      <c r="BM28">
        <v>0.5</v>
      </c>
      <c r="BN28" t="s">
        <v>290</v>
      </c>
      <c r="BO28">
        <v>2</v>
      </c>
      <c r="BP28">
        <v>1608148820.8499999</v>
      </c>
      <c r="BQ28">
        <v>799.59916666666697</v>
      </c>
      <c r="BR28">
        <v>813.52493333333302</v>
      </c>
      <c r="BS28">
        <v>15.277473333333299</v>
      </c>
      <c r="BT28">
        <v>14.2393066666667</v>
      </c>
      <c r="BU28">
        <v>796.06610000000001</v>
      </c>
      <c r="BV28">
        <v>15.2749566666667</v>
      </c>
      <c r="BW28">
        <v>500.00569999999999</v>
      </c>
      <c r="BX28">
        <v>102.2133</v>
      </c>
      <c r="BY28">
        <v>9.9894883333333295E-2</v>
      </c>
      <c r="BZ28">
        <v>27.9886533333333</v>
      </c>
      <c r="CA28">
        <v>28.898219999999998</v>
      </c>
      <c r="CB28">
        <v>999.9</v>
      </c>
      <c r="CC28">
        <v>0</v>
      </c>
      <c r="CD28">
        <v>0</v>
      </c>
      <c r="CE28">
        <v>10015.119333333299</v>
      </c>
      <c r="CF28">
        <v>0</v>
      </c>
      <c r="CG28">
        <v>514.70349999999996</v>
      </c>
      <c r="CH28">
        <v>1399.9976666666701</v>
      </c>
      <c r="CI28">
        <v>0.9000049</v>
      </c>
      <c r="CJ28">
        <v>9.9995100000000003E-2</v>
      </c>
      <c r="CK28">
        <v>0</v>
      </c>
      <c r="CL28">
        <v>729.78683333333299</v>
      </c>
      <c r="CM28">
        <v>4.9993800000000004</v>
      </c>
      <c r="CN28">
        <v>10408.003333333299</v>
      </c>
      <c r="CO28">
        <v>11164.3266666667</v>
      </c>
      <c r="CP28">
        <v>49.625</v>
      </c>
      <c r="CQ28">
        <v>51.561999999999998</v>
      </c>
      <c r="CR28">
        <v>50.491533333333301</v>
      </c>
      <c r="CS28">
        <v>51.436999999999998</v>
      </c>
      <c r="CT28">
        <v>51.057866666666598</v>
      </c>
      <c r="CU28">
        <v>1255.50766666667</v>
      </c>
      <c r="CV28">
        <v>139.49</v>
      </c>
      <c r="CW28">
        <v>0</v>
      </c>
      <c r="CX28">
        <v>105.09999990463299</v>
      </c>
      <c r="CY28">
        <v>0</v>
      </c>
      <c r="CZ28">
        <v>729.80960000000005</v>
      </c>
      <c r="DA28">
        <v>2.5977692411717799</v>
      </c>
      <c r="DB28">
        <v>36.700000024754402</v>
      </c>
      <c r="DC28">
        <v>10408.252</v>
      </c>
      <c r="DD28">
        <v>15</v>
      </c>
      <c r="DE28">
        <v>1608148419.5999999</v>
      </c>
      <c r="DF28" t="s">
        <v>323</v>
      </c>
      <c r="DG28">
        <v>1608148419.5999999</v>
      </c>
      <c r="DH28">
        <v>1608148419.5999999</v>
      </c>
      <c r="DI28">
        <v>12</v>
      </c>
      <c r="DJ28">
        <v>4.9000000000000002E-2</v>
      </c>
      <c r="DK28">
        <v>4.0000000000000001E-3</v>
      </c>
      <c r="DL28">
        <v>3.5329999999999999</v>
      </c>
      <c r="DM28">
        <v>3.0000000000000001E-3</v>
      </c>
      <c r="DN28">
        <v>406</v>
      </c>
      <c r="DO28">
        <v>14</v>
      </c>
      <c r="DP28">
        <v>0.32</v>
      </c>
      <c r="DQ28">
        <v>7.0000000000000007E-2</v>
      </c>
      <c r="DR28">
        <v>10.9000339237092</v>
      </c>
      <c r="DS28">
        <v>-0.19855308320468101</v>
      </c>
      <c r="DT28">
        <v>4.3370838783835998E-2</v>
      </c>
      <c r="DU28">
        <v>1</v>
      </c>
      <c r="DV28">
        <v>-13.9256612903226</v>
      </c>
      <c r="DW28">
        <v>0.13064516129037099</v>
      </c>
      <c r="DX28">
        <v>5.3270888239440303E-2</v>
      </c>
      <c r="DY28">
        <v>1</v>
      </c>
      <c r="DZ28">
        <v>1.0378958064516099</v>
      </c>
      <c r="EA28">
        <v>1.9079999999999299E-2</v>
      </c>
      <c r="EB28">
        <v>1.5699101560353299E-3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3.5329999999999999</v>
      </c>
      <c r="EJ28">
        <v>2.5000000000000001E-3</v>
      </c>
      <c r="EK28">
        <v>3.53309999999993</v>
      </c>
      <c r="EL28">
        <v>0</v>
      </c>
      <c r="EM28">
        <v>0</v>
      </c>
      <c r="EN28">
        <v>0</v>
      </c>
      <c r="EO28">
        <v>2.5250000000003299E-3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6.8</v>
      </c>
      <c r="EX28">
        <v>6.8</v>
      </c>
      <c r="EY28">
        <v>2</v>
      </c>
      <c r="EZ28">
        <v>493.00599999999997</v>
      </c>
      <c r="FA28">
        <v>518.61</v>
      </c>
      <c r="FB28">
        <v>24.1205</v>
      </c>
      <c r="FC28">
        <v>33.136299999999999</v>
      </c>
      <c r="FD28">
        <v>30.0001</v>
      </c>
      <c r="FE28">
        <v>32.9407</v>
      </c>
      <c r="FF28">
        <v>32.978999999999999</v>
      </c>
      <c r="FG28">
        <v>36.740499999999997</v>
      </c>
      <c r="FH28">
        <v>0</v>
      </c>
      <c r="FI28">
        <v>100</v>
      </c>
      <c r="FJ28">
        <v>24.118600000000001</v>
      </c>
      <c r="FK28">
        <v>813.697</v>
      </c>
      <c r="FL28">
        <v>15.2295</v>
      </c>
      <c r="FM28">
        <v>100.864</v>
      </c>
      <c r="FN28">
        <v>100.372</v>
      </c>
    </row>
    <row r="29" spans="1:170" x14ac:dyDescent="0.25">
      <c r="A29">
        <v>13</v>
      </c>
      <c r="B29">
        <v>1608148919.5999999</v>
      </c>
      <c r="C29">
        <v>1143.5</v>
      </c>
      <c r="D29" t="s">
        <v>340</v>
      </c>
      <c r="E29" t="s">
        <v>341</v>
      </c>
      <c r="F29" t="s">
        <v>285</v>
      </c>
      <c r="G29" t="s">
        <v>286</v>
      </c>
      <c r="H29">
        <v>1608148911.8499999</v>
      </c>
      <c r="I29">
        <f t="shared" si="0"/>
        <v>8.7516453892118881E-4</v>
      </c>
      <c r="J29">
        <f t="shared" si="1"/>
        <v>12.381913217222097</v>
      </c>
      <c r="K29">
        <f t="shared" si="2"/>
        <v>899.211633333333</v>
      </c>
      <c r="L29">
        <f t="shared" si="3"/>
        <v>320.53548146127036</v>
      </c>
      <c r="M29">
        <f t="shared" si="4"/>
        <v>32.79493463803847</v>
      </c>
      <c r="N29">
        <f t="shared" si="5"/>
        <v>92.001005961936329</v>
      </c>
      <c r="O29">
        <f t="shared" si="6"/>
        <v>3.5916458708858123E-2</v>
      </c>
      <c r="P29">
        <f t="shared" si="7"/>
        <v>2.9667554970201966</v>
      </c>
      <c r="Q29">
        <f t="shared" si="8"/>
        <v>3.5676635805474345E-2</v>
      </c>
      <c r="R29">
        <f t="shared" si="9"/>
        <v>2.2319310872063392E-2</v>
      </c>
      <c r="S29">
        <f t="shared" si="10"/>
        <v>231.2921431197326</v>
      </c>
      <c r="T29">
        <f t="shared" si="11"/>
        <v>29.118614698131019</v>
      </c>
      <c r="U29">
        <f t="shared" si="12"/>
        <v>28.933056666666701</v>
      </c>
      <c r="V29">
        <f t="shared" si="13"/>
        <v>4.0062198810557748</v>
      </c>
      <c r="W29">
        <f t="shared" si="14"/>
        <v>41.242928730672688</v>
      </c>
      <c r="X29">
        <f t="shared" si="15"/>
        <v>1.5647645555200322</v>
      </c>
      <c r="Y29">
        <f t="shared" si="16"/>
        <v>3.7940190080543545</v>
      </c>
      <c r="Z29">
        <f t="shared" si="17"/>
        <v>2.4414553255357427</v>
      </c>
      <c r="AA29">
        <f t="shared" si="18"/>
        <v>-38.594756166424425</v>
      </c>
      <c r="AB29">
        <f t="shared" si="19"/>
        <v>-149.82994764508848</v>
      </c>
      <c r="AC29">
        <f t="shared" si="20"/>
        <v>-11.05957428969136</v>
      </c>
      <c r="AD29">
        <f t="shared" si="21"/>
        <v>31.807865018528332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53829.751206258356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738.53728000000001</v>
      </c>
      <c r="AR29">
        <v>876.38</v>
      </c>
      <c r="AS29">
        <f t="shared" si="27"/>
        <v>0.15728647390401418</v>
      </c>
      <c r="AT29">
        <v>0.5</v>
      </c>
      <c r="AU29">
        <f t="shared" si="28"/>
        <v>1180.1868818535711</v>
      </c>
      <c r="AV29">
        <f t="shared" si="29"/>
        <v>12.381913217222097</v>
      </c>
      <c r="AW29">
        <f t="shared" si="30"/>
        <v>92.813716597260793</v>
      </c>
      <c r="AX29">
        <f t="shared" si="31"/>
        <v>0.41920171615052831</v>
      </c>
      <c r="AY29">
        <f t="shared" si="32"/>
        <v>1.098102418888457E-2</v>
      </c>
      <c r="AZ29">
        <f t="shared" si="33"/>
        <v>2.7222209543805196</v>
      </c>
      <c r="BA29" t="s">
        <v>343</v>
      </c>
      <c r="BB29">
        <v>509</v>
      </c>
      <c r="BC29">
        <f t="shared" si="34"/>
        <v>367.38</v>
      </c>
      <c r="BD29">
        <f t="shared" si="35"/>
        <v>0.37520474712831398</v>
      </c>
      <c r="BE29">
        <f t="shared" si="36"/>
        <v>0.86655672919057924</v>
      </c>
      <c r="BF29">
        <f t="shared" si="37"/>
        <v>0.85668169084111723</v>
      </c>
      <c r="BG29">
        <f t="shared" si="38"/>
        <v>0.93681658583500671</v>
      </c>
      <c r="BH29">
        <f t="shared" si="39"/>
        <v>1400.00166666667</v>
      </c>
      <c r="BI29">
        <f t="shared" si="40"/>
        <v>1180.1868818535711</v>
      </c>
      <c r="BJ29">
        <f t="shared" si="41"/>
        <v>0.8429896263363269</v>
      </c>
      <c r="BK29">
        <f t="shared" si="42"/>
        <v>0.19597925267265395</v>
      </c>
      <c r="BL29">
        <v>6</v>
      </c>
      <c r="BM29">
        <v>0.5</v>
      </c>
      <c r="BN29" t="s">
        <v>290</v>
      </c>
      <c r="BO29">
        <v>2</v>
      </c>
      <c r="BP29">
        <v>1608148911.8499999</v>
      </c>
      <c r="BQ29">
        <v>899.211633333333</v>
      </c>
      <c r="BR29">
        <v>915.01383333333399</v>
      </c>
      <c r="BS29">
        <v>15.293903333333301</v>
      </c>
      <c r="BT29">
        <v>14.2597966666667</v>
      </c>
      <c r="BU29">
        <v>895.67849999999999</v>
      </c>
      <c r="BV29">
        <v>15.2913833333333</v>
      </c>
      <c r="BW29">
        <v>500.01409999999998</v>
      </c>
      <c r="BX29">
        <v>102.2129</v>
      </c>
      <c r="BY29">
        <v>0.10006232333333299</v>
      </c>
      <c r="BZ29">
        <v>27.996289999999998</v>
      </c>
      <c r="CA29">
        <v>28.933056666666701</v>
      </c>
      <c r="CB29">
        <v>999.9</v>
      </c>
      <c r="CC29">
        <v>0</v>
      </c>
      <c r="CD29">
        <v>0</v>
      </c>
      <c r="CE29">
        <v>9992.5213333333304</v>
      </c>
      <c r="CF29">
        <v>0</v>
      </c>
      <c r="CG29">
        <v>497.135066666667</v>
      </c>
      <c r="CH29">
        <v>1400.00166666667</v>
      </c>
      <c r="CI29">
        <v>0.89998793333333305</v>
      </c>
      <c r="CJ29">
        <v>0.100012066666667</v>
      </c>
      <c r="CK29">
        <v>0</v>
      </c>
      <c r="CL29">
        <v>738.51816666666696</v>
      </c>
      <c r="CM29">
        <v>4.9993800000000004</v>
      </c>
      <c r="CN29">
        <v>10532.12</v>
      </c>
      <c r="CO29">
        <v>11164.3</v>
      </c>
      <c r="CP29">
        <v>49.75</v>
      </c>
      <c r="CQ29">
        <v>51.6291333333333</v>
      </c>
      <c r="CR29">
        <v>50.555799999999998</v>
      </c>
      <c r="CS29">
        <v>51.5</v>
      </c>
      <c r="CT29">
        <v>51.125</v>
      </c>
      <c r="CU29">
        <v>1255.4856666666701</v>
      </c>
      <c r="CV29">
        <v>139.51599999999999</v>
      </c>
      <c r="CW29">
        <v>0</v>
      </c>
      <c r="CX29">
        <v>90.299999952316298</v>
      </c>
      <c r="CY29">
        <v>0</v>
      </c>
      <c r="CZ29">
        <v>738.53728000000001</v>
      </c>
      <c r="DA29">
        <v>0.349538468111384</v>
      </c>
      <c r="DB29">
        <v>9.0153845987760199</v>
      </c>
      <c r="DC29">
        <v>10532.212</v>
      </c>
      <c r="DD29">
        <v>15</v>
      </c>
      <c r="DE29">
        <v>1608148419.5999999</v>
      </c>
      <c r="DF29" t="s">
        <v>323</v>
      </c>
      <c r="DG29">
        <v>1608148419.5999999</v>
      </c>
      <c r="DH29">
        <v>1608148419.5999999</v>
      </c>
      <c r="DI29">
        <v>12</v>
      </c>
      <c r="DJ29">
        <v>4.9000000000000002E-2</v>
      </c>
      <c r="DK29">
        <v>4.0000000000000001E-3</v>
      </c>
      <c r="DL29">
        <v>3.5329999999999999</v>
      </c>
      <c r="DM29">
        <v>3.0000000000000001E-3</v>
      </c>
      <c r="DN29">
        <v>406</v>
      </c>
      <c r="DO29">
        <v>14</v>
      </c>
      <c r="DP29">
        <v>0.32</v>
      </c>
      <c r="DQ29">
        <v>7.0000000000000007E-2</v>
      </c>
      <c r="DR29">
        <v>12.3918529957411</v>
      </c>
      <c r="DS29">
        <v>-9.3118862745998093E-2</v>
      </c>
      <c r="DT29">
        <v>3.5600918864188397E-2</v>
      </c>
      <c r="DU29">
        <v>1</v>
      </c>
      <c r="DV29">
        <v>-15.8104709677419</v>
      </c>
      <c r="DW29">
        <v>0.190824193548426</v>
      </c>
      <c r="DX29">
        <v>4.7188278981724098E-2</v>
      </c>
      <c r="DY29">
        <v>1</v>
      </c>
      <c r="DZ29">
        <v>1.03415096774194</v>
      </c>
      <c r="EA29">
        <v>6.4306451612934396E-4</v>
      </c>
      <c r="EB29">
        <v>6.8959246889229201E-4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3.5329999999999999</v>
      </c>
      <c r="EJ29">
        <v>2.5999999999999999E-3</v>
      </c>
      <c r="EK29">
        <v>3.53309999999993</v>
      </c>
      <c r="EL29">
        <v>0</v>
      </c>
      <c r="EM29">
        <v>0</v>
      </c>
      <c r="EN29">
        <v>0</v>
      </c>
      <c r="EO29">
        <v>2.5250000000003299E-3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8.3000000000000007</v>
      </c>
      <c r="EX29">
        <v>8.3000000000000007</v>
      </c>
      <c r="EY29">
        <v>2</v>
      </c>
      <c r="EZ29">
        <v>493.04199999999997</v>
      </c>
      <c r="FA29">
        <v>518.51</v>
      </c>
      <c r="FB29">
        <v>23.958500000000001</v>
      </c>
      <c r="FC29">
        <v>33.1616</v>
      </c>
      <c r="FD29">
        <v>30.000299999999999</v>
      </c>
      <c r="FE29">
        <v>32.964199999999998</v>
      </c>
      <c r="FF29">
        <v>33.0047</v>
      </c>
      <c r="FG29">
        <v>40.430700000000002</v>
      </c>
      <c r="FH29">
        <v>0</v>
      </c>
      <c r="FI29">
        <v>100</v>
      </c>
      <c r="FJ29">
        <v>23.9618</v>
      </c>
      <c r="FK29">
        <v>915.17499999999995</v>
      </c>
      <c r="FL29">
        <v>15.2607</v>
      </c>
      <c r="FM29">
        <v>100.858</v>
      </c>
      <c r="FN29">
        <v>100.36499999999999</v>
      </c>
    </row>
    <row r="30" spans="1:170" x14ac:dyDescent="0.25">
      <c r="A30">
        <v>14</v>
      </c>
      <c r="B30">
        <v>1608149040.0999999</v>
      </c>
      <c r="C30">
        <v>1264</v>
      </c>
      <c r="D30" t="s">
        <v>344</v>
      </c>
      <c r="E30" t="s">
        <v>345</v>
      </c>
      <c r="F30" t="s">
        <v>285</v>
      </c>
      <c r="G30" t="s">
        <v>286</v>
      </c>
      <c r="H30">
        <v>1608149032.0999999</v>
      </c>
      <c r="I30">
        <f t="shared" si="0"/>
        <v>8.8918361179607744E-4</v>
      </c>
      <c r="J30">
        <f t="shared" si="1"/>
        <v>13.06921200108456</v>
      </c>
      <c r="K30">
        <f t="shared" si="2"/>
        <v>1201.7396451612899</v>
      </c>
      <c r="L30">
        <f t="shared" si="3"/>
        <v>591.9021334994668</v>
      </c>
      <c r="M30">
        <f t="shared" si="4"/>
        <v>60.556313980716972</v>
      </c>
      <c r="N30">
        <f t="shared" si="5"/>
        <v>122.94756034280796</v>
      </c>
      <c r="O30">
        <f t="shared" si="6"/>
        <v>3.6594475338910644E-2</v>
      </c>
      <c r="P30">
        <f t="shared" si="7"/>
        <v>2.9685548307340928</v>
      </c>
      <c r="Q30">
        <f t="shared" si="8"/>
        <v>3.6345696048541515E-2</v>
      </c>
      <c r="R30">
        <f t="shared" si="9"/>
        <v>2.2738270725273256E-2</v>
      </c>
      <c r="S30">
        <f t="shared" si="10"/>
        <v>231.29066661263329</v>
      </c>
      <c r="T30">
        <f t="shared" si="11"/>
        <v>29.121655444954662</v>
      </c>
      <c r="U30">
        <f t="shared" si="12"/>
        <v>28.919306451612901</v>
      </c>
      <c r="V30">
        <f t="shared" si="13"/>
        <v>4.0030318056113474</v>
      </c>
      <c r="W30">
        <f t="shared" si="14"/>
        <v>41.317387912995926</v>
      </c>
      <c r="X30">
        <f t="shared" si="15"/>
        <v>1.5682556543140309</v>
      </c>
      <c r="Y30">
        <f t="shared" si="16"/>
        <v>3.7956311701416956</v>
      </c>
      <c r="Z30">
        <f t="shared" si="17"/>
        <v>2.4347761512973163</v>
      </c>
      <c r="AA30">
        <f t="shared" si="18"/>
        <v>-39.212997280207013</v>
      </c>
      <c r="AB30">
        <f t="shared" si="19"/>
        <v>-146.55394100494766</v>
      </c>
      <c r="AC30">
        <f t="shared" si="20"/>
        <v>-10.810852764045215</v>
      </c>
      <c r="AD30">
        <f t="shared" si="21"/>
        <v>34.712875563433386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53880.976708626658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751.933615384615</v>
      </c>
      <c r="AR30">
        <v>894.73</v>
      </c>
      <c r="AS30">
        <f t="shared" si="27"/>
        <v>0.15959717972503995</v>
      </c>
      <c r="AT30">
        <v>0.5</v>
      </c>
      <c r="AU30">
        <f t="shared" si="28"/>
        <v>1180.1860566919361</v>
      </c>
      <c r="AV30">
        <f t="shared" si="29"/>
        <v>13.06921200108456</v>
      </c>
      <c r="AW30">
        <f t="shared" si="30"/>
        <v>94.177183099424553</v>
      </c>
      <c r="AX30">
        <f t="shared" si="31"/>
        <v>0.43177271355604485</v>
      </c>
      <c r="AY30">
        <f t="shared" si="32"/>
        <v>1.1563396638622591E-2</v>
      </c>
      <c r="AZ30">
        <f t="shared" si="33"/>
        <v>2.6458819979211605</v>
      </c>
      <c r="BA30" t="s">
        <v>347</v>
      </c>
      <c r="BB30">
        <v>508.41</v>
      </c>
      <c r="BC30">
        <f t="shared" si="34"/>
        <v>386.32</v>
      </c>
      <c r="BD30">
        <f t="shared" si="35"/>
        <v>0.36963238925084135</v>
      </c>
      <c r="BE30">
        <f t="shared" si="36"/>
        <v>0.85970722708240266</v>
      </c>
      <c r="BF30">
        <f t="shared" si="37"/>
        <v>0.79661887576224588</v>
      </c>
      <c r="BG30">
        <f t="shared" si="38"/>
        <v>0.92961090852852546</v>
      </c>
      <c r="BH30">
        <f t="shared" si="39"/>
        <v>1400.0016129032299</v>
      </c>
      <c r="BI30">
        <f t="shared" si="40"/>
        <v>1180.1860566919361</v>
      </c>
      <c r="BJ30">
        <f t="shared" si="41"/>
        <v>0.84298906930867379</v>
      </c>
      <c r="BK30">
        <f t="shared" si="42"/>
        <v>0.19597813861734775</v>
      </c>
      <c r="BL30">
        <v>6</v>
      </c>
      <c r="BM30">
        <v>0.5</v>
      </c>
      <c r="BN30" t="s">
        <v>290</v>
      </c>
      <c r="BO30">
        <v>2</v>
      </c>
      <c r="BP30">
        <v>1608149032.0999999</v>
      </c>
      <c r="BQ30">
        <v>1201.7396451612899</v>
      </c>
      <c r="BR30">
        <v>1218.70451612903</v>
      </c>
      <c r="BS30">
        <v>15.3287709677419</v>
      </c>
      <c r="BT30">
        <v>14.278135483871001</v>
      </c>
      <c r="BU30">
        <v>1195.9506451612899</v>
      </c>
      <c r="BV30">
        <v>15.325770967741899</v>
      </c>
      <c r="BW30">
        <v>500.01367741935502</v>
      </c>
      <c r="BX30">
        <v>102.208</v>
      </c>
      <c r="BY30">
        <v>9.9983961290322595E-2</v>
      </c>
      <c r="BZ30">
        <v>28.003577419354801</v>
      </c>
      <c r="CA30">
        <v>28.919306451612901</v>
      </c>
      <c r="CB30">
        <v>999.9</v>
      </c>
      <c r="CC30">
        <v>0</v>
      </c>
      <c r="CD30">
        <v>0</v>
      </c>
      <c r="CE30">
        <v>10003.187741935501</v>
      </c>
      <c r="CF30">
        <v>0</v>
      </c>
      <c r="CG30">
        <v>510.79203225806498</v>
      </c>
      <c r="CH30">
        <v>1400.0016129032299</v>
      </c>
      <c r="CI30">
        <v>0.900007</v>
      </c>
      <c r="CJ30">
        <v>9.9992999999999999E-2</v>
      </c>
      <c r="CK30">
        <v>0</v>
      </c>
      <c r="CL30">
        <v>752.02706451612903</v>
      </c>
      <c r="CM30">
        <v>4.9993800000000004</v>
      </c>
      <c r="CN30">
        <v>10718.8516129032</v>
      </c>
      <c r="CO30">
        <v>11164.3580645161</v>
      </c>
      <c r="CP30">
        <v>49.75</v>
      </c>
      <c r="CQ30">
        <v>51.686999999999998</v>
      </c>
      <c r="CR30">
        <v>50.596548387096803</v>
      </c>
      <c r="CS30">
        <v>51.558</v>
      </c>
      <c r="CT30">
        <v>51.125</v>
      </c>
      <c r="CU30">
        <v>1255.5116129032299</v>
      </c>
      <c r="CV30">
        <v>139.49</v>
      </c>
      <c r="CW30">
        <v>0</v>
      </c>
      <c r="CX30">
        <v>120</v>
      </c>
      <c r="CY30">
        <v>0</v>
      </c>
      <c r="CZ30">
        <v>751.933615384615</v>
      </c>
      <c r="DA30">
        <v>-5.5844102632659904</v>
      </c>
      <c r="DB30">
        <v>-78.348718003608198</v>
      </c>
      <c r="DC30">
        <v>10718.0115384615</v>
      </c>
      <c r="DD30">
        <v>15</v>
      </c>
      <c r="DE30">
        <v>1608149063.0999999</v>
      </c>
      <c r="DF30" t="s">
        <v>348</v>
      </c>
      <c r="DG30">
        <v>1608149063.0999999</v>
      </c>
      <c r="DH30">
        <v>1608149059.0999999</v>
      </c>
      <c r="DI30">
        <v>13</v>
      </c>
      <c r="DJ30">
        <v>2.254</v>
      </c>
      <c r="DK30">
        <v>0</v>
      </c>
      <c r="DL30">
        <v>5.7889999999999997</v>
      </c>
      <c r="DM30">
        <v>3.0000000000000001E-3</v>
      </c>
      <c r="DN30">
        <v>1219</v>
      </c>
      <c r="DO30">
        <v>14</v>
      </c>
      <c r="DP30">
        <v>0.13</v>
      </c>
      <c r="DQ30">
        <v>7.0000000000000007E-2</v>
      </c>
      <c r="DR30">
        <v>14.955475618549199</v>
      </c>
      <c r="DS30">
        <v>-0.22062873136133501</v>
      </c>
      <c r="DT30">
        <v>5.5525770652771103E-2</v>
      </c>
      <c r="DU30">
        <v>1</v>
      </c>
      <c r="DV30">
        <v>-19.221122580645201</v>
      </c>
      <c r="DW30">
        <v>0.29512258064514502</v>
      </c>
      <c r="DX30">
        <v>6.7706166439885196E-2</v>
      </c>
      <c r="DY30">
        <v>0</v>
      </c>
      <c r="DZ30">
        <v>1.05015451612903</v>
      </c>
      <c r="EA30">
        <v>1.9129838709676501E-2</v>
      </c>
      <c r="EB30">
        <v>1.64529993090714E-3</v>
      </c>
      <c r="EC30">
        <v>1</v>
      </c>
      <c r="ED30">
        <v>2</v>
      </c>
      <c r="EE30">
        <v>3</v>
      </c>
      <c r="EF30" t="s">
        <v>297</v>
      </c>
      <c r="EG30">
        <v>100</v>
      </c>
      <c r="EH30">
        <v>100</v>
      </c>
      <c r="EI30">
        <v>5.7889999999999997</v>
      </c>
      <c r="EJ30">
        <v>3.0000000000000001E-3</v>
      </c>
      <c r="EK30">
        <v>3.53309999999993</v>
      </c>
      <c r="EL30">
        <v>0</v>
      </c>
      <c r="EM30">
        <v>0</v>
      </c>
      <c r="EN30">
        <v>0</v>
      </c>
      <c r="EO30">
        <v>2.5250000000003299E-3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10.3</v>
      </c>
      <c r="EX30">
        <v>10.3</v>
      </c>
      <c r="EY30">
        <v>2</v>
      </c>
      <c r="EZ30">
        <v>493.05900000000003</v>
      </c>
      <c r="FA30">
        <v>518.73500000000001</v>
      </c>
      <c r="FB30">
        <v>24.034500000000001</v>
      </c>
      <c r="FC30">
        <v>33.1982</v>
      </c>
      <c r="FD30">
        <v>30.001200000000001</v>
      </c>
      <c r="FE30">
        <v>32.993600000000001</v>
      </c>
      <c r="FF30">
        <v>33.031999999999996</v>
      </c>
      <c r="FG30">
        <v>51.040399999999998</v>
      </c>
      <c r="FH30">
        <v>0</v>
      </c>
      <c r="FI30">
        <v>100</v>
      </c>
      <c r="FJ30">
        <v>23.997399999999999</v>
      </c>
      <c r="FK30">
        <v>1218.82</v>
      </c>
      <c r="FL30">
        <v>15.280099999999999</v>
      </c>
      <c r="FM30">
        <v>100.85299999999999</v>
      </c>
      <c r="FN30">
        <v>100.36199999999999</v>
      </c>
    </row>
    <row r="31" spans="1:170" x14ac:dyDescent="0.25">
      <c r="A31">
        <v>15</v>
      </c>
      <c r="B31">
        <v>1608149159.5999999</v>
      </c>
      <c r="C31">
        <v>1383.5</v>
      </c>
      <c r="D31" t="s">
        <v>349</v>
      </c>
      <c r="E31" t="s">
        <v>350</v>
      </c>
      <c r="F31" t="s">
        <v>285</v>
      </c>
      <c r="G31" t="s">
        <v>286</v>
      </c>
      <c r="H31">
        <v>1608149151.8499999</v>
      </c>
      <c r="I31">
        <f t="shared" si="0"/>
        <v>8.9660099247242488E-4</v>
      </c>
      <c r="J31">
        <f t="shared" si="1"/>
        <v>13.95275543015503</v>
      </c>
      <c r="K31">
        <f t="shared" si="2"/>
        <v>1398.8240000000001</v>
      </c>
      <c r="L31">
        <f t="shared" si="3"/>
        <v>749.4636771435728</v>
      </c>
      <c r="M31">
        <f t="shared" si="4"/>
        <v>76.670971577532271</v>
      </c>
      <c r="N31">
        <f t="shared" si="5"/>
        <v>143.10125816200772</v>
      </c>
      <c r="O31">
        <f t="shared" si="6"/>
        <v>3.69698326087088E-2</v>
      </c>
      <c r="P31">
        <f t="shared" si="7"/>
        <v>2.9666292064209738</v>
      </c>
      <c r="Q31">
        <f t="shared" si="8"/>
        <v>3.671577911059612E-2</v>
      </c>
      <c r="R31">
        <f t="shared" si="9"/>
        <v>2.2970041958006279E-2</v>
      </c>
      <c r="S31">
        <f t="shared" si="10"/>
        <v>231.28689841528438</v>
      </c>
      <c r="T31">
        <f t="shared" si="11"/>
        <v>29.115750460995187</v>
      </c>
      <c r="U31">
        <f t="shared" si="12"/>
        <v>28.896070000000002</v>
      </c>
      <c r="V31">
        <f t="shared" si="13"/>
        <v>3.9976493134756144</v>
      </c>
      <c r="W31">
        <f t="shared" si="14"/>
        <v>41.306078573693625</v>
      </c>
      <c r="X31">
        <f t="shared" si="15"/>
        <v>1.5674007722614858</v>
      </c>
      <c r="Y31">
        <f t="shared" si="16"/>
        <v>3.7946007618832827</v>
      </c>
      <c r="Z31">
        <f t="shared" si="17"/>
        <v>2.4302485412141284</v>
      </c>
      <c r="AA31">
        <f t="shared" si="18"/>
        <v>-39.540103768033937</v>
      </c>
      <c r="AB31">
        <f t="shared" si="19"/>
        <v>-143.48740219464815</v>
      </c>
      <c r="AC31">
        <f t="shared" si="20"/>
        <v>-10.590042722139493</v>
      </c>
      <c r="AD31">
        <f t="shared" si="21"/>
        <v>37.669349730462812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53825.3352233802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755.47879999999998</v>
      </c>
      <c r="AR31">
        <v>899.25</v>
      </c>
      <c r="AS31">
        <f t="shared" si="27"/>
        <v>0.15987901028634977</v>
      </c>
      <c r="AT31">
        <v>0.5</v>
      </c>
      <c r="AU31">
        <f t="shared" si="28"/>
        <v>1180.1662218532542</v>
      </c>
      <c r="AV31">
        <f t="shared" si="29"/>
        <v>13.95275543015503</v>
      </c>
      <c r="AW31">
        <f t="shared" si="30"/>
        <v>94.341903761639486</v>
      </c>
      <c r="AX31">
        <f t="shared" si="31"/>
        <v>0.43349457881567971</v>
      </c>
      <c r="AY31">
        <f t="shared" si="32"/>
        <v>1.2312251139634823E-2</v>
      </c>
      <c r="AZ31">
        <f t="shared" si="33"/>
        <v>2.6275562969140949</v>
      </c>
      <c r="BA31" t="s">
        <v>352</v>
      </c>
      <c r="BB31">
        <v>509.43</v>
      </c>
      <c r="BC31">
        <f t="shared" si="34"/>
        <v>389.82</v>
      </c>
      <c r="BD31">
        <f t="shared" si="35"/>
        <v>0.36881432456005342</v>
      </c>
      <c r="BE31">
        <f t="shared" si="36"/>
        <v>0.85838373930575984</v>
      </c>
      <c r="BF31">
        <f t="shared" si="37"/>
        <v>0.7823300475084235</v>
      </c>
      <c r="BG31">
        <f t="shared" si="38"/>
        <v>0.92783599509935399</v>
      </c>
      <c r="BH31">
        <f t="shared" si="39"/>
        <v>1399.9780000000001</v>
      </c>
      <c r="BI31">
        <f t="shared" si="40"/>
        <v>1180.1662218532542</v>
      </c>
      <c r="BJ31">
        <f t="shared" si="41"/>
        <v>0.84298911972420576</v>
      </c>
      <c r="BK31">
        <f t="shared" si="42"/>
        <v>0.19597823944841167</v>
      </c>
      <c r="BL31">
        <v>6</v>
      </c>
      <c r="BM31">
        <v>0.5</v>
      </c>
      <c r="BN31" t="s">
        <v>290</v>
      </c>
      <c r="BO31">
        <v>2</v>
      </c>
      <c r="BP31">
        <v>1608149151.8499999</v>
      </c>
      <c r="BQ31">
        <v>1398.8240000000001</v>
      </c>
      <c r="BR31">
        <v>1417.0723333333301</v>
      </c>
      <c r="BS31">
        <v>15.321443333333301</v>
      </c>
      <c r="BT31">
        <v>14.2620066666667</v>
      </c>
      <c r="BU31">
        <v>1393.0353333333301</v>
      </c>
      <c r="BV31">
        <v>15.318493333333301</v>
      </c>
      <c r="BW31">
        <v>499.99993333333299</v>
      </c>
      <c r="BX31">
        <v>102.201133333333</v>
      </c>
      <c r="BY31">
        <v>9.9984006666666694E-2</v>
      </c>
      <c r="BZ31">
        <v>27.998919999999998</v>
      </c>
      <c r="CA31">
        <v>28.896070000000002</v>
      </c>
      <c r="CB31">
        <v>999.9</v>
      </c>
      <c r="CC31">
        <v>0</v>
      </c>
      <c r="CD31">
        <v>0</v>
      </c>
      <c r="CE31">
        <v>9992.9570000000003</v>
      </c>
      <c r="CF31">
        <v>0</v>
      </c>
      <c r="CG31">
        <v>492.66806666666702</v>
      </c>
      <c r="CH31">
        <v>1399.9780000000001</v>
      </c>
      <c r="CI31">
        <v>0.90000349999999996</v>
      </c>
      <c r="CJ31">
        <v>9.9996500000000002E-2</v>
      </c>
      <c r="CK31">
        <v>0</v>
      </c>
      <c r="CL31">
        <v>755.50913333333301</v>
      </c>
      <c r="CM31">
        <v>4.9993800000000004</v>
      </c>
      <c r="CN31">
        <v>10762.63</v>
      </c>
      <c r="CO31">
        <v>11164.16</v>
      </c>
      <c r="CP31">
        <v>49.745800000000003</v>
      </c>
      <c r="CQ31">
        <v>51.645666666666699</v>
      </c>
      <c r="CR31">
        <v>50.574666666666701</v>
      </c>
      <c r="CS31">
        <v>51.5</v>
      </c>
      <c r="CT31">
        <v>51.125</v>
      </c>
      <c r="CU31">
        <v>1255.4880000000001</v>
      </c>
      <c r="CV31">
        <v>139.49</v>
      </c>
      <c r="CW31">
        <v>0</v>
      </c>
      <c r="CX31">
        <v>118.89999985694899</v>
      </c>
      <c r="CY31">
        <v>0</v>
      </c>
      <c r="CZ31">
        <v>755.47879999999998</v>
      </c>
      <c r="DA31">
        <v>-4.5557692382748796</v>
      </c>
      <c r="DB31">
        <v>-64.846154002163303</v>
      </c>
      <c r="DC31">
        <v>10761.968000000001</v>
      </c>
      <c r="DD31">
        <v>15</v>
      </c>
      <c r="DE31">
        <v>1608149063.0999999</v>
      </c>
      <c r="DF31" t="s">
        <v>348</v>
      </c>
      <c r="DG31">
        <v>1608149063.0999999</v>
      </c>
      <c r="DH31">
        <v>1608149059.0999999</v>
      </c>
      <c r="DI31">
        <v>13</v>
      </c>
      <c r="DJ31">
        <v>2.254</v>
      </c>
      <c r="DK31">
        <v>0</v>
      </c>
      <c r="DL31">
        <v>5.7889999999999997</v>
      </c>
      <c r="DM31">
        <v>3.0000000000000001E-3</v>
      </c>
      <c r="DN31">
        <v>1219</v>
      </c>
      <c r="DO31">
        <v>14</v>
      </c>
      <c r="DP31">
        <v>0.13</v>
      </c>
      <c r="DQ31">
        <v>7.0000000000000007E-2</v>
      </c>
      <c r="DR31">
        <v>13.973045574119199</v>
      </c>
      <c r="DS31">
        <v>-0.15779143217792399</v>
      </c>
      <c r="DT31">
        <v>6.5384850324435695E-2</v>
      </c>
      <c r="DU31">
        <v>1</v>
      </c>
      <c r="DV31">
        <v>-18.263125806451601</v>
      </c>
      <c r="DW31">
        <v>0.133650000000059</v>
      </c>
      <c r="DX31">
        <v>7.3965964133215004E-2</v>
      </c>
      <c r="DY31">
        <v>1</v>
      </c>
      <c r="DZ31">
        <v>1.0594406451612901</v>
      </c>
      <c r="EA31">
        <v>2.4856451612890202E-3</v>
      </c>
      <c r="EB31">
        <v>1.07884925397351E-3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5.79</v>
      </c>
      <c r="EJ31">
        <v>3.0000000000000001E-3</v>
      </c>
      <c r="EK31">
        <v>5.7885</v>
      </c>
      <c r="EL31">
        <v>0</v>
      </c>
      <c r="EM31">
        <v>0</v>
      </c>
      <c r="EN31">
        <v>0</v>
      </c>
      <c r="EO31">
        <v>2.94500000000397E-3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1.6</v>
      </c>
      <c r="EX31">
        <v>1.7</v>
      </c>
      <c r="EY31">
        <v>2</v>
      </c>
      <c r="EZ31">
        <v>493.19400000000002</v>
      </c>
      <c r="FA31">
        <v>519.18799999999999</v>
      </c>
      <c r="FB31">
        <v>24.201000000000001</v>
      </c>
      <c r="FC31">
        <v>33.192500000000003</v>
      </c>
      <c r="FD31">
        <v>30.0001</v>
      </c>
      <c r="FE31">
        <v>32.996600000000001</v>
      </c>
      <c r="FF31">
        <v>33.031999999999996</v>
      </c>
      <c r="FG31">
        <v>57.717199999999998</v>
      </c>
      <c r="FH31">
        <v>0</v>
      </c>
      <c r="FI31">
        <v>100</v>
      </c>
      <c r="FJ31">
        <v>24.049600000000002</v>
      </c>
      <c r="FK31">
        <v>1417.23</v>
      </c>
      <c r="FL31">
        <v>15.280099999999999</v>
      </c>
      <c r="FM31">
        <v>100.85599999999999</v>
      </c>
      <c r="FN31">
        <v>100.36499999999999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2020-12-16T12:06:51Z</dcterms:created>
  <dcterms:modified xsi:type="dcterms:W3CDTF">2021-05-04T23:30:45Z</dcterms:modified>
</cp:coreProperties>
</file>