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25571FCD-140D-4566-B9CA-49E2C43D9244}" xr6:coauthVersionLast="46" xr6:coauthVersionMax="46" xr10:uidLastSave="{00000000-0000-0000-0000-000000000000}"/>
  <bookViews>
    <workbookView xWindow="2340" yWindow="234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J30" i="1"/>
  <c r="AV30" i="1" s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I29" i="1" s="1"/>
  <c r="Y29" i="1"/>
  <c r="X29" i="1"/>
  <c r="W29" i="1"/>
  <c r="P29" i="1"/>
  <c r="N29" i="1"/>
  <c r="K29" i="1"/>
  <c r="J29" i="1"/>
  <c r="AV29" i="1" s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M28" i="1"/>
  <c r="AN28" i="1" s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X27" i="1" s="1"/>
  <c r="AZ27" i="1"/>
  <c r="AS27" i="1"/>
  <c r="AN27" i="1"/>
  <c r="AM27" i="1"/>
  <c r="AI27" i="1"/>
  <c r="AG27" i="1" s="1"/>
  <c r="Y27" i="1"/>
  <c r="X27" i="1"/>
  <c r="W27" i="1" s="1"/>
  <c r="P27" i="1"/>
  <c r="BK26" i="1"/>
  <c r="BJ26" i="1"/>
  <c r="BH26" i="1"/>
  <c r="BI26" i="1" s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Y26" i="1"/>
  <c r="X26" i="1"/>
  <c r="W26" i="1"/>
  <c r="P26" i="1"/>
  <c r="N26" i="1"/>
  <c r="K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N25" i="1"/>
  <c r="AM25" i="1"/>
  <c r="AI25" i="1"/>
  <c r="AG25" i="1" s="1"/>
  <c r="Y25" i="1"/>
  <c r="X25" i="1"/>
  <c r="W25" i="1" s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N24" i="1"/>
  <c r="AM24" i="1"/>
  <c r="AI24" i="1"/>
  <c r="AG24" i="1" s="1"/>
  <c r="Y24" i="1"/>
  <c r="W24" i="1" s="1"/>
  <c r="X24" i="1"/>
  <c r="P24" i="1"/>
  <c r="BK23" i="1"/>
  <c r="BJ23" i="1"/>
  <c r="BI23" i="1"/>
  <c r="S23" i="1" s="1"/>
  <c r="BH23" i="1"/>
  <c r="BG23" i="1"/>
  <c r="BF23" i="1"/>
  <c r="BE23" i="1"/>
  <c r="BD23" i="1"/>
  <c r="BC23" i="1"/>
  <c r="AZ23" i="1"/>
  <c r="AX23" i="1"/>
  <c r="AS23" i="1"/>
  <c r="AN23" i="1"/>
  <c r="AM23" i="1"/>
  <c r="AI23" i="1"/>
  <c r="AG23" i="1"/>
  <c r="K23" i="1" s="1"/>
  <c r="Y23" i="1"/>
  <c r="X23" i="1"/>
  <c r="W23" i="1"/>
  <c r="P23" i="1"/>
  <c r="BK22" i="1"/>
  <c r="BJ22" i="1"/>
  <c r="BI22" i="1" s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I21" i="1" s="1"/>
  <c r="Y21" i="1"/>
  <c r="X21" i="1"/>
  <c r="W21" i="1"/>
  <c r="P21" i="1"/>
  <c r="N21" i="1"/>
  <c r="J21" i="1"/>
  <c r="AV21" i="1" s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M20" i="1"/>
  <c r="AN20" i="1" s="1"/>
  <c r="AI20" i="1"/>
  <c r="AH20" i="1"/>
  <c r="AG20" i="1"/>
  <c r="K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H18" i="1"/>
  <c r="AG18" i="1"/>
  <c r="J18" i="1" s="1"/>
  <c r="AV18" i="1" s="1"/>
  <c r="Y18" i="1"/>
  <c r="X18" i="1"/>
  <c r="W18" i="1" s="1"/>
  <c r="P18" i="1"/>
  <c r="N18" i="1"/>
  <c r="K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N17" i="1"/>
  <c r="AM17" i="1"/>
  <c r="AI17" i="1"/>
  <c r="AG17" i="1" s="1"/>
  <c r="Y17" i="1"/>
  <c r="X17" i="1"/>
  <c r="W17" i="1" s="1"/>
  <c r="P17" i="1"/>
  <c r="S20" i="1" l="1"/>
  <c r="AU20" i="1"/>
  <c r="AW20" i="1" s="1"/>
  <c r="AA29" i="1"/>
  <c r="N19" i="1"/>
  <c r="K19" i="1"/>
  <c r="J19" i="1"/>
  <c r="AV19" i="1" s="1"/>
  <c r="AY19" i="1" s="1"/>
  <c r="AH19" i="1"/>
  <c r="I19" i="1"/>
  <c r="AU21" i="1"/>
  <c r="AY21" i="1" s="1"/>
  <c r="S21" i="1"/>
  <c r="N27" i="1"/>
  <c r="K27" i="1"/>
  <c r="J27" i="1"/>
  <c r="AV27" i="1" s="1"/>
  <c r="I27" i="1"/>
  <c r="AH27" i="1"/>
  <c r="AH28" i="1"/>
  <c r="K28" i="1"/>
  <c r="J28" i="1"/>
  <c r="AV28" i="1" s="1"/>
  <c r="I28" i="1"/>
  <c r="N28" i="1"/>
  <c r="AU30" i="1"/>
  <c r="AW30" i="1" s="1"/>
  <c r="S30" i="1"/>
  <c r="AA21" i="1"/>
  <c r="AU18" i="1"/>
  <c r="AW18" i="1" s="1"/>
  <c r="S18" i="1"/>
  <c r="AU22" i="1"/>
  <c r="AW22" i="1" s="1"/>
  <c r="S22" i="1"/>
  <c r="AY30" i="1"/>
  <c r="S31" i="1"/>
  <c r="AU31" i="1"/>
  <c r="AW31" i="1" s="1"/>
  <c r="AU29" i="1"/>
  <c r="AW29" i="1" s="1"/>
  <c r="S29" i="1"/>
  <c r="K17" i="1"/>
  <c r="J17" i="1"/>
  <c r="AV17" i="1" s="1"/>
  <c r="AY17" i="1" s="1"/>
  <c r="I17" i="1"/>
  <c r="AH17" i="1"/>
  <c r="N17" i="1"/>
  <c r="AW19" i="1"/>
  <c r="S19" i="1"/>
  <c r="AU19" i="1"/>
  <c r="AH24" i="1"/>
  <c r="N24" i="1"/>
  <c r="K24" i="1"/>
  <c r="J24" i="1"/>
  <c r="AV24" i="1" s="1"/>
  <c r="AY24" i="1" s="1"/>
  <c r="I24" i="1"/>
  <c r="AU26" i="1"/>
  <c r="AW26" i="1" s="1"/>
  <c r="S26" i="1"/>
  <c r="S27" i="1"/>
  <c r="AU27" i="1"/>
  <c r="S28" i="1"/>
  <c r="AU28" i="1"/>
  <c r="AW28" i="1" s="1"/>
  <c r="AW23" i="1"/>
  <c r="K25" i="1"/>
  <c r="J25" i="1"/>
  <c r="AV25" i="1" s="1"/>
  <c r="AY25" i="1" s="1"/>
  <c r="I25" i="1"/>
  <c r="AH25" i="1"/>
  <c r="N25" i="1"/>
  <c r="AW27" i="1"/>
  <c r="N20" i="1"/>
  <c r="K21" i="1"/>
  <c r="AH22" i="1"/>
  <c r="AU23" i="1"/>
  <c r="AH30" i="1"/>
  <c r="I22" i="1"/>
  <c r="N23" i="1"/>
  <c r="S24" i="1"/>
  <c r="I30" i="1"/>
  <c r="N31" i="1"/>
  <c r="I20" i="1"/>
  <c r="K22" i="1"/>
  <c r="AH23" i="1"/>
  <c r="K30" i="1"/>
  <c r="AH31" i="1"/>
  <c r="S17" i="1"/>
  <c r="J20" i="1"/>
  <c r="AV20" i="1" s="1"/>
  <c r="AY20" i="1" s="1"/>
  <c r="I23" i="1"/>
  <c r="S25" i="1"/>
  <c r="AH26" i="1"/>
  <c r="I31" i="1"/>
  <c r="I18" i="1"/>
  <c r="AH21" i="1"/>
  <c r="J23" i="1"/>
  <c r="AV23" i="1" s="1"/>
  <c r="AY23" i="1" s="1"/>
  <c r="I26" i="1"/>
  <c r="AH29" i="1"/>
  <c r="J31" i="1"/>
  <c r="AV31" i="1" s="1"/>
  <c r="J22" i="1"/>
  <c r="AV22" i="1" s="1"/>
  <c r="AA23" i="1" l="1"/>
  <c r="AA30" i="1"/>
  <c r="AA24" i="1"/>
  <c r="Q24" i="1"/>
  <c r="O24" i="1" s="1"/>
  <c r="R24" i="1" s="1"/>
  <c r="L24" i="1" s="1"/>
  <c r="M24" i="1" s="1"/>
  <c r="AY26" i="1"/>
  <c r="T17" i="1"/>
  <c r="U17" i="1" s="1"/>
  <c r="T24" i="1"/>
  <c r="U24" i="1" s="1"/>
  <c r="T31" i="1"/>
  <c r="U31" i="1" s="1"/>
  <c r="T30" i="1"/>
  <c r="U30" i="1" s="1"/>
  <c r="AW21" i="1"/>
  <c r="AA27" i="1"/>
  <c r="Q27" i="1"/>
  <c r="O27" i="1" s="1"/>
  <c r="R27" i="1" s="1"/>
  <c r="L27" i="1" s="1"/>
  <c r="M27" i="1" s="1"/>
  <c r="AY29" i="1"/>
  <c r="AA19" i="1"/>
  <c r="T23" i="1"/>
  <c r="U23" i="1" s="1"/>
  <c r="Q18" i="1"/>
  <c r="O18" i="1" s="1"/>
  <c r="R18" i="1" s="1"/>
  <c r="L18" i="1" s="1"/>
  <c r="M18" i="1" s="1"/>
  <c r="AA18" i="1"/>
  <c r="AA22" i="1"/>
  <c r="Q22" i="1"/>
  <c r="O22" i="1" s="1"/>
  <c r="R22" i="1" s="1"/>
  <c r="L22" i="1" s="1"/>
  <c r="M22" i="1" s="1"/>
  <c r="T28" i="1"/>
  <c r="U28" i="1" s="1"/>
  <c r="Q17" i="1"/>
  <c r="O17" i="1" s="1"/>
  <c r="R17" i="1" s="1"/>
  <c r="L17" i="1" s="1"/>
  <c r="M17" i="1" s="1"/>
  <c r="AA17" i="1"/>
  <c r="T22" i="1"/>
  <c r="U22" i="1" s="1"/>
  <c r="AY27" i="1"/>
  <c r="T21" i="1"/>
  <c r="U21" i="1" s="1"/>
  <c r="AA31" i="1"/>
  <c r="Q31" i="1"/>
  <c r="O31" i="1" s="1"/>
  <c r="R31" i="1" s="1"/>
  <c r="L31" i="1" s="1"/>
  <c r="M31" i="1" s="1"/>
  <c r="Q26" i="1"/>
  <c r="O26" i="1" s="1"/>
  <c r="R26" i="1" s="1"/>
  <c r="L26" i="1" s="1"/>
  <c r="M26" i="1" s="1"/>
  <c r="AA26" i="1"/>
  <c r="AY22" i="1"/>
  <c r="AA25" i="1"/>
  <c r="T27" i="1"/>
  <c r="U27" i="1" s="1"/>
  <c r="T18" i="1"/>
  <c r="U18" i="1" s="1"/>
  <c r="AA28" i="1"/>
  <c r="Q28" i="1"/>
  <c r="O28" i="1" s="1"/>
  <c r="R28" i="1" s="1"/>
  <c r="L28" i="1" s="1"/>
  <c r="M28" i="1" s="1"/>
  <c r="T20" i="1"/>
  <c r="U20" i="1" s="1"/>
  <c r="AY31" i="1"/>
  <c r="T25" i="1"/>
  <c r="U25" i="1" s="1"/>
  <c r="AA20" i="1"/>
  <c r="Q20" i="1"/>
  <c r="O20" i="1" s="1"/>
  <c r="R20" i="1" s="1"/>
  <c r="L20" i="1" s="1"/>
  <c r="M20" i="1" s="1"/>
  <c r="T26" i="1"/>
  <c r="U26" i="1" s="1"/>
  <c r="T19" i="1"/>
  <c r="U19" i="1" s="1"/>
  <c r="Q19" i="1" s="1"/>
  <c r="O19" i="1" s="1"/>
  <c r="R19" i="1" s="1"/>
  <c r="L19" i="1" s="1"/>
  <c r="M19" i="1" s="1"/>
  <c r="T29" i="1"/>
  <c r="U29" i="1" s="1"/>
  <c r="AY28" i="1"/>
  <c r="AY18" i="1"/>
  <c r="V30" i="1" l="1"/>
  <c r="Z30" i="1" s="1"/>
  <c r="AC30" i="1"/>
  <c r="AB30" i="1"/>
  <c r="V22" i="1"/>
  <c r="Z22" i="1" s="1"/>
  <c r="AC22" i="1"/>
  <c r="AB22" i="1"/>
  <c r="AC17" i="1"/>
  <c r="AD17" i="1" s="1"/>
  <c r="V17" i="1"/>
  <c r="Z17" i="1" s="1"/>
  <c r="AB17" i="1"/>
  <c r="V18" i="1"/>
  <c r="Z18" i="1" s="1"/>
  <c r="AC18" i="1"/>
  <c r="AD18" i="1" s="1"/>
  <c r="AB18" i="1"/>
  <c r="V29" i="1"/>
  <c r="Z29" i="1" s="1"/>
  <c r="AC29" i="1"/>
  <c r="AB29" i="1"/>
  <c r="Q29" i="1"/>
  <c r="O29" i="1" s="1"/>
  <c r="R29" i="1" s="1"/>
  <c r="L29" i="1" s="1"/>
  <c r="M29" i="1" s="1"/>
  <c r="V31" i="1"/>
  <c r="Z31" i="1" s="1"/>
  <c r="AC31" i="1"/>
  <c r="AB31" i="1"/>
  <c r="AC25" i="1"/>
  <c r="V25" i="1"/>
  <c r="Z25" i="1" s="1"/>
  <c r="AB25" i="1"/>
  <c r="V27" i="1"/>
  <c r="Z27" i="1" s="1"/>
  <c r="AC27" i="1"/>
  <c r="AD27" i="1" s="1"/>
  <c r="AB27" i="1"/>
  <c r="Q30" i="1"/>
  <c r="O30" i="1" s="1"/>
  <c r="R30" i="1" s="1"/>
  <c r="L30" i="1" s="1"/>
  <c r="M30" i="1" s="1"/>
  <c r="V19" i="1"/>
  <c r="Z19" i="1" s="1"/>
  <c r="AC19" i="1"/>
  <c r="AB19" i="1"/>
  <c r="AC21" i="1"/>
  <c r="AD21" i="1" s="1"/>
  <c r="V21" i="1"/>
  <c r="Z21" i="1" s="1"/>
  <c r="AB21" i="1"/>
  <c r="Q21" i="1"/>
  <c r="O21" i="1" s="1"/>
  <c r="R21" i="1" s="1"/>
  <c r="L21" i="1" s="1"/>
  <c r="M21" i="1" s="1"/>
  <c r="V28" i="1"/>
  <c r="Z28" i="1" s="1"/>
  <c r="AC28" i="1"/>
  <c r="AD28" i="1" s="1"/>
  <c r="AB28" i="1"/>
  <c r="V23" i="1"/>
  <c r="Z23" i="1" s="1"/>
  <c r="AC23" i="1"/>
  <c r="AB23" i="1"/>
  <c r="AB24" i="1"/>
  <c r="V24" i="1"/>
  <c r="Z24" i="1" s="1"/>
  <c r="AC24" i="1"/>
  <c r="AD24" i="1" s="1"/>
  <c r="Q23" i="1"/>
  <c r="O23" i="1" s="1"/>
  <c r="R23" i="1" s="1"/>
  <c r="L23" i="1" s="1"/>
  <c r="M23" i="1" s="1"/>
  <c r="V26" i="1"/>
  <c r="Z26" i="1" s="1"/>
  <c r="AC26" i="1"/>
  <c r="AB26" i="1"/>
  <c r="AC20" i="1"/>
  <c r="V20" i="1"/>
  <c r="Z20" i="1" s="1"/>
  <c r="AB20" i="1"/>
  <c r="Q25" i="1"/>
  <c r="O25" i="1" s="1"/>
  <c r="R25" i="1" s="1"/>
  <c r="L25" i="1" s="1"/>
  <c r="M25" i="1" s="1"/>
  <c r="AD20" i="1" l="1"/>
  <c r="AD26" i="1"/>
  <c r="AD22" i="1"/>
  <c r="AD23" i="1"/>
  <c r="AD29" i="1"/>
  <c r="AD19" i="1"/>
  <c r="AD25" i="1"/>
  <c r="AD31" i="1"/>
  <c r="AD30" i="1"/>
</calcChain>
</file>

<file path=xl/sharedStrings.xml><?xml version="1.0" encoding="utf-8"?>
<sst xmlns="http://schemas.openxmlformats.org/spreadsheetml/2006/main" count="693" uniqueCount="354">
  <si>
    <t>File opened</t>
  </si>
  <si>
    <t>2020-12-16 12:09:28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</si>
  <si>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</si>
  <si>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</si>
  <si>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</si>
  <si>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</si>
  <si>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</si>
  <si>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</si>
  <si>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</si>
  <si>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</si>
  <si>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</si>
  <si>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</si>
  <si>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</si>
  <si>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{"co2aspan2a": "0.308883", "h2oaspan1": "1.00771", "h2obspanconc1": "12.28", "flowbzero": "0.29097", "flowmeterzero": "1.00299", "h2oaspanconc1": "12.28", "co2aspanconc1": "2500", "flowazero": "0.29042", "h2obspan1": "0.99587", "h2obzero": "1.1444", "tbzero": "0.134552", "co2bspan1": "1.00108", "ssa_ref": "35809.5", "h2oaspanconc2": "0", "h2oazero": "1.13424", "co2bspanconc1": "2500", "h2obspan2a": "0.0708892", "chamberpressurezero": "2.68126", "co2azero": "0.965182", "co2aspan2b": "0.306383", "co2aspan1": "1.00054", "co2bzero": "0.964262", "co2bspan2b": "0.308367", "tazero": "0.0863571", "h2obspan2": "0", "h2oaspan2b": "0.070146", "h2oaspan2": "0", "co2bspanconc2": "299.2", "co2aspanconc2": "299.2", "h2obspanconc2": "0", "ssb_ref": "37377.7", "oxygen": "21", "h2obspan2b": "0.0705964", "co2bspan2a": "0.310949", "co2aspan2": "-0.0279682", "h2oaspan2a": "0.0696095",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</si>
  <si>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</si>
  <si>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</si>
  <si>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</si>
  <si>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</si>
  <si>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</si>
  <si>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</si>
  <si>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</si>
  <si>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</si>
  <si>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</si>
  <si>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12:09:28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</si>
  <si>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</si>
  <si>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</si>
  <si>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</si>
  <si>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</si>
  <si>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</si>
  <si>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</si>
  <si>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</si>
  <si>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</si>
  <si>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</si>
  <si>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</si>
  <si>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</si>
  <si>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</si>
  <si>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</si>
  <si>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</si>
  <si>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</si>
  <si>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</si>
  <si>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</si>
  <si>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</si>
  <si>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</si>
  <si>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</si>
  <si>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</si>
  <si>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</si>
  <si>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</si>
  <si>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</si>
  <si>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</si>
  <si>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</si>
  <si>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</si>
  <si>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</si>
  <si>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</si>
  <si>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</si>
  <si>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</si>
  <si>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</si>
  <si>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</si>
  <si>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</si>
  <si>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</si>
  <si>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</si>
  <si>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</si>
  <si>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</si>
  <si>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</si>
  <si>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</si>
  <si>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</si>
  <si>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</si>
  <si>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</si>
  <si>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</si>
  <si>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</si>
  <si>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</si>
  <si>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</si>
  <si>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</si>
  <si>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</si>
  <si>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</si>
  <si>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</si>
  <si>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</si>
  <si>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</si>
  <si>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3.02308 70.0048 377.589 635.329 894.513 1112.2 1310.86 1501.81</t>
  </si>
  <si>
    <t>Fs_true</t>
  </si>
  <si>
    <t>-0.184547 101.051 403.292 601.246 800.825 1000.87 1200.89 1401.23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</si>
  <si>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</si>
  <si>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</si>
  <si>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</si>
  <si>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</si>
  <si>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</si>
  <si>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</si>
  <si>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</si>
  <si>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</si>
  <si>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</si>
  <si>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</si>
  <si>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</si>
  <si>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</si>
  <si>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</si>
  <si>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</si>
  <si>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</si>
  <si>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</si>
  <si>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</si>
  <si>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</si>
  <si>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</si>
  <si>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</si>
  <si>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</si>
  <si>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</si>
  <si>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</si>
  <si>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</si>
  <si>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</si>
  <si>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</si>
  <si>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</si>
  <si>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</si>
  <si>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</si>
  <si>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</si>
  <si>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</si>
  <si>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</si>
  <si>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</si>
  <si>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</si>
  <si>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</si>
  <si>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</si>
  <si>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</si>
  <si>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</si>
  <si>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</si>
  <si>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</si>
  <si>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</si>
  <si>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</si>
  <si>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</si>
  <si>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</si>
  <si>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</si>
  <si>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</si>
  <si>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</si>
  <si>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</si>
  <si>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</si>
  <si>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</si>
  <si>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</si>
  <si>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</si>
  <si>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</si>
  <si>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</si>
  <si>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</si>
  <si>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</si>
  <si>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</si>
  <si>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</si>
  <si>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</si>
  <si>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</si>
  <si>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</si>
  <si>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</si>
  <si>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</si>
  <si>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</si>
  <si>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</si>
  <si>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</si>
  <si>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</si>
  <si>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</si>
  <si>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</si>
  <si>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</si>
  <si>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</si>
  <si>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</si>
  <si>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</si>
  <si>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</si>
  <si>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</si>
  <si>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</si>
  <si>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</si>
  <si>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</si>
  <si>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</si>
  <si>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</si>
  <si>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</si>
  <si>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</si>
  <si>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</si>
  <si>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</si>
  <si>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</si>
  <si>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</si>
  <si>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</si>
  <si>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</si>
  <si>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</si>
  <si>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</si>
  <si>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</si>
  <si>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</si>
  <si>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</si>
  <si>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</si>
  <si>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</si>
  <si>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</si>
  <si>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</si>
  <si>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</si>
  <si>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</si>
  <si>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</si>
  <si>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</si>
  <si>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</si>
  <si>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</si>
  <si>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</si>
  <si>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</si>
  <si>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</si>
  <si>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</si>
  <si>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</si>
  <si>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</si>
  <si>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</si>
  <si>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</si>
  <si>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</si>
  <si>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</si>
  <si>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</si>
  <si>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</si>
  <si>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</si>
  <si>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</si>
  <si>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</si>
  <si>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</si>
  <si>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</si>
  <si>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</si>
  <si>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</si>
  <si>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</si>
  <si>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</si>
  <si>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</si>
  <si>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</si>
  <si>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</si>
  <si>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</si>
  <si>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</si>
  <si>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</si>
  <si>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</si>
  <si>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</si>
  <si>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</si>
  <si>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</si>
  <si>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</si>
  <si>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</si>
  <si>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</si>
  <si>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</si>
  <si>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</si>
  <si>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</si>
  <si>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</si>
  <si>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</si>
  <si>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</si>
  <si>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</si>
  <si>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</si>
  <si>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</si>
  <si>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</si>
  <si>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</si>
  <si>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</si>
  <si>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</si>
  <si>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</si>
  <si>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</si>
  <si>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</si>
  <si>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</si>
  <si>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</si>
  <si>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</si>
  <si>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</si>
  <si>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</si>
  <si>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</si>
  <si>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</si>
  <si>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</si>
  <si>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</si>
  <si>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</si>
  <si>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</si>
  <si>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</si>
  <si>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</si>
  <si>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</si>
  <si>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</si>
  <si>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</si>
  <si>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</si>
  <si>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</si>
  <si>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</si>
  <si>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</si>
  <si>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</si>
  <si>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</si>
  <si>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</si>
  <si>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</si>
  <si>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</si>
  <si>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</si>
  <si>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</si>
  <si>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</si>
  <si>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</si>
  <si>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</si>
  <si>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</si>
  <si>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</si>
  <si>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</si>
  <si>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</si>
  <si>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</si>
  <si>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</si>
  <si>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</si>
  <si>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</si>
  <si>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</si>
  <si>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</si>
  <si>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</si>
  <si>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</si>
  <si>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</si>
  <si>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</si>
  <si>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</si>
  <si>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</si>
  <si>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</si>
  <si>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</si>
  <si>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</si>
  <si>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</si>
  <si>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12:16:08</t>
  </si>
  <si>
    <t>12:16:08</t>
  </si>
  <si>
    <t>1149</t>
  </si>
  <si>
    <t>_1</t>
  </si>
  <si>
    <t>RECT-4143-20200907-06_33_50</t>
  </si>
  <si>
    <t>RECT-7959-20201216-12_16_12</t>
  </si>
  <si>
    <t>DARK-7960-20201216-12_16_14</t>
  </si>
  <si>
    <t>0: Broadleaf</t>
  </si>
  <si>
    <t>12:16:43</t>
  </si>
  <si>
    <t>1/3</t>
  </si>
  <si>
    <t>20201216 12:18:44</t>
  </si>
  <si>
    <t>12:18:44</t>
  </si>
  <si>
    <t>RECT-7961-20201216-12_18_48</t>
  </si>
  <si>
    <t>DARK-7962-20201216-12_18_50</t>
  </si>
  <si>
    <t>0/3</t>
  </si>
  <si>
    <t>20201216 12:20:45</t>
  </si>
  <si>
    <t>12:20:45</t>
  </si>
  <si>
    <t>RECT-7963-20201216-12_20_49</t>
  </si>
  <si>
    <t>DARK-7964-20201216-12_20_51</t>
  </si>
  <si>
    <t>20201216 12:22:46</t>
  </si>
  <si>
    <t>12:22:46</t>
  </si>
  <si>
    <t>RECT-7965-20201216-12_22_49</t>
  </si>
  <si>
    <t>DARK-7966-20201216-12_22_51</t>
  </si>
  <si>
    <t>20201216 12:23:56</t>
  </si>
  <si>
    <t>12:23:56</t>
  </si>
  <si>
    <t>RECT-7967-20201216-12_23_59</t>
  </si>
  <si>
    <t>DARK-7968-20201216-12_24_01</t>
  </si>
  <si>
    <t>3/3</t>
  </si>
  <si>
    <t>20201216 12:25:26</t>
  </si>
  <si>
    <t>12:25:26</t>
  </si>
  <si>
    <t>RECT-7969-20201216-12_25_29</t>
  </si>
  <si>
    <t>DARK-7970-20201216-12_25_31</t>
  </si>
  <si>
    <t>20201216 12:26:35</t>
  </si>
  <si>
    <t>12:26:35</t>
  </si>
  <si>
    <t>RECT-7971-20201216-12_26_38</t>
  </si>
  <si>
    <t>DARK-7972-20201216-12_26_40</t>
  </si>
  <si>
    <t>20201216 12:28:35</t>
  </si>
  <si>
    <t>12:28:35</t>
  </si>
  <si>
    <t>RECT-7973-20201216-12_28_39</t>
  </si>
  <si>
    <t>DARK-7974-20201216-12_28_41</t>
  </si>
  <si>
    <t>12:27:54</t>
  </si>
  <si>
    <t>20201216 12:30:36</t>
  </si>
  <si>
    <t>12:30:36</t>
  </si>
  <si>
    <t>RECT-7975-20201216-12_30_39</t>
  </si>
  <si>
    <t>DARK-7976-20201216-12_30_41</t>
  </si>
  <si>
    <t>20201216 12:32:13</t>
  </si>
  <si>
    <t>12:32:13</t>
  </si>
  <si>
    <t>RECT-7977-20201216-12_32_16</t>
  </si>
  <si>
    <t>DARK-7978-20201216-12_32_18</t>
  </si>
  <si>
    <t>20201216 12:33:15</t>
  </si>
  <si>
    <t>12:33:15</t>
  </si>
  <si>
    <t>RECT-7979-20201216-12_33_18</t>
  </si>
  <si>
    <t>DARK-7980-20201216-12_33_20</t>
  </si>
  <si>
    <t>20201216 12:34:18</t>
  </si>
  <si>
    <t>12:34:18</t>
  </si>
  <si>
    <t>RECT-7981-20201216-12_34_21</t>
  </si>
  <si>
    <t>DARK-7982-20201216-12_34_23</t>
  </si>
  <si>
    <t>20201216 12:36:18</t>
  </si>
  <si>
    <t>12:36:18</t>
  </si>
  <si>
    <t>RECT-7983-20201216-12_36_21</t>
  </si>
  <si>
    <t>DARK-7984-20201216-12_36_23</t>
  </si>
  <si>
    <t>20201216 12:38:18</t>
  </si>
  <si>
    <t>12:38:18</t>
  </si>
  <si>
    <t>RECT-7985-20201216-12_38_22</t>
  </si>
  <si>
    <t>DARK-7986-20201216-12_38_24</t>
  </si>
  <si>
    <t>12:38:48</t>
  </si>
  <si>
    <t>20201216 12:39:49</t>
  </si>
  <si>
    <t>12:39:49</t>
  </si>
  <si>
    <t>RECT-7987-20201216-12_39_53</t>
  </si>
  <si>
    <t>DARK-7988-20201216-12_39_55</t>
  </si>
  <si>
    <t>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</si>
</sst>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1608149768.5999999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1608149760.8499999</v>
      </c>
      <c r="I17">
        <f t="shared" ref="I17:I31" si="0">BW17*AG17*(BS17-BT17)/(100*BL17*(1000-AG17*BS17))</f>
        <v>1.6152671641043094E-3</v>
      </c>
      <c r="J17">
        <f t="shared" ref="J17:J31" si="1">BW17*AG17*(BR17-BQ17*(1000-AG17*BT17)/(1000-AG17*BS17))/(100*BL17)</f>
        <v>6.9930265246630796</v>
      </c>
      <c r="K17">
        <f t="shared" ref="K17:K31" si="2">BQ17 - IF(AG17&gt;1, J17*BL17*100/(AI17*CE17), 0)</f>
        <v>400.98413333333298</v>
      </c>
      <c r="L17">
        <f t="shared" ref="L17:L31" si="3">((R17-I17/2)*K17-J17)/(R17+I17/2)</f>
        <v>227.53379158901845</v>
      </c>
      <c r="M17">
        <f t="shared" ref="M17:M31" si="4">L17*(BX17+BY17)/1000</f>
        <v>23.295168150009058</v>
      </c>
      <c r="N17">
        <f t="shared" ref="N17:N31" si="5">(BQ17 - IF(AG17&gt;1, J17*BL17*100/(AI17*CE17), 0))*(BX17+BY17)/1000</f>
        <v>41.053211245025778</v>
      </c>
      <c r="O17">
        <f t="shared" ref="O17:O31" si="6">2/((1/Q17-1/P17)+SIGN(Q17)*SQRT((1/Q17-1/P17)*(1/Q17-1/P17) + 4*BM17/((BM17+1)*(BM17+1))*(2*1/Q17*1/P17-1/P17*1/P17)))</f>
        <v>6.9964481323509312E-2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2.9704928852890027</v>
      </c>
      <c r="Q17">
        <f t="shared" ref="Q17:Q31" si="8">I17*(1000-(1000*0.61365*EXP(17.502*U17/(240.97+U17))/(BX17+BY17)+BS17)/2)/(1000*0.61365*EXP(17.502*U17/(240.97+U17))/(BX17+BY17)-BS17)</f>
        <v>6.9061738677759485E-2</v>
      </c>
      <c r="R17">
        <f t="shared" ref="R17:R31" si="9">1/((BM17+1)/(O17/1.6)+1/(P17/1.37)) + BM17/((BM17+1)/(O17/1.6) + BM17/(P17/1.37))</f>
        <v>4.3243724009543287E-2</v>
      </c>
      <c r="S17">
        <f t="shared" ref="S17:S31" si="10">(BI17*BK17)</f>
        <v>231.29443553179337</v>
      </c>
      <c r="T17">
        <f t="shared" ref="T17:T31" si="11">(BZ17+(S17+2*0.95*0.0000000567*(((BZ17+$B$7)+273)^4-(BZ17+273)^4)-44100*I17)/(1.84*29.3*P17+8*0.95*0.0000000567*(BZ17+273)^3))</f>
        <v>28.92251899347394</v>
      </c>
      <c r="U17">
        <f t="shared" ref="U17:U31" si="12">($C$7*CA17+$D$7*CB17+$E$7*T17)</f>
        <v>28.290803333333301</v>
      </c>
      <c r="V17">
        <f t="shared" ref="V17:V31" si="13">0.61365*EXP(17.502*U17/(240.97+U17))</f>
        <v>3.8596507157960351</v>
      </c>
      <c r="W17">
        <f t="shared" ref="W17:W31" si="14">(X17/Y17*100)</f>
        <v>40.287876226813935</v>
      </c>
      <c r="X17">
        <f t="shared" ref="X17:X31" si="15">BS17*(BX17+BY17)/1000</f>
        <v>1.5280910162707551</v>
      </c>
      <c r="Y17">
        <f t="shared" ref="Y17:Y31" si="16">0.61365*EXP(17.502*BZ17/(240.97+BZ17))</f>
        <v>3.7929301799575161</v>
      </c>
      <c r="Z17">
        <f t="shared" ref="Z17:Z31" si="17">(V17-BS17*(BX17+BY17)/1000)</f>
        <v>2.3315596995252799</v>
      </c>
      <c r="AA17">
        <f t="shared" ref="AA17:AA31" si="18">(-I17*44100)</f>
        <v>-71.233281937000044</v>
      </c>
      <c r="AB17">
        <f t="shared" ref="AB17:AB31" si="19">2*29.3*P17*0.92*(BZ17-U17)</f>
        <v>-47.953348593163184</v>
      </c>
      <c r="AC17">
        <f t="shared" ref="AC17:AC31" si="20">2*0.95*0.0000000567*(((BZ17+$B$7)+273)^4-(U17+273)^4)</f>
        <v>-3.5238042135365673</v>
      </c>
      <c r="AD17">
        <f t="shared" ref="AD17:AD31" si="21">S17+AC17+AA17+AB17</f>
        <v>108.58400078809356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53942.585283868153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1326.3388</v>
      </c>
      <c r="AR17">
        <v>1519.15</v>
      </c>
      <c r="AS17">
        <f t="shared" ref="AS17:AS31" si="27">1-AQ17/AR17</f>
        <v>0.12692044893525989</v>
      </c>
      <c r="AT17">
        <v>0.5</v>
      </c>
      <c r="AU17">
        <f t="shared" ref="AU17:AU31" si="28">BI17</f>
        <v>1180.1996797508721</v>
      </c>
      <c r="AV17">
        <f t="shared" ref="AV17:AV31" si="29">J17</f>
        <v>6.9930265246630796</v>
      </c>
      <c r="AW17">
        <f t="shared" ref="AW17:AW31" si="30">AS17*AT17*AU17</f>
        <v>74.895736593615311</v>
      </c>
      <c r="AX17">
        <f t="shared" ref="AX17:AX31" si="31">BC17/AR17</f>
        <v>0.42437547312641938</v>
      </c>
      <c r="AY17">
        <f t="shared" ref="AY17:AY31" si="32">(AV17-AO17)/AU17</f>
        <v>6.4148246558390987E-3</v>
      </c>
      <c r="AZ17">
        <f t="shared" ref="AZ17:AZ31" si="33">(AL17-AR17)/AR17</f>
        <v>1.1473060593094822</v>
      </c>
      <c r="BA17" t="s">
        <v>289</v>
      </c>
      <c r="BB17">
        <v>874.46</v>
      </c>
      <c r="BC17">
        <f t="shared" ref="BC17:BC31" si="34">AR17-BB17</f>
        <v>644.69000000000005</v>
      </c>
      <c r="BD17">
        <f t="shared" ref="BD17:BD31" si="35">(AR17-AQ17)/(AR17-BB17)</f>
        <v>0.2990758348973927</v>
      </c>
      <c r="BE17">
        <f t="shared" ref="BE17:BE31" si="36">(AL17-AR17)/(AL17-BB17)</f>
        <v>0.72998634623600067</v>
      </c>
      <c r="BF17">
        <f t="shared" ref="BF17:BF31" si="37">(AR17-AQ17)/(AR17-AK17)</f>
        <v>0.23991247876337016</v>
      </c>
      <c r="BG17">
        <f t="shared" ref="BG17:BG31" si="38">(AL17-AR17)/(AL17-AK17)</f>
        <v>0.68441368652781498</v>
      </c>
      <c r="BH17">
        <f t="shared" ref="BH17:BH31" si="39">$B$11*CF17+$C$11*CG17+$F$11*CH17*(1-CK17)</f>
        <v>1400.0170000000001</v>
      </c>
      <c r="BI17">
        <f t="shared" ref="BI17:BI31" si="40">BH17*BJ17</f>
        <v>1180.1996797508721</v>
      </c>
      <c r="BJ17">
        <f t="shared" ref="BJ17:BJ31" si="41">($B$11*$D$9+$C$11*$D$9+$F$11*((CU17+CM17)/MAX(CU17+CM17+CV17, 0.1)*$I$9+CV17/MAX(CU17+CM17+CV17, 0.1)*$J$9))/($B$11+$C$11+$F$11)</f>
        <v>0.84298953494912698</v>
      </c>
      <c r="BK17">
        <f t="shared" ref="BK17:BK31" si="42">($B$11*$K$9+$C$11*$K$9+$F$11*((CU17+CM17)/MAX(CU17+CM17+CV17, 0.1)*$P$9+CV17/MAX(CU17+CM17+CV17, 0.1)*$Q$9))/($B$11+$C$11+$F$11)</f>
        <v>0.1959790698982542</v>
      </c>
      <c r="BL17">
        <v>6</v>
      </c>
      <c r="BM17">
        <v>0.5</v>
      </c>
      <c r="BN17" t="s">
        <v>290</v>
      </c>
      <c r="BO17">
        <v>2</v>
      </c>
      <c r="BP17">
        <v>1608149760.8499999</v>
      </c>
      <c r="BQ17">
        <v>400.98413333333298</v>
      </c>
      <c r="BR17">
        <v>410.15260000000001</v>
      </c>
      <c r="BS17">
        <v>14.925513333333299</v>
      </c>
      <c r="BT17">
        <v>13.016206666666699</v>
      </c>
      <c r="BU17">
        <v>398.00113333333297</v>
      </c>
      <c r="BV17">
        <v>14.887513333333301</v>
      </c>
      <c r="BW17">
        <v>500.02186666666699</v>
      </c>
      <c r="BX17">
        <v>102.332833333333</v>
      </c>
      <c r="BY17">
        <v>4.8303056666666698E-2</v>
      </c>
      <c r="BZ17">
        <v>27.9913666666667</v>
      </c>
      <c r="CA17">
        <v>28.290803333333301</v>
      </c>
      <c r="CB17">
        <v>999.9</v>
      </c>
      <c r="CC17">
        <v>0</v>
      </c>
      <c r="CD17">
        <v>0</v>
      </c>
      <c r="CE17">
        <v>10001.952666666701</v>
      </c>
      <c r="CF17">
        <v>0</v>
      </c>
      <c r="CG17">
        <v>505.04163333333298</v>
      </c>
      <c r="CH17">
        <v>1400.0170000000001</v>
      </c>
      <c r="CI17">
        <v>0.89999050000000003</v>
      </c>
      <c r="CJ17">
        <v>0.1000095</v>
      </c>
      <c r="CK17">
        <v>0</v>
      </c>
      <c r="CL17">
        <v>1327.29766666667</v>
      </c>
      <c r="CM17">
        <v>4.9997499999999997</v>
      </c>
      <c r="CN17">
        <v>18511.2633333333</v>
      </c>
      <c r="CO17">
        <v>12178.16</v>
      </c>
      <c r="CP17">
        <v>49.449533333333299</v>
      </c>
      <c r="CQ17">
        <v>51.25</v>
      </c>
      <c r="CR17">
        <v>50.553733333333298</v>
      </c>
      <c r="CS17">
        <v>50.707999999999998</v>
      </c>
      <c r="CT17">
        <v>50.4664</v>
      </c>
      <c r="CU17">
        <v>1255.5039999999999</v>
      </c>
      <c r="CV17">
        <v>139.51333333333301</v>
      </c>
      <c r="CW17">
        <v>0</v>
      </c>
      <c r="CX17">
        <v>526.29999995231606</v>
      </c>
      <c r="CY17">
        <v>0</v>
      </c>
      <c r="CZ17">
        <v>1326.3388</v>
      </c>
      <c r="DA17">
        <v>-114.799999839042</v>
      </c>
      <c r="DB17">
        <v>-1613.3307667435299</v>
      </c>
      <c r="DC17">
        <v>18497.596000000001</v>
      </c>
      <c r="DD17">
        <v>15</v>
      </c>
      <c r="DE17">
        <v>1608149803.5999999</v>
      </c>
      <c r="DF17" t="s">
        <v>291</v>
      </c>
      <c r="DG17">
        <v>1608149803.5999999</v>
      </c>
      <c r="DH17">
        <v>1608149792.5999999</v>
      </c>
      <c r="DI17">
        <v>12</v>
      </c>
      <c r="DJ17">
        <v>-0.58399999999999996</v>
      </c>
      <c r="DK17">
        <v>1E-3</v>
      </c>
      <c r="DL17">
        <v>2.9830000000000001</v>
      </c>
      <c r="DM17">
        <v>3.7999999999999999E-2</v>
      </c>
      <c r="DN17">
        <v>410</v>
      </c>
      <c r="DO17">
        <v>13</v>
      </c>
      <c r="DP17">
        <v>0.3</v>
      </c>
      <c r="DQ17">
        <v>0.04</v>
      </c>
      <c r="DR17">
        <v>6.4357972203867302</v>
      </c>
      <c r="DS17">
        <v>4.6288449261249998</v>
      </c>
      <c r="DT17">
        <v>0.347758651208744</v>
      </c>
      <c r="DU17">
        <v>0</v>
      </c>
      <c r="DV17">
        <v>-8.5141551612903204</v>
      </c>
      <c r="DW17">
        <v>-5.3347108064516098</v>
      </c>
      <c r="DX17">
        <v>0.41679691043427203</v>
      </c>
      <c r="DY17">
        <v>0</v>
      </c>
      <c r="DZ17">
        <v>1.9079538709677399</v>
      </c>
      <c r="EA17">
        <v>2.2949516129028201E-2</v>
      </c>
      <c r="EB17">
        <v>1.77663269284514E-3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2.9830000000000001</v>
      </c>
      <c r="EJ17">
        <v>3.7999999999999999E-2</v>
      </c>
      <c r="EK17">
        <v>3.5675999999999699</v>
      </c>
      <c r="EL17">
        <v>0</v>
      </c>
      <c r="EM17">
        <v>0</v>
      </c>
      <c r="EN17">
        <v>0</v>
      </c>
      <c r="EO17">
        <v>3.6929999999998103E-2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18.600000000000001</v>
      </c>
      <c r="EX17">
        <v>18.399999999999999</v>
      </c>
      <c r="EY17">
        <v>2</v>
      </c>
      <c r="EZ17">
        <v>514.70500000000004</v>
      </c>
      <c r="FA17">
        <v>464.73500000000001</v>
      </c>
      <c r="FB17">
        <v>23.9879</v>
      </c>
      <c r="FC17">
        <v>33.592700000000001</v>
      </c>
      <c r="FD17">
        <v>29.999700000000001</v>
      </c>
      <c r="FE17">
        <v>33.5593</v>
      </c>
      <c r="FF17">
        <v>33.535499999999999</v>
      </c>
      <c r="FG17">
        <v>22.6616</v>
      </c>
      <c r="FH17">
        <v>0</v>
      </c>
      <c r="FI17">
        <v>100</v>
      </c>
      <c r="FJ17">
        <v>23.9877</v>
      </c>
      <c r="FK17">
        <v>409.89</v>
      </c>
      <c r="FL17">
        <v>18.143000000000001</v>
      </c>
      <c r="FM17">
        <v>101.38800000000001</v>
      </c>
      <c r="FN17">
        <v>100.762</v>
      </c>
    </row>
    <row r="18" spans="1:170" x14ac:dyDescent="0.25">
      <c r="A18">
        <v>2</v>
      </c>
      <c r="B18">
        <v>1608149924.5999999</v>
      </c>
      <c r="C18">
        <v>156</v>
      </c>
      <c r="D18" t="s">
        <v>293</v>
      </c>
      <c r="E18" t="s">
        <v>294</v>
      </c>
      <c r="F18" t="s">
        <v>285</v>
      </c>
      <c r="G18" t="s">
        <v>286</v>
      </c>
      <c r="H18">
        <v>1608149916.5999999</v>
      </c>
      <c r="I18">
        <f t="shared" si="0"/>
        <v>2.3502937916619229E-3</v>
      </c>
      <c r="J18">
        <f t="shared" si="1"/>
        <v>-1.7106194137798529</v>
      </c>
      <c r="K18">
        <f t="shared" si="2"/>
        <v>49.662729032258099</v>
      </c>
      <c r="L18">
        <f t="shared" si="3"/>
        <v>73.654324830243155</v>
      </c>
      <c r="M18">
        <f t="shared" si="4"/>
        <v>7.5404968048772902</v>
      </c>
      <c r="N18">
        <f t="shared" si="5"/>
        <v>5.0843131133484123</v>
      </c>
      <c r="O18">
        <f t="shared" si="6"/>
        <v>0.1061905301890803</v>
      </c>
      <c r="P18">
        <f t="shared" si="7"/>
        <v>2.9697299603039347</v>
      </c>
      <c r="Q18">
        <f t="shared" si="8"/>
        <v>0.1041252804318209</v>
      </c>
      <c r="R18">
        <f t="shared" si="9"/>
        <v>6.5260509301420064E-2</v>
      </c>
      <c r="S18">
        <f t="shared" si="10"/>
        <v>231.28855225689631</v>
      </c>
      <c r="T18">
        <f t="shared" si="11"/>
        <v>28.741878266829289</v>
      </c>
      <c r="U18">
        <f t="shared" si="12"/>
        <v>28.282112903225801</v>
      </c>
      <c r="V18">
        <f t="shared" si="13"/>
        <v>3.8576999824745295</v>
      </c>
      <c r="W18">
        <f t="shared" si="14"/>
        <v>42.390257447495422</v>
      </c>
      <c r="X18">
        <f t="shared" si="15"/>
        <v>1.6085633562666988</v>
      </c>
      <c r="Y18">
        <f t="shared" si="16"/>
        <v>3.7946534253986672</v>
      </c>
      <c r="Z18">
        <f t="shared" si="17"/>
        <v>2.2491366262078305</v>
      </c>
      <c r="AA18">
        <f t="shared" si="18"/>
        <v>-103.64795621229079</v>
      </c>
      <c r="AB18">
        <f t="shared" si="19"/>
        <v>-45.302224591525508</v>
      </c>
      <c r="AC18">
        <f t="shared" si="20"/>
        <v>-3.3298292175360302</v>
      </c>
      <c r="AD18">
        <f t="shared" si="21"/>
        <v>79.008542235543985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53918.762163702231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1132.7568000000001</v>
      </c>
      <c r="AR18">
        <v>1225.98</v>
      </c>
      <c r="AS18">
        <f t="shared" si="27"/>
        <v>7.6039739636861836E-2</v>
      </c>
      <c r="AT18">
        <v>0.5</v>
      </c>
      <c r="AU18">
        <f t="shared" si="28"/>
        <v>1180.1722652634608</v>
      </c>
      <c r="AV18">
        <f t="shared" si="29"/>
        <v>-1.7106194137798529</v>
      </c>
      <c r="AW18">
        <f t="shared" si="30"/>
        <v>44.869995888639501</v>
      </c>
      <c r="AX18">
        <f t="shared" si="31"/>
        <v>0.31759898203885872</v>
      </c>
      <c r="AY18">
        <f t="shared" si="32"/>
        <v>-9.5992082453380523E-4</v>
      </c>
      <c r="AZ18">
        <f t="shared" si="33"/>
        <v>1.660793813928449</v>
      </c>
      <c r="BA18" t="s">
        <v>296</v>
      </c>
      <c r="BB18">
        <v>836.61</v>
      </c>
      <c r="BC18">
        <f t="shared" si="34"/>
        <v>389.37</v>
      </c>
      <c r="BD18">
        <f t="shared" si="35"/>
        <v>0.23942060251174951</v>
      </c>
      <c r="BE18">
        <f t="shared" si="36"/>
        <v>0.83946616532053586</v>
      </c>
      <c r="BF18">
        <f t="shared" si="37"/>
        <v>0.18261045665361747</v>
      </c>
      <c r="BG18">
        <f t="shared" si="38"/>
        <v>0.79953567104776679</v>
      </c>
      <c r="BH18">
        <f t="shared" si="39"/>
        <v>1399.9848387096799</v>
      </c>
      <c r="BI18">
        <f t="shared" si="40"/>
        <v>1180.1722652634608</v>
      </c>
      <c r="BJ18">
        <f t="shared" si="41"/>
        <v>0.84298931862089788</v>
      </c>
      <c r="BK18">
        <f t="shared" si="42"/>
        <v>0.1959786372417959</v>
      </c>
      <c r="BL18">
        <v>6</v>
      </c>
      <c r="BM18">
        <v>0.5</v>
      </c>
      <c r="BN18" t="s">
        <v>290</v>
      </c>
      <c r="BO18">
        <v>2</v>
      </c>
      <c r="BP18">
        <v>1608149916.5999999</v>
      </c>
      <c r="BQ18">
        <v>49.662729032258099</v>
      </c>
      <c r="BR18">
        <v>47.750103225806399</v>
      </c>
      <c r="BS18">
        <v>15.7121806451613</v>
      </c>
      <c r="BT18">
        <v>12.936216129032299</v>
      </c>
      <c r="BU18">
        <v>46.679222580645202</v>
      </c>
      <c r="BV18">
        <v>15.6739225806452</v>
      </c>
      <c r="BW18">
        <v>500.01335483870997</v>
      </c>
      <c r="BX18">
        <v>102.328709677419</v>
      </c>
      <c r="BY18">
        <v>4.8127287096774198E-2</v>
      </c>
      <c r="BZ18">
        <v>27.999158064516099</v>
      </c>
      <c r="CA18">
        <v>28.282112903225801</v>
      </c>
      <c r="CB18">
        <v>999.9</v>
      </c>
      <c r="CC18">
        <v>0</v>
      </c>
      <c r="CD18">
        <v>0</v>
      </c>
      <c r="CE18">
        <v>9998.0370967741892</v>
      </c>
      <c r="CF18">
        <v>0</v>
      </c>
      <c r="CG18">
        <v>494.52861290322602</v>
      </c>
      <c r="CH18">
        <v>1399.9848387096799</v>
      </c>
      <c r="CI18">
        <v>0.90000045161290299</v>
      </c>
      <c r="CJ18">
        <v>9.9999548387096807E-2</v>
      </c>
      <c r="CK18">
        <v>0</v>
      </c>
      <c r="CL18">
        <v>1132.85419354839</v>
      </c>
      <c r="CM18">
        <v>4.9997499999999997</v>
      </c>
      <c r="CN18">
        <v>15745.9225806452</v>
      </c>
      <c r="CO18">
        <v>12177.9290322581</v>
      </c>
      <c r="CP18">
        <v>49.436999999999998</v>
      </c>
      <c r="CQ18">
        <v>51.174999999999997</v>
      </c>
      <c r="CR18">
        <v>50.495935483871001</v>
      </c>
      <c r="CS18">
        <v>50.608677419354798</v>
      </c>
      <c r="CT18">
        <v>50.406935483871003</v>
      </c>
      <c r="CU18">
        <v>1255.4848387096799</v>
      </c>
      <c r="CV18">
        <v>139.5</v>
      </c>
      <c r="CW18">
        <v>0</v>
      </c>
      <c r="CX18">
        <v>155.299999952316</v>
      </c>
      <c r="CY18">
        <v>0</v>
      </c>
      <c r="CZ18">
        <v>1132.7568000000001</v>
      </c>
      <c r="DA18">
        <v>-6.7484615428903103</v>
      </c>
      <c r="DB18">
        <v>-111.684615557886</v>
      </c>
      <c r="DC18">
        <v>15744.484</v>
      </c>
      <c r="DD18">
        <v>15</v>
      </c>
      <c r="DE18">
        <v>1608149803.5999999</v>
      </c>
      <c r="DF18" t="s">
        <v>291</v>
      </c>
      <c r="DG18">
        <v>1608149803.5999999</v>
      </c>
      <c r="DH18">
        <v>1608149792.5999999</v>
      </c>
      <c r="DI18">
        <v>12</v>
      </c>
      <c r="DJ18">
        <v>-0.58399999999999996</v>
      </c>
      <c r="DK18">
        <v>1E-3</v>
      </c>
      <c r="DL18">
        <v>2.9830000000000001</v>
      </c>
      <c r="DM18">
        <v>3.7999999999999999E-2</v>
      </c>
      <c r="DN18">
        <v>410</v>
      </c>
      <c r="DO18">
        <v>13</v>
      </c>
      <c r="DP18">
        <v>0.3</v>
      </c>
      <c r="DQ18">
        <v>0.04</v>
      </c>
      <c r="DR18">
        <v>-1.7046461265593</v>
      </c>
      <c r="DS18">
        <v>-2.1164575566789701</v>
      </c>
      <c r="DT18">
        <v>0.25678840931973101</v>
      </c>
      <c r="DU18">
        <v>0</v>
      </c>
      <c r="DV18">
        <v>1.9083706451612901</v>
      </c>
      <c r="DW18">
        <v>2.2554546774193498</v>
      </c>
      <c r="DX18">
        <v>0.30512268411390497</v>
      </c>
      <c r="DY18">
        <v>0</v>
      </c>
      <c r="DZ18">
        <v>2.7704964516129</v>
      </c>
      <c r="EA18">
        <v>0.66176467741934797</v>
      </c>
      <c r="EB18">
        <v>4.9335026852184098E-2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2.984</v>
      </c>
      <c r="EJ18">
        <v>3.8300000000000001E-2</v>
      </c>
      <c r="EK18">
        <v>2.98349999999999</v>
      </c>
      <c r="EL18">
        <v>0</v>
      </c>
      <c r="EM18">
        <v>0</v>
      </c>
      <c r="EN18">
        <v>0</v>
      </c>
      <c r="EO18">
        <v>3.8259999999999302E-2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2.2000000000000002</v>
      </c>
      <c r="EY18">
        <v>2</v>
      </c>
      <c r="EZ18">
        <v>515.30799999999999</v>
      </c>
      <c r="FA18">
        <v>464.30500000000001</v>
      </c>
      <c r="FB18">
        <v>24.025300000000001</v>
      </c>
      <c r="FC18">
        <v>33.489699999999999</v>
      </c>
      <c r="FD18">
        <v>30.0016</v>
      </c>
      <c r="FE18">
        <v>33.469700000000003</v>
      </c>
      <c r="FF18">
        <v>33.448999999999998</v>
      </c>
      <c r="FG18">
        <v>6.6868699999999999</v>
      </c>
      <c r="FH18">
        <v>0</v>
      </c>
      <c r="FI18">
        <v>100</v>
      </c>
      <c r="FJ18">
        <v>23.9816</v>
      </c>
      <c r="FK18">
        <v>47.740200000000002</v>
      </c>
      <c r="FL18">
        <v>18.143000000000001</v>
      </c>
      <c r="FM18">
        <v>101.41</v>
      </c>
      <c r="FN18">
        <v>100.78400000000001</v>
      </c>
    </row>
    <row r="19" spans="1:170" x14ac:dyDescent="0.25">
      <c r="A19">
        <v>3</v>
      </c>
      <c r="B19">
        <v>1608150045.5</v>
      </c>
      <c r="C19">
        <v>276.90000009536698</v>
      </c>
      <c r="D19" t="s">
        <v>298</v>
      </c>
      <c r="E19" t="s">
        <v>299</v>
      </c>
      <c r="F19" t="s">
        <v>285</v>
      </c>
      <c r="G19" t="s">
        <v>286</v>
      </c>
      <c r="H19">
        <v>1608150037.75</v>
      </c>
      <c r="I19">
        <f t="shared" si="0"/>
        <v>3.2704551877252011E-3</v>
      </c>
      <c r="J19">
        <f t="shared" si="1"/>
        <v>-0.41449035391760136</v>
      </c>
      <c r="K19">
        <f t="shared" si="2"/>
        <v>79.923076666666702</v>
      </c>
      <c r="L19">
        <f t="shared" si="3"/>
        <v>81.488762467827584</v>
      </c>
      <c r="M19">
        <f t="shared" si="4"/>
        <v>8.3421894781515551</v>
      </c>
      <c r="N19">
        <f t="shared" si="5"/>
        <v>8.1819066707927828</v>
      </c>
      <c r="O19">
        <f t="shared" si="6"/>
        <v>0.15772371467767385</v>
      </c>
      <c r="P19">
        <f t="shared" si="7"/>
        <v>2.9697619184632726</v>
      </c>
      <c r="Q19">
        <f t="shared" si="8"/>
        <v>0.15321349964886405</v>
      </c>
      <c r="R19">
        <f t="shared" si="9"/>
        <v>9.6152919364244749E-2</v>
      </c>
      <c r="S19">
        <f t="shared" si="10"/>
        <v>231.28804605552617</v>
      </c>
      <c r="T19">
        <f t="shared" si="11"/>
        <v>28.490930570289908</v>
      </c>
      <c r="U19">
        <f t="shared" si="12"/>
        <v>28.205383333333302</v>
      </c>
      <c r="V19">
        <f t="shared" si="13"/>
        <v>3.8405138476821943</v>
      </c>
      <c r="W19">
        <f t="shared" si="14"/>
        <v>45.223454219641631</v>
      </c>
      <c r="X19">
        <f t="shared" si="15"/>
        <v>1.7145911539279652</v>
      </c>
      <c r="Y19">
        <f t="shared" si="16"/>
        <v>3.7913759210000313</v>
      </c>
      <c r="Z19">
        <f t="shared" si="17"/>
        <v>2.1259226937542293</v>
      </c>
      <c r="AA19">
        <f t="shared" si="18"/>
        <v>-144.22707377868136</v>
      </c>
      <c r="AB19">
        <f t="shared" si="19"/>
        <v>-35.390854409352357</v>
      </c>
      <c r="AC19">
        <f t="shared" si="20"/>
        <v>-2.6001039142724256</v>
      </c>
      <c r="AD19">
        <f t="shared" si="21"/>
        <v>49.070013953220013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53922.259510635755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1114.73</v>
      </c>
      <c r="AR19">
        <v>1209.44</v>
      </c>
      <c r="AS19">
        <f t="shared" si="27"/>
        <v>7.8308969440402221E-2</v>
      </c>
      <c r="AT19">
        <v>0.5</v>
      </c>
      <c r="AU19">
        <f t="shared" si="28"/>
        <v>1180.1696007473342</v>
      </c>
      <c r="AV19">
        <f t="shared" si="29"/>
        <v>-0.41449035391760136</v>
      </c>
      <c r="AW19">
        <f t="shared" si="30"/>
        <v>46.208932599707346</v>
      </c>
      <c r="AX19">
        <f t="shared" si="31"/>
        <v>0.32523316576266703</v>
      </c>
      <c r="AY19">
        <f t="shared" si="32"/>
        <v>1.383336139104415E-4</v>
      </c>
      <c r="AZ19">
        <f t="shared" si="33"/>
        <v>1.6971821669533005</v>
      </c>
      <c r="BA19" t="s">
        <v>301</v>
      </c>
      <c r="BB19">
        <v>816.09</v>
      </c>
      <c r="BC19">
        <f t="shared" si="34"/>
        <v>393.35</v>
      </c>
      <c r="BD19">
        <f t="shared" si="35"/>
        <v>0.24077793313842641</v>
      </c>
      <c r="BE19">
        <f t="shared" si="36"/>
        <v>0.83918576936128109</v>
      </c>
      <c r="BF19">
        <f t="shared" si="37"/>
        <v>0.19173497863434202</v>
      </c>
      <c r="BG19">
        <f t="shared" si="38"/>
        <v>0.80603059762265505</v>
      </c>
      <c r="BH19">
        <f t="shared" si="39"/>
        <v>1399.98166666667</v>
      </c>
      <c r="BI19">
        <f t="shared" si="40"/>
        <v>1180.1696007473342</v>
      </c>
      <c r="BJ19">
        <f t="shared" si="41"/>
        <v>0.8429893253940216</v>
      </c>
      <c r="BK19">
        <f t="shared" si="42"/>
        <v>0.19597865078804319</v>
      </c>
      <c r="BL19">
        <v>6</v>
      </c>
      <c r="BM19">
        <v>0.5</v>
      </c>
      <c r="BN19" t="s">
        <v>290</v>
      </c>
      <c r="BO19">
        <v>2</v>
      </c>
      <c r="BP19">
        <v>1608150037.75</v>
      </c>
      <c r="BQ19">
        <v>79.923076666666702</v>
      </c>
      <c r="BR19">
        <v>79.739353333333298</v>
      </c>
      <c r="BS19">
        <v>16.74859</v>
      </c>
      <c r="BT19">
        <v>12.8898433333333</v>
      </c>
      <c r="BU19">
        <v>76.939576666666696</v>
      </c>
      <c r="BV19">
        <v>16.710333333333299</v>
      </c>
      <c r="BW19">
        <v>500.008933333333</v>
      </c>
      <c r="BX19">
        <v>102.324366666667</v>
      </c>
      <c r="BY19">
        <v>4.7901920000000001E-2</v>
      </c>
      <c r="BZ19">
        <v>27.9843366666667</v>
      </c>
      <c r="CA19">
        <v>28.205383333333302</v>
      </c>
      <c r="CB19">
        <v>999.9</v>
      </c>
      <c r="CC19">
        <v>0</v>
      </c>
      <c r="CD19">
        <v>0</v>
      </c>
      <c r="CE19">
        <v>9998.6423333333296</v>
      </c>
      <c r="CF19">
        <v>0</v>
      </c>
      <c r="CG19">
        <v>458.347033333333</v>
      </c>
      <c r="CH19">
        <v>1399.98166666667</v>
      </c>
      <c r="CI19">
        <v>0.90000033333333296</v>
      </c>
      <c r="CJ19">
        <v>9.9999666666666695E-2</v>
      </c>
      <c r="CK19">
        <v>0</v>
      </c>
      <c r="CL19">
        <v>1114.722</v>
      </c>
      <c r="CM19">
        <v>4.9997499999999997</v>
      </c>
      <c r="CN19">
        <v>15486.6166666667</v>
      </c>
      <c r="CO19">
        <v>12177.88</v>
      </c>
      <c r="CP19">
        <v>49.441200000000002</v>
      </c>
      <c r="CQ19">
        <v>51.174599999999998</v>
      </c>
      <c r="CR19">
        <v>50.5082666666667</v>
      </c>
      <c r="CS19">
        <v>50.6291333333333</v>
      </c>
      <c r="CT19">
        <v>50.437066666666603</v>
      </c>
      <c r="CU19">
        <v>1255.48166666667</v>
      </c>
      <c r="CV19">
        <v>139.5</v>
      </c>
      <c r="CW19">
        <v>0</v>
      </c>
      <c r="CX19">
        <v>120.09999990463299</v>
      </c>
      <c r="CY19">
        <v>0</v>
      </c>
      <c r="CZ19">
        <v>1114.73</v>
      </c>
      <c r="DA19">
        <v>-8.3439316145673796</v>
      </c>
      <c r="DB19">
        <v>-128.242735122065</v>
      </c>
      <c r="DC19">
        <v>15486.6653846154</v>
      </c>
      <c r="DD19">
        <v>15</v>
      </c>
      <c r="DE19">
        <v>1608149803.5999999</v>
      </c>
      <c r="DF19" t="s">
        <v>291</v>
      </c>
      <c r="DG19">
        <v>1608149803.5999999</v>
      </c>
      <c r="DH19">
        <v>1608149792.5999999</v>
      </c>
      <c r="DI19">
        <v>12</v>
      </c>
      <c r="DJ19">
        <v>-0.58399999999999996</v>
      </c>
      <c r="DK19">
        <v>1E-3</v>
      </c>
      <c r="DL19">
        <v>2.9830000000000001</v>
      </c>
      <c r="DM19">
        <v>3.7999999999999999E-2</v>
      </c>
      <c r="DN19">
        <v>410</v>
      </c>
      <c r="DO19">
        <v>13</v>
      </c>
      <c r="DP19">
        <v>0.3</v>
      </c>
      <c r="DQ19">
        <v>0.04</v>
      </c>
      <c r="DR19">
        <v>-0.41312142267539398</v>
      </c>
      <c r="DS19">
        <v>-0.276077584886533</v>
      </c>
      <c r="DT19">
        <v>2.4625608954025002E-2</v>
      </c>
      <c r="DU19">
        <v>1</v>
      </c>
      <c r="DV19">
        <v>0.18371283333333299</v>
      </c>
      <c r="DW19">
        <v>0.26458147274749699</v>
      </c>
      <c r="DX19">
        <v>2.7221626473673901E-2</v>
      </c>
      <c r="DY19">
        <v>0</v>
      </c>
      <c r="DZ19">
        <v>3.8587426666666702</v>
      </c>
      <c r="EA19">
        <v>0.38042162402669</v>
      </c>
      <c r="EB19">
        <v>2.7449348860927199E-2</v>
      </c>
      <c r="EC19">
        <v>0</v>
      </c>
      <c r="ED19">
        <v>1</v>
      </c>
      <c r="EE19">
        <v>3</v>
      </c>
      <c r="EF19" t="s">
        <v>292</v>
      </c>
      <c r="EG19">
        <v>100</v>
      </c>
      <c r="EH19">
        <v>100</v>
      </c>
      <c r="EI19">
        <v>2.984</v>
      </c>
      <c r="EJ19">
        <v>3.8199999999999998E-2</v>
      </c>
      <c r="EK19">
        <v>2.98349999999999</v>
      </c>
      <c r="EL19">
        <v>0</v>
      </c>
      <c r="EM19">
        <v>0</v>
      </c>
      <c r="EN19">
        <v>0</v>
      </c>
      <c r="EO19">
        <v>3.8259999999999302E-2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</v>
      </c>
      <c r="EX19">
        <v>4.2</v>
      </c>
      <c r="EY19">
        <v>2</v>
      </c>
      <c r="EZ19">
        <v>516.15200000000004</v>
      </c>
      <c r="FA19">
        <v>464.64800000000002</v>
      </c>
      <c r="FB19">
        <v>24.112500000000001</v>
      </c>
      <c r="FC19">
        <v>33.429699999999997</v>
      </c>
      <c r="FD19">
        <v>29.9999</v>
      </c>
      <c r="FE19">
        <v>33.409300000000002</v>
      </c>
      <c r="FF19">
        <v>33.386499999999998</v>
      </c>
      <c r="FG19">
        <v>8.1371300000000009</v>
      </c>
      <c r="FH19">
        <v>0</v>
      </c>
      <c r="FI19">
        <v>100</v>
      </c>
      <c r="FJ19">
        <v>24.119299999999999</v>
      </c>
      <c r="FK19">
        <v>79.772800000000004</v>
      </c>
      <c r="FL19">
        <v>15.556100000000001</v>
      </c>
      <c r="FM19">
        <v>101.42</v>
      </c>
      <c r="FN19">
        <v>100.795</v>
      </c>
    </row>
    <row r="20" spans="1:170" x14ac:dyDescent="0.25">
      <c r="A20">
        <v>4</v>
      </c>
      <c r="B20">
        <v>1608150166</v>
      </c>
      <c r="C20">
        <v>397.40000009536698</v>
      </c>
      <c r="D20" t="s">
        <v>302</v>
      </c>
      <c r="E20" t="s">
        <v>303</v>
      </c>
      <c r="F20" t="s">
        <v>285</v>
      </c>
      <c r="G20" t="s">
        <v>286</v>
      </c>
      <c r="H20">
        <v>1608150158</v>
      </c>
      <c r="I20">
        <f t="shared" si="0"/>
        <v>3.7368410251680867E-3</v>
      </c>
      <c r="J20">
        <f t="shared" si="1"/>
        <v>0.63637191335607179</v>
      </c>
      <c r="K20">
        <f t="shared" si="2"/>
        <v>99.9450419354839</v>
      </c>
      <c r="L20">
        <f t="shared" si="3"/>
        <v>91.144707896839734</v>
      </c>
      <c r="M20">
        <f t="shared" si="4"/>
        <v>9.3300694879397721</v>
      </c>
      <c r="N20">
        <f t="shared" si="5"/>
        <v>10.230919685304645</v>
      </c>
      <c r="O20">
        <f t="shared" si="6"/>
        <v>0.18598047231207585</v>
      </c>
      <c r="P20">
        <f t="shared" si="7"/>
        <v>2.969908637689187</v>
      </c>
      <c r="Q20">
        <f t="shared" si="8"/>
        <v>0.17974414476011261</v>
      </c>
      <c r="R20">
        <f t="shared" si="9"/>
        <v>0.11288297891024024</v>
      </c>
      <c r="S20">
        <f t="shared" si="10"/>
        <v>231.29164094322911</v>
      </c>
      <c r="T20">
        <f t="shared" si="11"/>
        <v>28.373487720048601</v>
      </c>
      <c r="U20">
        <f t="shared" si="12"/>
        <v>28.170893548387099</v>
      </c>
      <c r="V20">
        <f t="shared" si="13"/>
        <v>3.8328104995007357</v>
      </c>
      <c r="W20">
        <f t="shared" si="14"/>
        <v>46.489499218847953</v>
      </c>
      <c r="X20">
        <f t="shared" si="15"/>
        <v>1.7628213001980888</v>
      </c>
      <c r="Y20">
        <f t="shared" si="16"/>
        <v>3.7918698411864136</v>
      </c>
      <c r="Z20">
        <f t="shared" si="17"/>
        <v>2.0699891993026469</v>
      </c>
      <c r="AA20">
        <f t="shared" si="18"/>
        <v>-164.79468920991263</v>
      </c>
      <c r="AB20">
        <f t="shared" si="19"/>
        <v>-29.512573048738659</v>
      </c>
      <c r="AC20">
        <f t="shared" si="20"/>
        <v>-2.1677813228165039</v>
      </c>
      <c r="AD20">
        <f t="shared" si="21"/>
        <v>34.816597361761325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53926.003877942676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1094.66769230769</v>
      </c>
      <c r="AR20">
        <v>1196.6400000000001</v>
      </c>
      <c r="AS20">
        <f t="shared" si="27"/>
        <v>8.5215526551268628E-2</v>
      </c>
      <c r="AT20">
        <v>0.5</v>
      </c>
      <c r="AU20">
        <f t="shared" si="28"/>
        <v>1180.188523327967</v>
      </c>
      <c r="AV20">
        <f t="shared" si="29"/>
        <v>0.63637191335607179</v>
      </c>
      <c r="AW20">
        <f t="shared" si="30"/>
        <v>50.285193222578442</v>
      </c>
      <c r="AX20">
        <f t="shared" si="31"/>
        <v>0.35252874715871113</v>
      </c>
      <c r="AY20">
        <f t="shared" si="32"/>
        <v>1.028750381124405E-3</v>
      </c>
      <c r="AZ20">
        <f t="shared" si="33"/>
        <v>1.7260328920978736</v>
      </c>
      <c r="BA20" t="s">
        <v>305</v>
      </c>
      <c r="BB20">
        <v>774.79</v>
      </c>
      <c r="BC20">
        <f t="shared" si="34"/>
        <v>421.85000000000014</v>
      </c>
      <c r="BD20">
        <f t="shared" si="35"/>
        <v>0.24172646128318137</v>
      </c>
      <c r="BE20">
        <f t="shared" si="36"/>
        <v>0.83039774212094275</v>
      </c>
      <c r="BF20">
        <f t="shared" si="37"/>
        <v>0.21192878793692696</v>
      </c>
      <c r="BG20">
        <f t="shared" si="38"/>
        <v>0.81105690113889251</v>
      </c>
      <c r="BH20">
        <f t="shared" si="39"/>
        <v>1400.00419354839</v>
      </c>
      <c r="BI20">
        <f t="shared" si="40"/>
        <v>1180.188523327967</v>
      </c>
      <c r="BJ20">
        <f t="shared" si="41"/>
        <v>0.84298927729402884</v>
      </c>
      <c r="BK20">
        <f t="shared" si="42"/>
        <v>0.19597855458805763</v>
      </c>
      <c r="BL20">
        <v>6</v>
      </c>
      <c r="BM20">
        <v>0.5</v>
      </c>
      <c r="BN20" t="s">
        <v>290</v>
      </c>
      <c r="BO20">
        <v>2</v>
      </c>
      <c r="BP20">
        <v>1608150158</v>
      </c>
      <c r="BQ20">
        <v>99.9450419354839</v>
      </c>
      <c r="BR20">
        <v>101.156838709677</v>
      </c>
      <c r="BS20">
        <v>17.220861290322599</v>
      </c>
      <c r="BT20">
        <v>12.813961290322601</v>
      </c>
      <c r="BU20">
        <v>96.961541935483893</v>
      </c>
      <c r="BV20">
        <v>17.182603225806499</v>
      </c>
      <c r="BW20">
        <v>500.00990322580702</v>
      </c>
      <c r="BX20">
        <v>102.31735483871</v>
      </c>
      <c r="BY20">
        <v>4.8100087096774199E-2</v>
      </c>
      <c r="BZ20">
        <v>27.986570967741901</v>
      </c>
      <c r="CA20">
        <v>28.170893548387099</v>
      </c>
      <c r="CB20">
        <v>999.9</v>
      </c>
      <c r="CC20">
        <v>0</v>
      </c>
      <c r="CD20">
        <v>0</v>
      </c>
      <c r="CE20">
        <v>10000.158064516099</v>
      </c>
      <c r="CF20">
        <v>0</v>
      </c>
      <c r="CG20">
        <v>442.769322580645</v>
      </c>
      <c r="CH20">
        <v>1400.00419354839</v>
      </c>
      <c r="CI20">
        <v>0.90000258064516103</v>
      </c>
      <c r="CJ20">
        <v>9.9997419354838704E-2</v>
      </c>
      <c r="CK20">
        <v>0</v>
      </c>
      <c r="CL20">
        <v>1094.7038709677399</v>
      </c>
      <c r="CM20">
        <v>4.9997499999999997</v>
      </c>
      <c r="CN20">
        <v>15211.0290322581</v>
      </c>
      <c r="CO20">
        <v>12178.083870967699</v>
      </c>
      <c r="CP20">
        <v>49.445129032258002</v>
      </c>
      <c r="CQ20">
        <v>51.140999999999998</v>
      </c>
      <c r="CR20">
        <v>50.524000000000001</v>
      </c>
      <c r="CS20">
        <v>50.590387096774201</v>
      </c>
      <c r="CT20">
        <v>50.4491935483871</v>
      </c>
      <c r="CU20">
        <v>1255.50419354839</v>
      </c>
      <c r="CV20">
        <v>139.5</v>
      </c>
      <c r="CW20">
        <v>0</v>
      </c>
      <c r="CX20">
        <v>119.700000047684</v>
      </c>
      <c r="CY20">
        <v>0</v>
      </c>
      <c r="CZ20">
        <v>1094.66769230769</v>
      </c>
      <c r="DA20">
        <v>-8.5818803463257805</v>
      </c>
      <c r="DB20">
        <v>-101.035897525032</v>
      </c>
      <c r="DC20">
        <v>15210.557692307701</v>
      </c>
      <c r="DD20">
        <v>15</v>
      </c>
      <c r="DE20">
        <v>1608149803.5999999</v>
      </c>
      <c r="DF20" t="s">
        <v>291</v>
      </c>
      <c r="DG20">
        <v>1608149803.5999999</v>
      </c>
      <c r="DH20">
        <v>1608149792.5999999</v>
      </c>
      <c r="DI20">
        <v>12</v>
      </c>
      <c r="DJ20">
        <v>-0.58399999999999996</v>
      </c>
      <c r="DK20">
        <v>1E-3</v>
      </c>
      <c r="DL20">
        <v>2.9830000000000001</v>
      </c>
      <c r="DM20">
        <v>3.7999999999999999E-2</v>
      </c>
      <c r="DN20">
        <v>410</v>
      </c>
      <c r="DO20">
        <v>13</v>
      </c>
      <c r="DP20">
        <v>0.3</v>
      </c>
      <c r="DQ20">
        <v>0.04</v>
      </c>
      <c r="DR20">
        <v>0.636724244718187</v>
      </c>
      <c r="DS20">
        <v>-0.16927725959415801</v>
      </c>
      <c r="DT20">
        <v>2.7478993221863101E-2</v>
      </c>
      <c r="DU20">
        <v>1</v>
      </c>
      <c r="DV20">
        <v>-1.21315033333333</v>
      </c>
      <c r="DW20">
        <v>0.29954162402669499</v>
      </c>
      <c r="DX20">
        <v>3.1886302334318398E-2</v>
      </c>
      <c r="DY20">
        <v>0</v>
      </c>
      <c r="DZ20">
        <v>4.40608033333333</v>
      </c>
      <c r="EA20">
        <v>0.21025788654059899</v>
      </c>
      <c r="EB20">
        <v>1.5177802977447899E-2</v>
      </c>
      <c r="EC20">
        <v>0</v>
      </c>
      <c r="ED20">
        <v>1</v>
      </c>
      <c r="EE20">
        <v>3</v>
      </c>
      <c r="EF20" t="s">
        <v>292</v>
      </c>
      <c r="EG20">
        <v>100</v>
      </c>
      <c r="EH20">
        <v>100</v>
      </c>
      <c r="EI20">
        <v>2.984</v>
      </c>
      <c r="EJ20">
        <v>3.8300000000000001E-2</v>
      </c>
      <c r="EK20">
        <v>2.98349999999999</v>
      </c>
      <c r="EL20">
        <v>0</v>
      </c>
      <c r="EM20">
        <v>0</v>
      </c>
      <c r="EN20">
        <v>0</v>
      </c>
      <c r="EO20">
        <v>3.8259999999999302E-2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6</v>
      </c>
      <c r="EX20">
        <v>6.2</v>
      </c>
      <c r="EY20">
        <v>2</v>
      </c>
      <c r="EZ20">
        <v>516.28099999999995</v>
      </c>
      <c r="FA20">
        <v>464.74200000000002</v>
      </c>
      <c r="FB20">
        <v>24.1816</v>
      </c>
      <c r="FC20">
        <v>33.375500000000002</v>
      </c>
      <c r="FD20">
        <v>29.9999</v>
      </c>
      <c r="FE20">
        <v>33.353099999999998</v>
      </c>
      <c r="FF20">
        <v>33.330199999999998</v>
      </c>
      <c r="FG20">
        <v>9.1145800000000001</v>
      </c>
      <c r="FH20">
        <v>0</v>
      </c>
      <c r="FI20">
        <v>100</v>
      </c>
      <c r="FJ20">
        <v>24.1844</v>
      </c>
      <c r="FK20">
        <v>101.241</v>
      </c>
      <c r="FL20">
        <v>16.568999999999999</v>
      </c>
      <c r="FM20">
        <v>101.432</v>
      </c>
      <c r="FN20">
        <v>100.809</v>
      </c>
    </row>
    <row r="21" spans="1:170" x14ac:dyDescent="0.25">
      <c r="A21">
        <v>5</v>
      </c>
      <c r="B21">
        <v>1608150236</v>
      </c>
      <c r="C21">
        <v>467.40000009536698</v>
      </c>
      <c r="D21" t="s">
        <v>306</v>
      </c>
      <c r="E21" t="s">
        <v>307</v>
      </c>
      <c r="F21" t="s">
        <v>285</v>
      </c>
      <c r="G21" t="s">
        <v>286</v>
      </c>
      <c r="H21">
        <v>1608150228.25</v>
      </c>
      <c r="I21">
        <f t="shared" si="0"/>
        <v>3.8863991267793952E-3</v>
      </c>
      <c r="J21">
        <f t="shared" si="1"/>
        <v>3.212520799090143</v>
      </c>
      <c r="K21">
        <f t="shared" si="2"/>
        <v>148.79026666666701</v>
      </c>
      <c r="L21">
        <f t="shared" si="3"/>
        <v>117.3523473803024</v>
      </c>
      <c r="M21">
        <f t="shared" si="4"/>
        <v>12.012334899901578</v>
      </c>
      <c r="N21">
        <f t="shared" si="5"/>
        <v>15.230360132921108</v>
      </c>
      <c r="O21">
        <f t="shared" si="6"/>
        <v>0.19575574433752033</v>
      </c>
      <c r="P21">
        <f t="shared" si="7"/>
        <v>2.9698954080772348</v>
      </c>
      <c r="Q21">
        <f t="shared" si="8"/>
        <v>0.18885966484102928</v>
      </c>
      <c r="R21">
        <f t="shared" si="9"/>
        <v>0.11863663674851614</v>
      </c>
      <c r="S21">
        <f t="shared" si="10"/>
        <v>231.29064929891942</v>
      </c>
      <c r="T21">
        <f t="shared" si="11"/>
        <v>28.323082210064616</v>
      </c>
      <c r="U21">
        <f t="shared" si="12"/>
        <v>28.131963333333299</v>
      </c>
      <c r="V21">
        <f t="shared" si="13"/>
        <v>3.8241315715410393</v>
      </c>
      <c r="W21">
        <f t="shared" si="14"/>
        <v>46.8522418436376</v>
      </c>
      <c r="X21">
        <f t="shared" si="15"/>
        <v>1.7753306035951666</v>
      </c>
      <c r="Y21">
        <f t="shared" si="16"/>
        <v>3.7892116443863433</v>
      </c>
      <c r="Z21">
        <f t="shared" si="17"/>
        <v>2.0488009679458727</v>
      </c>
      <c r="AA21">
        <f t="shared" si="18"/>
        <v>-171.39020149097132</v>
      </c>
      <c r="AB21">
        <f t="shared" si="19"/>
        <v>-25.204988655241447</v>
      </c>
      <c r="AC21">
        <f t="shared" si="20"/>
        <v>-1.8509153760578509</v>
      </c>
      <c r="AD21">
        <f t="shared" si="21"/>
        <v>32.844543776648791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53927.676262988767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1084.95730769231</v>
      </c>
      <c r="AR21">
        <v>1202.83</v>
      </c>
      <c r="AS21">
        <f t="shared" si="27"/>
        <v>9.7996136035590986E-2</v>
      </c>
      <c r="AT21">
        <v>0.5</v>
      </c>
      <c r="AU21">
        <f t="shared" si="28"/>
        <v>1180.1835707473142</v>
      </c>
      <c r="AV21">
        <f t="shared" si="29"/>
        <v>3.212520799090143</v>
      </c>
      <c r="AW21">
        <f t="shared" si="30"/>
        <v>57.826714872961659</v>
      </c>
      <c r="AX21">
        <f t="shared" si="31"/>
        <v>0.36626954765012509</v>
      </c>
      <c r="AY21">
        <f t="shared" si="32"/>
        <v>3.2115921394383564E-3</v>
      </c>
      <c r="AZ21">
        <f t="shared" si="33"/>
        <v>1.7120041901183045</v>
      </c>
      <c r="BA21" t="s">
        <v>309</v>
      </c>
      <c r="BB21">
        <v>762.27</v>
      </c>
      <c r="BC21">
        <f t="shared" si="34"/>
        <v>440.55999999999995</v>
      </c>
      <c r="BD21">
        <f t="shared" si="35"/>
        <v>0.26755196183877328</v>
      </c>
      <c r="BE21">
        <f t="shared" si="36"/>
        <v>0.82376260595805284</v>
      </c>
      <c r="BF21">
        <f t="shared" si="37"/>
        <v>0.24186303090950786</v>
      </c>
      <c r="BG21">
        <f t="shared" si="38"/>
        <v>0.80862621217283714</v>
      </c>
      <c r="BH21">
        <f t="shared" si="39"/>
        <v>1399.99833333333</v>
      </c>
      <c r="BI21">
        <f t="shared" si="40"/>
        <v>1180.1835707473142</v>
      </c>
      <c r="BJ21">
        <f t="shared" si="41"/>
        <v>0.84298926837816501</v>
      </c>
      <c r="BK21">
        <f t="shared" si="42"/>
        <v>0.19597853675633009</v>
      </c>
      <c r="BL21">
        <v>6</v>
      </c>
      <c r="BM21">
        <v>0.5</v>
      </c>
      <c r="BN21" t="s">
        <v>290</v>
      </c>
      <c r="BO21">
        <v>2</v>
      </c>
      <c r="BP21">
        <v>1608150228.25</v>
      </c>
      <c r="BQ21">
        <v>148.79026666666701</v>
      </c>
      <c r="BR21">
        <v>153.339</v>
      </c>
      <c r="BS21">
        <v>17.343773333333299</v>
      </c>
      <c r="BT21">
        <v>12.7611833333333</v>
      </c>
      <c r="BU21">
        <v>145.80676666666699</v>
      </c>
      <c r="BV21">
        <v>17.305533333333301</v>
      </c>
      <c r="BW21">
        <v>500.02216666666698</v>
      </c>
      <c r="BX21">
        <v>102.31293333333301</v>
      </c>
      <c r="BY21">
        <v>4.8333126666666698E-2</v>
      </c>
      <c r="BZ21">
        <v>27.974543333333301</v>
      </c>
      <c r="CA21">
        <v>28.131963333333299</v>
      </c>
      <c r="CB21">
        <v>999.9</v>
      </c>
      <c r="CC21">
        <v>0</v>
      </c>
      <c r="CD21">
        <v>0</v>
      </c>
      <c r="CE21">
        <v>10000.5153333333</v>
      </c>
      <c r="CF21">
        <v>0</v>
      </c>
      <c r="CG21">
        <v>453.661566666667</v>
      </c>
      <c r="CH21">
        <v>1399.99833333333</v>
      </c>
      <c r="CI21">
        <v>0.90000253333333302</v>
      </c>
      <c r="CJ21">
        <v>9.9997466666666701E-2</v>
      </c>
      <c r="CK21">
        <v>0</v>
      </c>
      <c r="CL21">
        <v>1084.9760000000001</v>
      </c>
      <c r="CM21">
        <v>4.9997499999999997</v>
      </c>
      <c r="CN21">
        <v>15086.58</v>
      </c>
      <c r="CO21">
        <v>12178.04</v>
      </c>
      <c r="CP21">
        <v>49.508299999999998</v>
      </c>
      <c r="CQ21">
        <v>51.120800000000003</v>
      </c>
      <c r="CR21">
        <v>50.524799999999999</v>
      </c>
      <c r="CS21">
        <v>50.561999999999998</v>
      </c>
      <c r="CT21">
        <v>50.485300000000002</v>
      </c>
      <c r="CU21">
        <v>1255.49933333333</v>
      </c>
      <c r="CV21">
        <v>139.499</v>
      </c>
      <c r="CW21">
        <v>0</v>
      </c>
      <c r="CX21">
        <v>69.299999952316298</v>
      </c>
      <c r="CY21">
        <v>0</v>
      </c>
      <c r="CZ21">
        <v>1084.95730769231</v>
      </c>
      <c r="DA21">
        <v>-8.5241025440377403</v>
      </c>
      <c r="DB21">
        <v>-135.76068354118601</v>
      </c>
      <c r="DC21">
        <v>15086.1615384615</v>
      </c>
      <c r="DD21">
        <v>15</v>
      </c>
      <c r="DE21">
        <v>1608149803.5999999</v>
      </c>
      <c r="DF21" t="s">
        <v>291</v>
      </c>
      <c r="DG21">
        <v>1608149803.5999999</v>
      </c>
      <c r="DH21">
        <v>1608149792.5999999</v>
      </c>
      <c r="DI21">
        <v>12</v>
      </c>
      <c r="DJ21">
        <v>-0.58399999999999996</v>
      </c>
      <c r="DK21">
        <v>1E-3</v>
      </c>
      <c r="DL21">
        <v>2.9830000000000001</v>
      </c>
      <c r="DM21">
        <v>3.7999999999999999E-2</v>
      </c>
      <c r="DN21">
        <v>410</v>
      </c>
      <c r="DO21">
        <v>13</v>
      </c>
      <c r="DP21">
        <v>0.3</v>
      </c>
      <c r="DQ21">
        <v>0.04</v>
      </c>
      <c r="DR21">
        <v>3.2170917330697302</v>
      </c>
      <c r="DS21">
        <v>-0.20281514624035399</v>
      </c>
      <c r="DT21">
        <v>3.08201820558433E-2</v>
      </c>
      <c r="DU21">
        <v>1</v>
      </c>
      <c r="DV21">
        <v>-4.5510483333333296</v>
      </c>
      <c r="DW21">
        <v>0.111286051167944</v>
      </c>
      <c r="DX21">
        <v>3.1287973630276703E-2</v>
      </c>
      <c r="DY21">
        <v>1</v>
      </c>
      <c r="DZ21">
        <v>4.5817629999999996</v>
      </c>
      <c r="EA21">
        <v>0.100320266963299</v>
      </c>
      <c r="EB21">
        <v>7.3085959207861897E-3</v>
      </c>
      <c r="EC21">
        <v>1</v>
      </c>
      <c r="ED21">
        <v>3</v>
      </c>
      <c r="EE21">
        <v>3</v>
      </c>
      <c r="EF21" t="s">
        <v>310</v>
      </c>
      <c r="EG21">
        <v>100</v>
      </c>
      <c r="EH21">
        <v>100</v>
      </c>
      <c r="EI21">
        <v>2.9830000000000001</v>
      </c>
      <c r="EJ21">
        <v>3.8199999999999998E-2</v>
      </c>
      <c r="EK21">
        <v>2.98349999999999</v>
      </c>
      <c r="EL21">
        <v>0</v>
      </c>
      <c r="EM21">
        <v>0</v>
      </c>
      <c r="EN21">
        <v>0</v>
      </c>
      <c r="EO21">
        <v>3.8259999999999302E-2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7.2</v>
      </c>
      <c r="EX21">
        <v>7.4</v>
      </c>
      <c r="EY21">
        <v>2</v>
      </c>
      <c r="EZ21">
        <v>516.43200000000002</v>
      </c>
      <c r="FA21">
        <v>464.90600000000001</v>
      </c>
      <c r="FB21">
        <v>24.040700000000001</v>
      </c>
      <c r="FC21">
        <v>33.338200000000001</v>
      </c>
      <c r="FD21">
        <v>29.999700000000001</v>
      </c>
      <c r="FE21">
        <v>33.317500000000003</v>
      </c>
      <c r="FF21">
        <v>33.294600000000003</v>
      </c>
      <c r="FG21">
        <v>11.525</v>
      </c>
      <c r="FH21">
        <v>0</v>
      </c>
      <c r="FI21">
        <v>100</v>
      </c>
      <c r="FJ21">
        <v>24.0564</v>
      </c>
      <c r="FK21">
        <v>153.81899999999999</v>
      </c>
      <c r="FL21">
        <v>17.026499999999999</v>
      </c>
      <c r="FM21">
        <v>101.43300000000001</v>
      </c>
      <c r="FN21">
        <v>100.821</v>
      </c>
    </row>
    <row r="22" spans="1:170" x14ac:dyDescent="0.25">
      <c r="A22">
        <v>6</v>
      </c>
      <c r="B22">
        <v>1608150326</v>
      </c>
      <c r="C22">
        <v>557.40000009536698</v>
      </c>
      <c r="D22" t="s">
        <v>311</v>
      </c>
      <c r="E22" t="s">
        <v>312</v>
      </c>
      <c r="F22" t="s">
        <v>285</v>
      </c>
      <c r="G22" t="s">
        <v>286</v>
      </c>
      <c r="H22">
        <v>1608150318.25</v>
      </c>
      <c r="I22">
        <f t="shared" si="0"/>
        <v>3.9571630032128576E-3</v>
      </c>
      <c r="J22">
        <f t="shared" si="1"/>
        <v>5.4453899937135475</v>
      </c>
      <c r="K22">
        <f t="shared" si="2"/>
        <v>199.416233333333</v>
      </c>
      <c r="L22">
        <f t="shared" si="3"/>
        <v>148.64630234092172</v>
      </c>
      <c r="M22">
        <f t="shared" si="4"/>
        <v>15.215305255798834</v>
      </c>
      <c r="N22">
        <f t="shared" si="5"/>
        <v>20.412070904860787</v>
      </c>
      <c r="O22">
        <f t="shared" si="6"/>
        <v>0.19947446876840844</v>
      </c>
      <c r="P22">
        <f t="shared" si="7"/>
        <v>2.9697544466087944</v>
      </c>
      <c r="Q22">
        <f t="shared" si="8"/>
        <v>0.19231871981618404</v>
      </c>
      <c r="R22">
        <f t="shared" si="9"/>
        <v>0.12082072928398765</v>
      </c>
      <c r="S22">
        <f t="shared" si="10"/>
        <v>231.29118450402504</v>
      </c>
      <c r="T22">
        <f t="shared" si="11"/>
        <v>28.325897074705747</v>
      </c>
      <c r="U22">
        <f t="shared" si="12"/>
        <v>28.145063333333301</v>
      </c>
      <c r="V22">
        <f t="shared" si="13"/>
        <v>3.8270501110511566</v>
      </c>
      <c r="W22">
        <f t="shared" si="14"/>
        <v>46.880478243599846</v>
      </c>
      <c r="X22">
        <f t="shared" si="15"/>
        <v>1.7785726859885682</v>
      </c>
      <c r="Y22">
        <f t="shared" si="16"/>
        <v>3.7938450131561536</v>
      </c>
      <c r="Z22">
        <f t="shared" si="17"/>
        <v>2.0484774250625883</v>
      </c>
      <c r="AA22">
        <f t="shared" si="18"/>
        <v>-174.51088844168703</v>
      </c>
      <c r="AB22">
        <f t="shared" si="19"/>
        <v>-23.945363882076911</v>
      </c>
      <c r="AC22">
        <f t="shared" si="20"/>
        <v>-1.7587973730408692</v>
      </c>
      <c r="AD22">
        <f t="shared" si="21"/>
        <v>31.076134807220235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53919.752508529571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1079.4872</v>
      </c>
      <c r="AR22">
        <v>1217.77</v>
      </c>
      <c r="AS22">
        <f t="shared" si="27"/>
        <v>0.11355411941499627</v>
      </c>
      <c r="AT22">
        <v>0.5</v>
      </c>
      <c r="AU22">
        <f t="shared" si="28"/>
        <v>1180.1861207473182</v>
      </c>
      <c r="AV22">
        <f t="shared" si="29"/>
        <v>5.4453899937135475</v>
      </c>
      <c r="AW22">
        <f t="shared" si="30"/>
        <v>67.007497843631086</v>
      </c>
      <c r="AX22">
        <f t="shared" si="31"/>
        <v>0.38086830846547376</v>
      </c>
      <c r="AY22">
        <f t="shared" si="32"/>
        <v>5.1035488111958096E-3</v>
      </c>
      <c r="AZ22">
        <f t="shared" si="33"/>
        <v>1.6787324371597263</v>
      </c>
      <c r="BA22" t="s">
        <v>314</v>
      </c>
      <c r="BB22">
        <v>753.96</v>
      </c>
      <c r="BC22">
        <f t="shared" si="34"/>
        <v>463.80999999999995</v>
      </c>
      <c r="BD22">
        <f t="shared" si="35"/>
        <v>0.29814536124706231</v>
      </c>
      <c r="BE22">
        <f t="shared" si="36"/>
        <v>0.81507663110218009</v>
      </c>
      <c r="BF22">
        <f t="shared" si="37"/>
        <v>0.27530301800511792</v>
      </c>
      <c r="BG22">
        <f t="shared" si="38"/>
        <v>0.80275957353747851</v>
      </c>
      <c r="BH22">
        <f t="shared" si="39"/>
        <v>1400.00133333333</v>
      </c>
      <c r="BI22">
        <f t="shared" si="40"/>
        <v>1180.1861207473182</v>
      </c>
      <c r="BJ22">
        <f t="shared" si="41"/>
        <v>0.84298928340114987</v>
      </c>
      <c r="BK22">
        <f t="shared" si="42"/>
        <v>0.19597856680229953</v>
      </c>
      <c r="BL22">
        <v>6</v>
      </c>
      <c r="BM22">
        <v>0.5</v>
      </c>
      <c r="BN22" t="s">
        <v>290</v>
      </c>
      <c r="BO22">
        <v>2</v>
      </c>
      <c r="BP22">
        <v>1608150318.25</v>
      </c>
      <c r="BQ22">
        <v>199.416233333333</v>
      </c>
      <c r="BR22">
        <v>206.8974</v>
      </c>
      <c r="BS22">
        <v>17.375810000000001</v>
      </c>
      <c r="BT22">
        <v>12.70988</v>
      </c>
      <c r="BU22">
        <v>196.432633333333</v>
      </c>
      <c r="BV22">
        <v>17.33756</v>
      </c>
      <c r="BW22">
        <v>500.01659999999998</v>
      </c>
      <c r="BX22">
        <v>102.31100000000001</v>
      </c>
      <c r="BY22">
        <v>4.8123746666666703E-2</v>
      </c>
      <c r="BZ22">
        <v>27.9955033333333</v>
      </c>
      <c r="CA22">
        <v>28.145063333333301</v>
      </c>
      <c r="CB22">
        <v>999.9</v>
      </c>
      <c r="CC22">
        <v>0</v>
      </c>
      <c r="CD22">
        <v>0</v>
      </c>
      <c r="CE22">
        <v>9999.9063333333397</v>
      </c>
      <c r="CF22">
        <v>0</v>
      </c>
      <c r="CG22">
        <v>452.29806666666701</v>
      </c>
      <c r="CH22">
        <v>1400.00133333333</v>
      </c>
      <c r="CI22">
        <v>0.90000253333333302</v>
      </c>
      <c r="CJ22">
        <v>9.9997466666666701E-2</v>
      </c>
      <c r="CK22">
        <v>0</v>
      </c>
      <c r="CL22">
        <v>1079.4876666666701</v>
      </c>
      <c r="CM22">
        <v>4.9997499999999997</v>
      </c>
      <c r="CN22">
        <v>15019.606666666699</v>
      </c>
      <c r="CO22">
        <v>12178.0666666667</v>
      </c>
      <c r="CP22">
        <v>49.495800000000003</v>
      </c>
      <c r="CQ22">
        <v>51.085099999999997</v>
      </c>
      <c r="CR22">
        <v>50.5165333333333</v>
      </c>
      <c r="CS22">
        <v>50.555799999999998</v>
      </c>
      <c r="CT22">
        <v>50.481099999999998</v>
      </c>
      <c r="CU22">
        <v>1255.50133333333</v>
      </c>
      <c r="CV22">
        <v>139.5</v>
      </c>
      <c r="CW22">
        <v>0</v>
      </c>
      <c r="CX22">
        <v>89</v>
      </c>
      <c r="CY22">
        <v>0</v>
      </c>
      <c r="CZ22">
        <v>1079.4872</v>
      </c>
      <c r="DA22">
        <v>-3.9046153851048002</v>
      </c>
      <c r="DB22">
        <v>-64.061538442566899</v>
      </c>
      <c r="DC22">
        <v>15019.38</v>
      </c>
      <c r="DD22">
        <v>15</v>
      </c>
      <c r="DE22">
        <v>1608149803.5999999</v>
      </c>
      <c r="DF22" t="s">
        <v>291</v>
      </c>
      <c r="DG22">
        <v>1608149803.5999999</v>
      </c>
      <c r="DH22">
        <v>1608149792.5999999</v>
      </c>
      <c r="DI22">
        <v>12</v>
      </c>
      <c r="DJ22">
        <v>-0.58399999999999996</v>
      </c>
      <c r="DK22">
        <v>1E-3</v>
      </c>
      <c r="DL22">
        <v>2.9830000000000001</v>
      </c>
      <c r="DM22">
        <v>3.7999999999999999E-2</v>
      </c>
      <c r="DN22">
        <v>410</v>
      </c>
      <c r="DO22">
        <v>13</v>
      </c>
      <c r="DP22">
        <v>0.3</v>
      </c>
      <c r="DQ22">
        <v>0.04</v>
      </c>
      <c r="DR22">
        <v>5.4377163905956802</v>
      </c>
      <c r="DS22">
        <v>0.238924259489291</v>
      </c>
      <c r="DT22">
        <v>5.19443883848461E-2</v>
      </c>
      <c r="DU22">
        <v>1</v>
      </c>
      <c r="DV22">
        <v>-7.4774263333333302</v>
      </c>
      <c r="DW22">
        <v>-0.12249156840935101</v>
      </c>
      <c r="DX22">
        <v>5.2613955910533403E-2</v>
      </c>
      <c r="DY22">
        <v>1</v>
      </c>
      <c r="DZ22">
        <v>4.6661616666666701</v>
      </c>
      <c r="EA22">
        <v>-1.9894371523916401E-2</v>
      </c>
      <c r="EB22">
        <v>1.86722625540907E-3</v>
      </c>
      <c r="EC22">
        <v>1</v>
      </c>
      <c r="ED22">
        <v>3</v>
      </c>
      <c r="EE22">
        <v>3</v>
      </c>
      <c r="EF22" t="s">
        <v>310</v>
      </c>
      <c r="EG22">
        <v>100</v>
      </c>
      <c r="EH22">
        <v>100</v>
      </c>
      <c r="EI22">
        <v>2.9830000000000001</v>
      </c>
      <c r="EJ22">
        <v>3.8300000000000001E-2</v>
      </c>
      <c r="EK22">
        <v>2.98349999999999</v>
      </c>
      <c r="EL22">
        <v>0</v>
      </c>
      <c r="EM22">
        <v>0</v>
      </c>
      <c r="EN22">
        <v>0</v>
      </c>
      <c r="EO22">
        <v>3.8259999999999302E-2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8.6999999999999993</v>
      </c>
      <c r="EX22">
        <v>8.9</v>
      </c>
      <c r="EY22">
        <v>2</v>
      </c>
      <c r="EZ22">
        <v>516.58000000000004</v>
      </c>
      <c r="FA22">
        <v>465.13600000000002</v>
      </c>
      <c r="FB22">
        <v>24.127400000000002</v>
      </c>
      <c r="FC22">
        <v>33.2898</v>
      </c>
      <c r="FD22">
        <v>29.9998</v>
      </c>
      <c r="FE22">
        <v>33.271500000000003</v>
      </c>
      <c r="FF22">
        <v>33.249499999999998</v>
      </c>
      <c r="FG22">
        <v>13.935</v>
      </c>
      <c r="FH22">
        <v>0</v>
      </c>
      <c r="FI22">
        <v>100</v>
      </c>
      <c r="FJ22">
        <v>24.128399999999999</v>
      </c>
      <c r="FK22">
        <v>207.041</v>
      </c>
      <c r="FL22">
        <v>17.142800000000001</v>
      </c>
      <c r="FM22">
        <v>101.437</v>
      </c>
      <c r="FN22">
        <v>100.83199999999999</v>
      </c>
    </row>
    <row r="23" spans="1:170" x14ac:dyDescent="0.25">
      <c r="A23">
        <v>7</v>
      </c>
      <c r="B23">
        <v>1608150395</v>
      </c>
      <c r="C23">
        <v>626.40000009536698</v>
      </c>
      <c r="D23" t="s">
        <v>315</v>
      </c>
      <c r="E23" t="s">
        <v>316</v>
      </c>
      <c r="F23" t="s">
        <v>285</v>
      </c>
      <c r="G23" t="s">
        <v>286</v>
      </c>
      <c r="H23">
        <v>1608150387.25</v>
      </c>
      <c r="I23">
        <f t="shared" si="0"/>
        <v>3.8727957465181681E-3</v>
      </c>
      <c r="J23">
        <f t="shared" si="1"/>
        <v>7.8462058333020677</v>
      </c>
      <c r="K23">
        <f t="shared" si="2"/>
        <v>248.68610000000001</v>
      </c>
      <c r="L23">
        <f t="shared" si="3"/>
        <v>175.14312282778516</v>
      </c>
      <c r="M23">
        <f t="shared" si="4"/>
        <v>17.926707225696088</v>
      </c>
      <c r="N23">
        <f t="shared" si="5"/>
        <v>25.454170473960122</v>
      </c>
      <c r="O23">
        <f t="shared" si="6"/>
        <v>0.19441467185782363</v>
      </c>
      <c r="P23">
        <f t="shared" si="7"/>
        <v>2.9698025467107225</v>
      </c>
      <c r="Q23">
        <f t="shared" si="8"/>
        <v>0.18761078382381963</v>
      </c>
      <c r="R23">
        <f t="shared" si="9"/>
        <v>0.11784820484919492</v>
      </c>
      <c r="S23">
        <f t="shared" si="10"/>
        <v>231.29257081381158</v>
      </c>
      <c r="T23">
        <f t="shared" si="11"/>
        <v>28.322415300927258</v>
      </c>
      <c r="U23">
        <f t="shared" si="12"/>
        <v>28.115166666666699</v>
      </c>
      <c r="V23">
        <f t="shared" si="13"/>
        <v>3.8203922953252367</v>
      </c>
      <c r="W23">
        <f t="shared" si="14"/>
        <v>46.595339545544178</v>
      </c>
      <c r="X23">
        <f t="shared" si="15"/>
        <v>1.7651657562848182</v>
      </c>
      <c r="Y23">
        <f t="shared" si="16"/>
        <v>3.7882882140164971</v>
      </c>
      <c r="Z23">
        <f t="shared" si="17"/>
        <v>2.0552265390404187</v>
      </c>
      <c r="AA23">
        <f t="shared" si="18"/>
        <v>-170.7902924214512</v>
      </c>
      <c r="AB23">
        <f t="shared" si="19"/>
        <v>-23.184171354596209</v>
      </c>
      <c r="AC23">
        <f t="shared" si="20"/>
        <v>-1.7023929740832868</v>
      </c>
      <c r="AD23">
        <f t="shared" si="21"/>
        <v>35.615714063680876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53925.566297377896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1081.69384615385</v>
      </c>
      <c r="AR23">
        <v>1237.2</v>
      </c>
      <c r="AS23">
        <f t="shared" si="27"/>
        <v>0.12569200925165702</v>
      </c>
      <c r="AT23">
        <v>0.5</v>
      </c>
      <c r="AU23">
        <f t="shared" si="28"/>
        <v>1180.1931507473246</v>
      </c>
      <c r="AV23">
        <f t="shared" si="29"/>
        <v>7.8462058333020677</v>
      </c>
      <c r="AW23">
        <f t="shared" si="30"/>
        <v>74.170424211237489</v>
      </c>
      <c r="AX23">
        <f t="shared" si="31"/>
        <v>0.39627384416424188</v>
      </c>
      <c r="AY23">
        <f t="shared" si="32"/>
        <v>7.1377751241684948E-3</v>
      </c>
      <c r="AZ23">
        <f t="shared" si="33"/>
        <v>1.6366634335596506</v>
      </c>
      <c r="BA23" t="s">
        <v>318</v>
      </c>
      <c r="BB23">
        <v>746.93</v>
      </c>
      <c r="BC23">
        <f t="shared" si="34"/>
        <v>490.2700000000001</v>
      </c>
      <c r="BD23">
        <f t="shared" si="35"/>
        <v>0.31718472239000955</v>
      </c>
      <c r="BE23">
        <f t="shared" si="36"/>
        <v>0.80507325606822644</v>
      </c>
      <c r="BF23">
        <f t="shared" si="37"/>
        <v>0.29806263269638322</v>
      </c>
      <c r="BG23">
        <f t="shared" si="38"/>
        <v>0.7951298018718147</v>
      </c>
      <c r="BH23">
        <f t="shared" si="39"/>
        <v>1400.00966666667</v>
      </c>
      <c r="BI23">
        <f t="shared" si="40"/>
        <v>1180.1931507473246</v>
      </c>
      <c r="BJ23">
        <f t="shared" si="41"/>
        <v>0.84298928703634313</v>
      </c>
      <c r="BK23">
        <f t="shared" si="42"/>
        <v>0.19597857407268629</v>
      </c>
      <c r="BL23">
        <v>6</v>
      </c>
      <c r="BM23">
        <v>0.5</v>
      </c>
      <c r="BN23" t="s">
        <v>290</v>
      </c>
      <c r="BO23">
        <v>2</v>
      </c>
      <c r="BP23">
        <v>1608150387.25</v>
      </c>
      <c r="BQ23">
        <v>248.68610000000001</v>
      </c>
      <c r="BR23">
        <v>259.25696666666698</v>
      </c>
      <c r="BS23">
        <v>17.24559</v>
      </c>
      <c r="BT23">
        <v>12.678516666666701</v>
      </c>
      <c r="BU23">
        <v>245.70253333333301</v>
      </c>
      <c r="BV23">
        <v>17.207316666666699</v>
      </c>
      <c r="BW23">
        <v>500.01479999999998</v>
      </c>
      <c r="BX23">
        <v>102.306433333333</v>
      </c>
      <c r="BY23">
        <v>4.8183486666666699E-2</v>
      </c>
      <c r="BZ23">
        <v>27.970363333333299</v>
      </c>
      <c r="CA23">
        <v>28.115166666666699</v>
      </c>
      <c r="CB23">
        <v>999.9</v>
      </c>
      <c r="CC23">
        <v>0</v>
      </c>
      <c r="CD23">
        <v>0</v>
      </c>
      <c r="CE23">
        <v>10000.625</v>
      </c>
      <c r="CF23">
        <v>0</v>
      </c>
      <c r="CG23">
        <v>481.8913</v>
      </c>
      <c r="CH23">
        <v>1400.00966666667</v>
      </c>
      <c r="CI23">
        <v>0.90000106666666702</v>
      </c>
      <c r="CJ23">
        <v>9.9998933333333304E-2</v>
      </c>
      <c r="CK23">
        <v>0</v>
      </c>
      <c r="CL23">
        <v>1081.68</v>
      </c>
      <c r="CM23">
        <v>4.9997499999999997</v>
      </c>
      <c r="CN23">
        <v>15051.82</v>
      </c>
      <c r="CO23">
        <v>12178.13</v>
      </c>
      <c r="CP23">
        <v>49.5041333333333</v>
      </c>
      <c r="CQ23">
        <v>51.061999999999998</v>
      </c>
      <c r="CR23">
        <v>50.5124</v>
      </c>
      <c r="CS23">
        <v>50.528933333333299</v>
      </c>
      <c r="CT23">
        <v>50.458133333333301</v>
      </c>
      <c r="CU23">
        <v>1255.50866666667</v>
      </c>
      <c r="CV23">
        <v>139.501</v>
      </c>
      <c r="CW23">
        <v>0</v>
      </c>
      <c r="CX23">
        <v>68</v>
      </c>
      <c r="CY23">
        <v>0</v>
      </c>
      <c r="CZ23">
        <v>1081.69384615385</v>
      </c>
      <c r="DA23">
        <v>5.9835897434352896</v>
      </c>
      <c r="DB23">
        <v>89.726495727889201</v>
      </c>
      <c r="DC23">
        <v>15051.7730769231</v>
      </c>
      <c r="DD23">
        <v>15</v>
      </c>
      <c r="DE23">
        <v>1608149803.5999999</v>
      </c>
      <c r="DF23" t="s">
        <v>291</v>
      </c>
      <c r="DG23">
        <v>1608149803.5999999</v>
      </c>
      <c r="DH23">
        <v>1608149792.5999999</v>
      </c>
      <c r="DI23">
        <v>12</v>
      </c>
      <c r="DJ23">
        <v>-0.58399999999999996</v>
      </c>
      <c r="DK23">
        <v>1E-3</v>
      </c>
      <c r="DL23">
        <v>2.9830000000000001</v>
      </c>
      <c r="DM23">
        <v>3.7999999999999999E-2</v>
      </c>
      <c r="DN23">
        <v>410</v>
      </c>
      <c r="DO23">
        <v>13</v>
      </c>
      <c r="DP23">
        <v>0.3</v>
      </c>
      <c r="DQ23">
        <v>0.04</v>
      </c>
      <c r="DR23">
        <v>7.8546061689620501</v>
      </c>
      <c r="DS23">
        <v>-0.24198687332980501</v>
      </c>
      <c r="DT23">
        <v>4.6664972038059603E-2</v>
      </c>
      <c r="DU23">
        <v>1</v>
      </c>
      <c r="DV23">
        <v>-10.575153333333301</v>
      </c>
      <c r="DW23">
        <v>0.16812280311456901</v>
      </c>
      <c r="DX23">
        <v>4.6632132936658903E-2</v>
      </c>
      <c r="DY23">
        <v>1</v>
      </c>
      <c r="DZ23">
        <v>4.5679936666666698</v>
      </c>
      <c r="EA23">
        <v>-0.110153058954385</v>
      </c>
      <c r="EB23">
        <v>7.9742479199538998E-3</v>
      </c>
      <c r="EC23">
        <v>1</v>
      </c>
      <c r="ED23">
        <v>3</v>
      </c>
      <c r="EE23">
        <v>3</v>
      </c>
      <c r="EF23" t="s">
        <v>310</v>
      </c>
      <c r="EG23">
        <v>100</v>
      </c>
      <c r="EH23">
        <v>100</v>
      </c>
      <c r="EI23">
        <v>2.9830000000000001</v>
      </c>
      <c r="EJ23">
        <v>3.8300000000000001E-2</v>
      </c>
      <c r="EK23">
        <v>2.98349999999999</v>
      </c>
      <c r="EL23">
        <v>0</v>
      </c>
      <c r="EM23">
        <v>0</v>
      </c>
      <c r="EN23">
        <v>0</v>
      </c>
      <c r="EO23">
        <v>3.8259999999999302E-2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9.9</v>
      </c>
      <c r="EX23">
        <v>10</v>
      </c>
      <c r="EY23">
        <v>2</v>
      </c>
      <c r="EZ23">
        <v>516.44600000000003</v>
      </c>
      <c r="FA23">
        <v>465.25599999999997</v>
      </c>
      <c r="FB23">
        <v>24.011600000000001</v>
      </c>
      <c r="FC23">
        <v>33.245199999999997</v>
      </c>
      <c r="FD23">
        <v>29.999600000000001</v>
      </c>
      <c r="FE23">
        <v>33.227800000000002</v>
      </c>
      <c r="FF23">
        <v>33.206000000000003</v>
      </c>
      <c r="FG23">
        <v>16.282599999999999</v>
      </c>
      <c r="FH23">
        <v>0</v>
      </c>
      <c r="FI23">
        <v>100</v>
      </c>
      <c r="FJ23">
        <v>24.035799999999998</v>
      </c>
      <c r="FK23">
        <v>259.887</v>
      </c>
      <c r="FL23">
        <v>17.189499999999999</v>
      </c>
      <c r="FM23">
        <v>101.449</v>
      </c>
      <c r="FN23">
        <v>100.842</v>
      </c>
    </row>
    <row r="24" spans="1:170" x14ac:dyDescent="0.25">
      <c r="A24">
        <v>8</v>
      </c>
      <c r="B24">
        <v>1608150515.5</v>
      </c>
      <c r="C24">
        <v>746.90000009536698</v>
      </c>
      <c r="D24" t="s">
        <v>319</v>
      </c>
      <c r="E24" t="s">
        <v>320</v>
      </c>
      <c r="F24" t="s">
        <v>285</v>
      </c>
      <c r="G24" t="s">
        <v>286</v>
      </c>
      <c r="H24">
        <v>1608150507.5</v>
      </c>
      <c r="I24">
        <f t="shared" si="0"/>
        <v>3.5153565133057563E-3</v>
      </c>
      <c r="J24">
        <f t="shared" si="1"/>
        <v>12.841565159023588</v>
      </c>
      <c r="K24">
        <f t="shared" si="2"/>
        <v>399.04058064516101</v>
      </c>
      <c r="L24">
        <f t="shared" si="3"/>
        <v>264.17686966355342</v>
      </c>
      <c r="M24">
        <f t="shared" si="4"/>
        <v>27.038949017843297</v>
      </c>
      <c r="N24">
        <f t="shared" si="5"/>
        <v>40.842477730379677</v>
      </c>
      <c r="O24">
        <f t="shared" si="6"/>
        <v>0.17071529414155728</v>
      </c>
      <c r="P24">
        <f t="shared" si="7"/>
        <v>2.9692706260696524</v>
      </c>
      <c r="Q24">
        <f t="shared" si="8"/>
        <v>0.16544399451092584</v>
      </c>
      <c r="R24">
        <f t="shared" si="9"/>
        <v>0.10386254351828017</v>
      </c>
      <c r="S24">
        <f t="shared" si="10"/>
        <v>231.29046010617117</v>
      </c>
      <c r="T24">
        <f t="shared" si="11"/>
        <v>28.459351609907149</v>
      </c>
      <c r="U24">
        <f t="shared" si="12"/>
        <v>28.173503225806499</v>
      </c>
      <c r="V24">
        <f t="shared" si="13"/>
        <v>3.8333929033483978</v>
      </c>
      <c r="W24">
        <f t="shared" si="14"/>
        <v>45.220415348674187</v>
      </c>
      <c r="X24">
        <f t="shared" si="15"/>
        <v>1.717596393149446</v>
      </c>
      <c r="Y24">
        <f t="shared" si="16"/>
        <v>3.7982764640833935</v>
      </c>
      <c r="Z24">
        <f t="shared" si="17"/>
        <v>2.115796510198952</v>
      </c>
      <c r="AA24">
        <f t="shared" si="18"/>
        <v>-155.02722223678384</v>
      </c>
      <c r="AB24">
        <f t="shared" si="19"/>
        <v>-25.28840116366915</v>
      </c>
      <c r="AC24">
        <f t="shared" si="20"/>
        <v>-1.8581953340698201</v>
      </c>
      <c r="AD24">
        <f t="shared" si="21"/>
        <v>49.116641371648356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53901.850374766218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1106.155</v>
      </c>
      <c r="AR24">
        <v>1294.97</v>
      </c>
      <c r="AS24">
        <f t="shared" si="27"/>
        <v>0.14580646655907092</v>
      </c>
      <c r="AT24">
        <v>0.5</v>
      </c>
      <c r="AU24">
        <f t="shared" si="28"/>
        <v>1180.1820491344226</v>
      </c>
      <c r="AV24">
        <f t="shared" si="29"/>
        <v>12.841565159023588</v>
      </c>
      <c r="AW24">
        <f t="shared" si="30"/>
        <v>86.039087240366996</v>
      </c>
      <c r="AX24">
        <f t="shared" si="31"/>
        <v>0.44370139848799589</v>
      </c>
      <c r="AY24">
        <f t="shared" si="32"/>
        <v>1.1370544611046996E-2</v>
      </c>
      <c r="AZ24">
        <f t="shared" si="33"/>
        <v>1.5190390510977088</v>
      </c>
      <c r="BA24" t="s">
        <v>322</v>
      </c>
      <c r="BB24">
        <v>720.39</v>
      </c>
      <c r="BC24">
        <f t="shared" si="34"/>
        <v>574.58000000000004</v>
      </c>
      <c r="BD24">
        <f t="shared" si="35"/>
        <v>0.32861394409829797</v>
      </c>
      <c r="BE24">
        <f t="shared" si="36"/>
        <v>0.77393781302991316</v>
      </c>
      <c r="BF24">
        <f t="shared" si="37"/>
        <v>0.32582787874282698</v>
      </c>
      <c r="BG24">
        <f t="shared" si="38"/>
        <v>0.77244468045517034</v>
      </c>
      <c r="BH24">
        <f t="shared" si="39"/>
        <v>1399.9964516129</v>
      </c>
      <c r="BI24">
        <f t="shared" si="40"/>
        <v>1180.1820491344226</v>
      </c>
      <c r="BJ24">
        <f t="shared" si="41"/>
        <v>0.84298931456202275</v>
      </c>
      <c r="BK24">
        <f t="shared" si="42"/>
        <v>0.19597862912404559</v>
      </c>
      <c r="BL24">
        <v>6</v>
      </c>
      <c r="BM24">
        <v>0.5</v>
      </c>
      <c r="BN24" t="s">
        <v>290</v>
      </c>
      <c r="BO24">
        <v>2</v>
      </c>
      <c r="BP24">
        <v>1608150507.5</v>
      </c>
      <c r="BQ24">
        <v>399.04058064516101</v>
      </c>
      <c r="BR24">
        <v>416.13348387096801</v>
      </c>
      <c r="BS24">
        <v>16.781319354838701</v>
      </c>
      <c r="BT24">
        <v>12.633754838709701</v>
      </c>
      <c r="BU24">
        <v>395.97925806451599</v>
      </c>
      <c r="BV24">
        <v>16.753722580645199</v>
      </c>
      <c r="BW24">
        <v>500.00874193548401</v>
      </c>
      <c r="BX24">
        <v>102.303903225806</v>
      </c>
      <c r="BY24">
        <v>4.7786580645161301E-2</v>
      </c>
      <c r="BZ24">
        <v>28.015529032258101</v>
      </c>
      <c r="CA24">
        <v>28.173503225806499</v>
      </c>
      <c r="CB24">
        <v>999.9</v>
      </c>
      <c r="CC24">
        <v>0</v>
      </c>
      <c r="CD24">
        <v>0</v>
      </c>
      <c r="CE24">
        <v>9997.8612903225803</v>
      </c>
      <c r="CF24">
        <v>0</v>
      </c>
      <c r="CG24">
        <v>525.041612903226</v>
      </c>
      <c r="CH24">
        <v>1399.9964516129</v>
      </c>
      <c r="CI24">
        <v>0.89999690322580606</v>
      </c>
      <c r="CJ24">
        <v>0.100003096774194</v>
      </c>
      <c r="CK24">
        <v>0</v>
      </c>
      <c r="CL24">
        <v>1106.1532258064501</v>
      </c>
      <c r="CM24">
        <v>4.9997499999999997</v>
      </c>
      <c r="CN24">
        <v>15381.8096774194</v>
      </c>
      <c r="CO24">
        <v>12178.0225806452</v>
      </c>
      <c r="CP24">
        <v>49.435064516129003</v>
      </c>
      <c r="CQ24">
        <v>51.0741935483871</v>
      </c>
      <c r="CR24">
        <v>50.487806451612897</v>
      </c>
      <c r="CS24">
        <v>50.501935483871002</v>
      </c>
      <c r="CT24">
        <v>50.437129032257999</v>
      </c>
      <c r="CU24">
        <v>1255.49548387097</v>
      </c>
      <c r="CV24">
        <v>139.500967741935</v>
      </c>
      <c r="CW24">
        <v>0</v>
      </c>
      <c r="CX24">
        <v>119.59999990463299</v>
      </c>
      <c r="CY24">
        <v>0</v>
      </c>
      <c r="CZ24">
        <v>1106.155</v>
      </c>
      <c r="DA24">
        <v>2.4844444429528498</v>
      </c>
      <c r="DB24">
        <v>33.418803262209103</v>
      </c>
      <c r="DC24">
        <v>15381.9269230769</v>
      </c>
      <c r="DD24">
        <v>15</v>
      </c>
      <c r="DE24">
        <v>1608150474</v>
      </c>
      <c r="DF24" t="s">
        <v>323</v>
      </c>
      <c r="DG24">
        <v>1608150472</v>
      </c>
      <c r="DH24">
        <v>1608150474</v>
      </c>
      <c r="DI24">
        <v>13</v>
      </c>
      <c r="DJ24">
        <v>7.8E-2</v>
      </c>
      <c r="DK24">
        <v>-1.0999999999999999E-2</v>
      </c>
      <c r="DL24">
        <v>3.0609999999999999</v>
      </c>
      <c r="DM24">
        <v>2.8000000000000001E-2</v>
      </c>
      <c r="DN24">
        <v>414</v>
      </c>
      <c r="DO24">
        <v>13</v>
      </c>
      <c r="DP24">
        <v>0.14000000000000001</v>
      </c>
      <c r="DQ24">
        <v>0.02</v>
      </c>
      <c r="DR24">
        <v>12.8434425392783</v>
      </c>
      <c r="DS24">
        <v>-1.9769678181443699</v>
      </c>
      <c r="DT24">
        <v>0.184398410005784</v>
      </c>
      <c r="DU24">
        <v>0</v>
      </c>
      <c r="DV24">
        <v>-17.070143333333299</v>
      </c>
      <c r="DW24">
        <v>1.9976996662959201</v>
      </c>
      <c r="DX24">
        <v>0.18967431856269401</v>
      </c>
      <c r="DY24">
        <v>0</v>
      </c>
      <c r="DZ24">
        <v>4.1463096666666699</v>
      </c>
      <c r="EA24">
        <v>-0.30966754171301297</v>
      </c>
      <c r="EB24">
        <v>2.2380879560215901E-2</v>
      </c>
      <c r="EC24">
        <v>0</v>
      </c>
      <c r="ED24">
        <v>0</v>
      </c>
      <c r="EE24">
        <v>3</v>
      </c>
      <c r="EF24" t="s">
        <v>297</v>
      </c>
      <c r="EG24">
        <v>100</v>
      </c>
      <c r="EH24">
        <v>100</v>
      </c>
      <c r="EI24">
        <v>3.0609999999999999</v>
      </c>
      <c r="EJ24">
        <v>2.76E-2</v>
      </c>
      <c r="EK24">
        <v>3.0613999999999399</v>
      </c>
      <c r="EL24">
        <v>0</v>
      </c>
      <c r="EM24">
        <v>0</v>
      </c>
      <c r="EN24">
        <v>0</v>
      </c>
      <c r="EO24">
        <v>2.7590000000003601E-2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0.7</v>
      </c>
      <c r="EX24">
        <v>0.7</v>
      </c>
      <c r="EY24">
        <v>2</v>
      </c>
      <c r="EZ24">
        <v>515.59299999999996</v>
      </c>
      <c r="FA24">
        <v>465.77300000000002</v>
      </c>
      <c r="FB24">
        <v>24.040600000000001</v>
      </c>
      <c r="FC24">
        <v>33.174799999999998</v>
      </c>
      <c r="FD24">
        <v>29.9999</v>
      </c>
      <c r="FE24">
        <v>33.163899999999998</v>
      </c>
      <c r="FF24">
        <v>33.143999999999998</v>
      </c>
      <c r="FG24">
        <v>22.925000000000001</v>
      </c>
      <c r="FH24">
        <v>0</v>
      </c>
      <c r="FI24">
        <v>100</v>
      </c>
      <c r="FJ24">
        <v>24.026900000000001</v>
      </c>
      <c r="FK24">
        <v>416.49</v>
      </c>
      <c r="FL24">
        <v>17.060099999999998</v>
      </c>
      <c r="FM24">
        <v>101.461</v>
      </c>
      <c r="FN24">
        <v>100.845</v>
      </c>
    </row>
    <row r="25" spans="1:170" x14ac:dyDescent="0.25">
      <c r="A25">
        <v>9</v>
      </c>
      <c r="B25">
        <v>1608150636</v>
      </c>
      <c r="C25">
        <v>867.40000009536698</v>
      </c>
      <c r="D25" t="s">
        <v>324</v>
      </c>
      <c r="E25" t="s">
        <v>325</v>
      </c>
      <c r="F25" t="s">
        <v>285</v>
      </c>
      <c r="G25" t="s">
        <v>286</v>
      </c>
      <c r="H25">
        <v>1608150628</v>
      </c>
      <c r="I25">
        <f t="shared" si="0"/>
        <v>2.9867300163606489E-3</v>
      </c>
      <c r="J25">
        <f t="shared" si="1"/>
        <v>14.812378965535309</v>
      </c>
      <c r="K25">
        <f t="shared" si="2"/>
        <v>499.94129032258098</v>
      </c>
      <c r="L25">
        <f t="shared" si="3"/>
        <v>311.94712332354271</v>
      </c>
      <c r="M25">
        <f t="shared" si="4"/>
        <v>31.924819175795115</v>
      </c>
      <c r="N25">
        <f t="shared" si="5"/>
        <v>51.164232970048168</v>
      </c>
      <c r="O25">
        <f t="shared" si="6"/>
        <v>0.13942717826888817</v>
      </c>
      <c r="P25">
        <f t="shared" si="7"/>
        <v>2.9689243839941053</v>
      </c>
      <c r="Q25">
        <f t="shared" si="8"/>
        <v>0.13588906709917506</v>
      </c>
      <c r="R25">
        <f t="shared" si="9"/>
        <v>8.5241074065364186E-2</v>
      </c>
      <c r="S25">
        <f t="shared" si="10"/>
        <v>231.2912903480732</v>
      </c>
      <c r="T25">
        <f t="shared" si="11"/>
        <v>28.565542340739082</v>
      </c>
      <c r="U25">
        <f t="shared" si="12"/>
        <v>28.197638709677399</v>
      </c>
      <c r="V25">
        <f t="shared" si="13"/>
        <v>3.8387828988193049</v>
      </c>
      <c r="W25">
        <f t="shared" si="14"/>
        <v>43.508811904354431</v>
      </c>
      <c r="X25">
        <f t="shared" si="15"/>
        <v>1.6497398054600363</v>
      </c>
      <c r="Y25">
        <f t="shared" si="16"/>
        <v>3.7917371981718664</v>
      </c>
      <c r="Z25">
        <f t="shared" si="17"/>
        <v>2.1890430933592686</v>
      </c>
      <c r="AA25">
        <f t="shared" si="18"/>
        <v>-131.71479372150461</v>
      </c>
      <c r="AB25">
        <f t="shared" si="19"/>
        <v>-33.879676652423306</v>
      </c>
      <c r="AC25">
        <f t="shared" si="20"/>
        <v>-2.4897066916057073</v>
      </c>
      <c r="AD25">
        <f t="shared" si="21"/>
        <v>63.207113282539588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53896.76821216807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1126.4038461538501</v>
      </c>
      <c r="AR25">
        <v>1328.94</v>
      </c>
      <c r="AS25">
        <f t="shared" si="27"/>
        <v>0.15240428751196444</v>
      </c>
      <c r="AT25">
        <v>0.5</v>
      </c>
      <c r="AU25">
        <f t="shared" si="28"/>
        <v>1180.1841955928639</v>
      </c>
      <c r="AV25">
        <f t="shared" si="29"/>
        <v>14.812378965535309</v>
      </c>
      <c r="AW25">
        <f t="shared" si="30"/>
        <v>89.932565731105655</v>
      </c>
      <c r="AX25">
        <f t="shared" si="31"/>
        <v>0.4530603337998706</v>
      </c>
      <c r="AY25">
        <f t="shared" si="32"/>
        <v>1.3040444451656398E-2</v>
      </c>
      <c r="AZ25">
        <f t="shared" si="33"/>
        <v>1.4546480653754119</v>
      </c>
      <c r="BA25" t="s">
        <v>327</v>
      </c>
      <c r="BB25">
        <v>726.85</v>
      </c>
      <c r="BC25">
        <f t="shared" si="34"/>
        <v>602.09</v>
      </c>
      <c r="BD25">
        <f t="shared" si="35"/>
        <v>0.33638850312436674</v>
      </c>
      <c r="BE25">
        <f t="shared" si="36"/>
        <v>0.76251069922650005</v>
      </c>
      <c r="BF25">
        <f t="shared" si="37"/>
        <v>0.33015215008864546</v>
      </c>
      <c r="BG25">
        <f t="shared" si="38"/>
        <v>0.75910534213903036</v>
      </c>
      <c r="BH25">
        <f t="shared" si="39"/>
        <v>1399.99870967742</v>
      </c>
      <c r="BI25">
        <f t="shared" si="40"/>
        <v>1180.1841955928639</v>
      </c>
      <c r="BJ25">
        <f t="shared" si="41"/>
        <v>0.84298948808659657</v>
      </c>
      <c r="BK25">
        <f t="shared" si="42"/>
        <v>0.19597897617319332</v>
      </c>
      <c r="BL25">
        <v>6</v>
      </c>
      <c r="BM25">
        <v>0.5</v>
      </c>
      <c r="BN25" t="s">
        <v>290</v>
      </c>
      <c r="BO25">
        <v>2</v>
      </c>
      <c r="BP25">
        <v>1608150628</v>
      </c>
      <c r="BQ25">
        <v>499.94129032258098</v>
      </c>
      <c r="BR25">
        <v>519.507612903226</v>
      </c>
      <c r="BS25">
        <v>16.1201096774194</v>
      </c>
      <c r="BT25">
        <v>12.5938741935484</v>
      </c>
      <c r="BU25">
        <v>496.87974193548399</v>
      </c>
      <c r="BV25">
        <v>16.092516129032301</v>
      </c>
      <c r="BW25">
        <v>500.00919354838697</v>
      </c>
      <c r="BX25">
        <v>102.292709677419</v>
      </c>
      <c r="BY25">
        <v>4.77730161290323E-2</v>
      </c>
      <c r="BZ25">
        <v>27.985970967741899</v>
      </c>
      <c r="CA25">
        <v>28.197638709677399</v>
      </c>
      <c r="CB25">
        <v>999.9</v>
      </c>
      <c r="CC25">
        <v>0</v>
      </c>
      <c r="CD25">
        <v>0</v>
      </c>
      <c r="CE25">
        <v>9996.9954838709691</v>
      </c>
      <c r="CF25">
        <v>0</v>
      </c>
      <c r="CG25">
        <v>526.57603225806497</v>
      </c>
      <c r="CH25">
        <v>1399.99870967742</v>
      </c>
      <c r="CI25">
        <v>0.89999464516129002</v>
      </c>
      <c r="CJ25">
        <v>0.100005380645161</v>
      </c>
      <c r="CK25">
        <v>0</v>
      </c>
      <c r="CL25">
        <v>1126.38709677419</v>
      </c>
      <c r="CM25">
        <v>4.9997499999999997</v>
      </c>
      <c r="CN25">
        <v>15662.532258064501</v>
      </c>
      <c r="CO25">
        <v>12178.0193548387</v>
      </c>
      <c r="CP25">
        <v>49.406935483871003</v>
      </c>
      <c r="CQ25">
        <v>51.116870967741903</v>
      </c>
      <c r="CR25">
        <v>50.483741935483899</v>
      </c>
      <c r="CS25">
        <v>50.514000000000003</v>
      </c>
      <c r="CT25">
        <v>50.423064516129003</v>
      </c>
      <c r="CU25">
        <v>1255.49</v>
      </c>
      <c r="CV25">
        <v>139.50935483871001</v>
      </c>
      <c r="CW25">
        <v>0</v>
      </c>
      <c r="CX25">
        <v>119.59999990463299</v>
      </c>
      <c r="CY25">
        <v>0</v>
      </c>
      <c r="CZ25">
        <v>1126.4038461538501</v>
      </c>
      <c r="DA25">
        <v>-1.4352136761651699</v>
      </c>
      <c r="DB25">
        <v>-39.111111120586898</v>
      </c>
      <c r="DC25">
        <v>15662.3384615385</v>
      </c>
      <c r="DD25">
        <v>15</v>
      </c>
      <c r="DE25">
        <v>1608150474</v>
      </c>
      <c r="DF25" t="s">
        <v>323</v>
      </c>
      <c r="DG25">
        <v>1608150472</v>
      </c>
      <c r="DH25">
        <v>1608150474</v>
      </c>
      <c r="DI25">
        <v>13</v>
      </c>
      <c r="DJ25">
        <v>7.8E-2</v>
      </c>
      <c r="DK25">
        <v>-1.0999999999999999E-2</v>
      </c>
      <c r="DL25">
        <v>3.0609999999999999</v>
      </c>
      <c r="DM25">
        <v>2.8000000000000001E-2</v>
      </c>
      <c r="DN25">
        <v>414</v>
      </c>
      <c r="DO25">
        <v>13</v>
      </c>
      <c r="DP25">
        <v>0.14000000000000001</v>
      </c>
      <c r="DQ25">
        <v>0.02</v>
      </c>
      <c r="DR25">
        <v>14.822368851361601</v>
      </c>
      <c r="DS25">
        <v>-0.79562271241537896</v>
      </c>
      <c r="DT25">
        <v>6.2936378512274904E-2</v>
      </c>
      <c r="DU25">
        <v>0</v>
      </c>
      <c r="DV25">
        <v>-19.569476666666699</v>
      </c>
      <c r="DW25">
        <v>1.1164912124583499</v>
      </c>
      <c r="DX25">
        <v>8.4165898412335599E-2</v>
      </c>
      <c r="DY25">
        <v>0</v>
      </c>
      <c r="DZ25">
        <v>3.527323</v>
      </c>
      <c r="EA25">
        <v>-0.25707844271411401</v>
      </c>
      <c r="EB25">
        <v>1.8545039435565201E-2</v>
      </c>
      <c r="EC25">
        <v>0</v>
      </c>
      <c r="ED25">
        <v>0</v>
      </c>
      <c r="EE25">
        <v>3</v>
      </c>
      <c r="EF25" t="s">
        <v>297</v>
      </c>
      <c r="EG25">
        <v>100</v>
      </c>
      <c r="EH25">
        <v>100</v>
      </c>
      <c r="EI25">
        <v>3.0619999999999998</v>
      </c>
      <c r="EJ25">
        <v>2.76E-2</v>
      </c>
      <c r="EK25">
        <v>3.0613999999999399</v>
      </c>
      <c r="EL25">
        <v>0</v>
      </c>
      <c r="EM25">
        <v>0</v>
      </c>
      <c r="EN25">
        <v>0</v>
      </c>
      <c r="EO25">
        <v>2.7590000000003601E-2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2.7</v>
      </c>
      <c r="EX25">
        <v>2.7</v>
      </c>
      <c r="EY25">
        <v>2</v>
      </c>
      <c r="EZ25">
        <v>515.55200000000002</v>
      </c>
      <c r="FA25">
        <v>465.67099999999999</v>
      </c>
      <c r="FB25">
        <v>24.182300000000001</v>
      </c>
      <c r="FC25">
        <v>33.1355</v>
      </c>
      <c r="FD25">
        <v>29.9999</v>
      </c>
      <c r="FE25">
        <v>33.113500000000002</v>
      </c>
      <c r="FF25">
        <v>33.094099999999997</v>
      </c>
      <c r="FG25">
        <v>27.060400000000001</v>
      </c>
      <c r="FH25">
        <v>0</v>
      </c>
      <c r="FI25">
        <v>100</v>
      </c>
      <c r="FJ25">
        <v>24.186499999999999</v>
      </c>
      <c r="FK25">
        <v>519.35900000000004</v>
      </c>
      <c r="FL25">
        <v>16.617799999999999</v>
      </c>
      <c r="FM25">
        <v>101.46899999999999</v>
      </c>
      <c r="FN25">
        <v>100.85599999999999</v>
      </c>
    </row>
    <row r="26" spans="1:170" x14ac:dyDescent="0.25">
      <c r="A26">
        <v>10</v>
      </c>
      <c r="B26">
        <v>1608150733</v>
      </c>
      <c r="C26">
        <v>964.40000009536698</v>
      </c>
      <c r="D26" t="s">
        <v>328</v>
      </c>
      <c r="E26" t="s">
        <v>329</v>
      </c>
      <c r="F26" t="s">
        <v>285</v>
      </c>
      <c r="G26" t="s">
        <v>286</v>
      </c>
      <c r="H26">
        <v>1608150725.25</v>
      </c>
      <c r="I26">
        <f t="shared" si="0"/>
        <v>2.6660734067470984E-3</v>
      </c>
      <c r="J26">
        <f t="shared" si="1"/>
        <v>16.928977973718712</v>
      </c>
      <c r="K26">
        <f t="shared" si="2"/>
        <v>599.47270000000003</v>
      </c>
      <c r="L26">
        <f t="shared" si="3"/>
        <v>355.40990646520919</v>
      </c>
      <c r="M26">
        <f t="shared" si="4"/>
        <v>36.370996343479483</v>
      </c>
      <c r="N26">
        <f t="shared" si="5"/>
        <v>61.347247173173812</v>
      </c>
      <c r="O26">
        <f t="shared" si="6"/>
        <v>0.12164787530662123</v>
      </c>
      <c r="P26">
        <f t="shared" si="7"/>
        <v>2.9691243056306322</v>
      </c>
      <c r="Q26">
        <f t="shared" si="8"/>
        <v>0.11894532585175779</v>
      </c>
      <c r="R26">
        <f t="shared" si="9"/>
        <v>7.4578641307550153E-2</v>
      </c>
      <c r="S26">
        <f t="shared" si="10"/>
        <v>231.29409289393442</v>
      </c>
      <c r="T26">
        <f t="shared" si="11"/>
        <v>28.638962332642169</v>
      </c>
      <c r="U26">
        <f t="shared" si="12"/>
        <v>28.209316666666702</v>
      </c>
      <c r="V26">
        <f t="shared" si="13"/>
        <v>3.8413932213051898</v>
      </c>
      <c r="W26">
        <f t="shared" si="14"/>
        <v>42.448407225656574</v>
      </c>
      <c r="X26">
        <f t="shared" si="15"/>
        <v>1.6087004084841614</v>
      </c>
      <c r="Y26">
        <f t="shared" si="16"/>
        <v>3.7897780237837386</v>
      </c>
      <c r="Z26">
        <f t="shared" si="17"/>
        <v>2.2326928128210284</v>
      </c>
      <c r="AA26">
        <f t="shared" si="18"/>
        <v>-117.57383723754704</v>
      </c>
      <c r="AB26">
        <f t="shared" si="19"/>
        <v>-37.170186659325815</v>
      </c>
      <c r="AC26">
        <f t="shared" si="20"/>
        <v>-2.7313699480833491</v>
      </c>
      <c r="AD26">
        <f t="shared" si="21"/>
        <v>73.818699048978232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53904.098930275672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1147.038</v>
      </c>
      <c r="AR26">
        <v>1362.03</v>
      </c>
      <c r="AS26">
        <f t="shared" si="27"/>
        <v>0.15784674346380034</v>
      </c>
      <c r="AT26">
        <v>0.5</v>
      </c>
      <c r="AU26">
        <f t="shared" si="28"/>
        <v>1180.198490747375</v>
      </c>
      <c r="AV26">
        <f t="shared" si="29"/>
        <v>16.928977973718712</v>
      </c>
      <c r="AW26">
        <f t="shared" si="30"/>
        <v>93.145244202682619</v>
      </c>
      <c r="AX26">
        <f t="shared" si="31"/>
        <v>0.46577535002900083</v>
      </c>
      <c r="AY26">
        <f t="shared" si="32"/>
        <v>1.4833712795589656E-2</v>
      </c>
      <c r="AZ26">
        <f t="shared" si="33"/>
        <v>1.3950133256976718</v>
      </c>
      <c r="BA26" t="s">
        <v>331</v>
      </c>
      <c r="BB26">
        <v>727.63</v>
      </c>
      <c r="BC26">
        <f t="shared" si="34"/>
        <v>634.4</v>
      </c>
      <c r="BD26">
        <f t="shared" si="35"/>
        <v>0.338890290037831</v>
      </c>
      <c r="BE26">
        <f t="shared" si="36"/>
        <v>0.74968928169819882</v>
      </c>
      <c r="BF26">
        <f t="shared" si="37"/>
        <v>0.33252026426529313</v>
      </c>
      <c r="BG26">
        <f t="shared" si="38"/>
        <v>0.74611156218963182</v>
      </c>
      <c r="BH26">
        <f t="shared" si="39"/>
        <v>1400.0156666666701</v>
      </c>
      <c r="BI26">
        <f t="shared" si="40"/>
        <v>1180.198490747375</v>
      </c>
      <c r="BJ26">
        <f t="shared" si="41"/>
        <v>0.84298948850860866</v>
      </c>
      <c r="BK26">
        <f t="shared" si="42"/>
        <v>0.19597897701721737</v>
      </c>
      <c r="BL26">
        <v>6</v>
      </c>
      <c r="BM26">
        <v>0.5</v>
      </c>
      <c r="BN26" t="s">
        <v>290</v>
      </c>
      <c r="BO26">
        <v>2</v>
      </c>
      <c r="BP26">
        <v>1608150725.25</v>
      </c>
      <c r="BQ26">
        <v>599.47270000000003</v>
      </c>
      <c r="BR26">
        <v>621.70496666666702</v>
      </c>
      <c r="BS26">
        <v>15.719889999999999</v>
      </c>
      <c r="BT26">
        <v>12.57095</v>
      </c>
      <c r="BU26">
        <v>596.41129999999998</v>
      </c>
      <c r="BV26">
        <v>15.692299999999999</v>
      </c>
      <c r="BW26">
        <v>500.00883333333297</v>
      </c>
      <c r="BX26">
        <v>102.28766666666699</v>
      </c>
      <c r="BY26">
        <v>4.7681003333333298E-2</v>
      </c>
      <c r="BZ26">
        <v>27.9771066666667</v>
      </c>
      <c r="CA26">
        <v>28.209316666666702</v>
      </c>
      <c r="CB26">
        <v>999.9</v>
      </c>
      <c r="CC26">
        <v>0</v>
      </c>
      <c r="CD26">
        <v>0</v>
      </c>
      <c r="CE26">
        <v>9998.6200000000008</v>
      </c>
      <c r="CF26">
        <v>0</v>
      </c>
      <c r="CG26">
        <v>515.40403333333302</v>
      </c>
      <c r="CH26">
        <v>1400.0156666666701</v>
      </c>
      <c r="CI26">
        <v>0.89999363333333304</v>
      </c>
      <c r="CJ26">
        <v>0.100006366666667</v>
      </c>
      <c r="CK26">
        <v>0</v>
      </c>
      <c r="CL26">
        <v>1147.0446666666701</v>
      </c>
      <c r="CM26">
        <v>4.9997499999999997</v>
      </c>
      <c r="CN26">
        <v>15950.69</v>
      </c>
      <c r="CO26">
        <v>12178.176666666701</v>
      </c>
      <c r="CP26">
        <v>49.4412666666666</v>
      </c>
      <c r="CQ26">
        <v>51.1353333333333</v>
      </c>
      <c r="CR26">
        <v>50.491599999999998</v>
      </c>
      <c r="CS26">
        <v>50.545466666666599</v>
      </c>
      <c r="CT26">
        <v>50.4350666666666</v>
      </c>
      <c r="CU26">
        <v>1255.5046666666699</v>
      </c>
      <c r="CV26">
        <v>139.511</v>
      </c>
      <c r="CW26">
        <v>0</v>
      </c>
      <c r="CX26">
        <v>96.200000047683702</v>
      </c>
      <c r="CY26">
        <v>0</v>
      </c>
      <c r="CZ26">
        <v>1147.038</v>
      </c>
      <c r="DA26">
        <v>-1.53384616333866</v>
      </c>
      <c r="DB26">
        <v>-26.146153716691099</v>
      </c>
      <c r="DC26">
        <v>15950.272000000001</v>
      </c>
      <c r="DD26">
        <v>15</v>
      </c>
      <c r="DE26">
        <v>1608150474</v>
      </c>
      <c r="DF26" t="s">
        <v>323</v>
      </c>
      <c r="DG26">
        <v>1608150472</v>
      </c>
      <c r="DH26">
        <v>1608150474</v>
      </c>
      <c r="DI26">
        <v>13</v>
      </c>
      <c r="DJ26">
        <v>7.8E-2</v>
      </c>
      <c r="DK26">
        <v>-1.0999999999999999E-2</v>
      </c>
      <c r="DL26">
        <v>3.0609999999999999</v>
      </c>
      <c r="DM26">
        <v>2.8000000000000001E-2</v>
      </c>
      <c r="DN26">
        <v>414</v>
      </c>
      <c r="DO26">
        <v>13</v>
      </c>
      <c r="DP26">
        <v>0.14000000000000001</v>
      </c>
      <c r="DQ26">
        <v>0.02</v>
      </c>
      <c r="DR26">
        <v>16.924867585086901</v>
      </c>
      <c r="DS26">
        <v>-4.1238314845178099E-2</v>
      </c>
      <c r="DT26">
        <v>6.85051779223987E-2</v>
      </c>
      <c r="DU26">
        <v>1</v>
      </c>
      <c r="DV26">
        <v>-22.2309466666667</v>
      </c>
      <c r="DW26">
        <v>-0.10326674082312599</v>
      </c>
      <c r="DX26">
        <v>8.6724255481894302E-2</v>
      </c>
      <c r="DY26">
        <v>1</v>
      </c>
      <c r="DZ26">
        <v>3.149966</v>
      </c>
      <c r="EA26">
        <v>-0.13263750834260199</v>
      </c>
      <c r="EB26">
        <v>9.71088413413871E-3</v>
      </c>
      <c r="EC26">
        <v>1</v>
      </c>
      <c r="ED26">
        <v>3</v>
      </c>
      <c r="EE26">
        <v>3</v>
      </c>
      <c r="EF26" t="s">
        <v>310</v>
      </c>
      <c r="EG26">
        <v>100</v>
      </c>
      <c r="EH26">
        <v>100</v>
      </c>
      <c r="EI26">
        <v>3.0619999999999998</v>
      </c>
      <c r="EJ26">
        <v>2.76E-2</v>
      </c>
      <c r="EK26">
        <v>3.0613999999999399</v>
      </c>
      <c r="EL26">
        <v>0</v>
      </c>
      <c r="EM26">
        <v>0</v>
      </c>
      <c r="EN26">
        <v>0</v>
      </c>
      <c r="EO26">
        <v>2.7590000000003601E-2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4.3</v>
      </c>
      <c r="EX26">
        <v>4.3</v>
      </c>
      <c r="EY26">
        <v>2</v>
      </c>
      <c r="EZ26">
        <v>514.85599999999999</v>
      </c>
      <c r="FA26">
        <v>465.98399999999998</v>
      </c>
      <c r="FB26">
        <v>24.0413</v>
      </c>
      <c r="FC26">
        <v>33.106699999999996</v>
      </c>
      <c r="FD26">
        <v>29.9999</v>
      </c>
      <c r="FE26">
        <v>33.084099999999999</v>
      </c>
      <c r="FF26">
        <v>33.064700000000002</v>
      </c>
      <c r="FG26">
        <v>31.010100000000001</v>
      </c>
      <c r="FH26">
        <v>0</v>
      </c>
      <c r="FI26">
        <v>100</v>
      </c>
      <c r="FJ26">
        <v>24.048400000000001</v>
      </c>
      <c r="FK26">
        <v>621.57899999999995</v>
      </c>
      <c r="FL26">
        <v>15.988099999999999</v>
      </c>
      <c r="FM26">
        <v>101.474</v>
      </c>
      <c r="FN26">
        <v>100.85599999999999</v>
      </c>
    </row>
    <row r="27" spans="1:170" x14ac:dyDescent="0.25">
      <c r="A27">
        <v>11</v>
      </c>
      <c r="B27">
        <v>1608150795</v>
      </c>
      <c r="C27">
        <v>1026.4000000953699</v>
      </c>
      <c r="D27" t="s">
        <v>332</v>
      </c>
      <c r="E27" t="s">
        <v>333</v>
      </c>
      <c r="F27" t="s">
        <v>285</v>
      </c>
      <c r="G27" t="s">
        <v>286</v>
      </c>
      <c r="H27">
        <v>1608150787.25</v>
      </c>
      <c r="I27">
        <f t="shared" si="0"/>
        <v>2.5687401287598317E-3</v>
      </c>
      <c r="J27">
        <f t="shared" si="1"/>
        <v>19.369186345963428</v>
      </c>
      <c r="K27">
        <f t="shared" si="2"/>
        <v>696.46450000000004</v>
      </c>
      <c r="L27">
        <f t="shared" si="3"/>
        <v>404.03984040720513</v>
      </c>
      <c r="M27">
        <f t="shared" si="4"/>
        <v>41.346518812085471</v>
      </c>
      <c r="N27">
        <f t="shared" si="5"/>
        <v>71.271146236910027</v>
      </c>
      <c r="O27">
        <f t="shared" si="6"/>
        <v>0.11581907697102595</v>
      </c>
      <c r="P27">
        <f t="shared" si="7"/>
        <v>2.9690808400195512</v>
      </c>
      <c r="Q27">
        <f t="shared" si="8"/>
        <v>0.11336646171806194</v>
      </c>
      <c r="R27">
        <f t="shared" si="9"/>
        <v>7.107007051129921E-2</v>
      </c>
      <c r="S27">
        <f t="shared" si="10"/>
        <v>231.28658273994552</v>
      </c>
      <c r="T27">
        <f t="shared" si="11"/>
        <v>28.687335581480554</v>
      </c>
      <c r="U27">
        <f t="shared" si="12"/>
        <v>28.2629433333333</v>
      </c>
      <c r="V27">
        <f t="shared" si="13"/>
        <v>3.8534000463620135</v>
      </c>
      <c r="W27">
        <f t="shared" si="14"/>
        <v>42.066640389631779</v>
      </c>
      <c r="X27">
        <f t="shared" si="15"/>
        <v>1.5964121259526205</v>
      </c>
      <c r="Y27">
        <f t="shared" si="16"/>
        <v>3.7949598807184284</v>
      </c>
      <c r="Z27">
        <f t="shared" si="17"/>
        <v>2.2569879204093928</v>
      </c>
      <c r="AA27">
        <f t="shared" si="18"/>
        <v>-113.28143967830857</v>
      </c>
      <c r="AB27">
        <f t="shared" si="19"/>
        <v>-42.002128231247895</v>
      </c>
      <c r="AC27">
        <f t="shared" si="20"/>
        <v>-3.087665032812573</v>
      </c>
      <c r="AD27">
        <f t="shared" si="21"/>
        <v>72.915349797576482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53898.575842103506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1166.1256000000001</v>
      </c>
      <c r="AR27">
        <v>1389.77</v>
      </c>
      <c r="AS27">
        <f t="shared" si="27"/>
        <v>0.16092187915986089</v>
      </c>
      <c r="AT27">
        <v>0.5</v>
      </c>
      <c r="AU27">
        <f t="shared" si="28"/>
        <v>1180.1597607473832</v>
      </c>
      <c r="AV27">
        <f t="shared" si="29"/>
        <v>19.369186345963428</v>
      </c>
      <c r="AW27">
        <f t="shared" si="30"/>
        <v>94.956763204160367</v>
      </c>
      <c r="AX27">
        <f t="shared" si="31"/>
        <v>0.47553192254833532</v>
      </c>
      <c r="AY27">
        <f t="shared" si="32"/>
        <v>1.6901892853173933E-2</v>
      </c>
      <c r="AZ27">
        <f t="shared" si="33"/>
        <v>1.347208530907992</v>
      </c>
      <c r="BA27" t="s">
        <v>335</v>
      </c>
      <c r="BB27">
        <v>728.89</v>
      </c>
      <c r="BC27">
        <f t="shared" si="34"/>
        <v>660.88</v>
      </c>
      <c r="BD27">
        <f t="shared" si="35"/>
        <v>0.33840394625348008</v>
      </c>
      <c r="BE27">
        <f t="shared" si="36"/>
        <v>0.73911155499587478</v>
      </c>
      <c r="BF27">
        <f t="shared" si="37"/>
        <v>0.33167239536334903</v>
      </c>
      <c r="BG27">
        <f t="shared" si="38"/>
        <v>0.73521862003803551</v>
      </c>
      <c r="BH27">
        <f t="shared" si="39"/>
        <v>1399.96966666667</v>
      </c>
      <c r="BI27">
        <f t="shared" si="40"/>
        <v>1180.1597607473832</v>
      </c>
      <c r="BJ27">
        <f t="shared" si="41"/>
        <v>0.84298952244968672</v>
      </c>
      <c r="BK27">
        <f t="shared" si="42"/>
        <v>0.19597904489937368</v>
      </c>
      <c r="BL27">
        <v>6</v>
      </c>
      <c r="BM27">
        <v>0.5</v>
      </c>
      <c r="BN27" t="s">
        <v>290</v>
      </c>
      <c r="BO27">
        <v>2</v>
      </c>
      <c r="BP27">
        <v>1608150787.25</v>
      </c>
      <c r="BQ27">
        <v>696.46450000000004</v>
      </c>
      <c r="BR27">
        <v>721.85433333333299</v>
      </c>
      <c r="BS27">
        <v>15.600203333333299</v>
      </c>
      <c r="BT27">
        <v>12.565806666666701</v>
      </c>
      <c r="BU27">
        <v>693.40316666666695</v>
      </c>
      <c r="BV27">
        <v>15.572613333333299</v>
      </c>
      <c r="BW27">
        <v>500.00066666666697</v>
      </c>
      <c r="BX27">
        <v>102.285166666667</v>
      </c>
      <c r="BY27">
        <v>4.76101466666667E-2</v>
      </c>
      <c r="BZ27">
        <v>28.000543333333301</v>
      </c>
      <c r="CA27">
        <v>28.2629433333333</v>
      </c>
      <c r="CB27">
        <v>999.9</v>
      </c>
      <c r="CC27">
        <v>0</v>
      </c>
      <c r="CD27">
        <v>0</v>
      </c>
      <c r="CE27">
        <v>9998.6183333333393</v>
      </c>
      <c r="CF27">
        <v>0</v>
      </c>
      <c r="CG27">
        <v>523.22483333333298</v>
      </c>
      <c r="CH27">
        <v>1399.96966666667</v>
      </c>
      <c r="CI27">
        <v>0.89999280000000004</v>
      </c>
      <c r="CJ27">
        <v>0.10000719</v>
      </c>
      <c r="CK27">
        <v>0</v>
      </c>
      <c r="CL27">
        <v>1166.1479999999999</v>
      </c>
      <c r="CM27">
        <v>4.9997499999999997</v>
      </c>
      <c r="CN27">
        <v>16217.95</v>
      </c>
      <c r="CO27">
        <v>12177.753333333299</v>
      </c>
      <c r="CP27">
        <v>49.516566666666698</v>
      </c>
      <c r="CQ27">
        <v>51.186999999999998</v>
      </c>
      <c r="CR27">
        <v>50.545533333333303</v>
      </c>
      <c r="CS27">
        <v>50.574599999999997</v>
      </c>
      <c r="CT27">
        <v>50.489433333333302</v>
      </c>
      <c r="CU27">
        <v>1255.46166666667</v>
      </c>
      <c r="CV27">
        <v>139.50800000000001</v>
      </c>
      <c r="CW27">
        <v>0</v>
      </c>
      <c r="CX27">
        <v>61.399999856948902</v>
      </c>
      <c r="CY27">
        <v>0</v>
      </c>
      <c r="CZ27">
        <v>1166.1256000000001</v>
      </c>
      <c r="DA27">
        <v>-2.7800000169924002</v>
      </c>
      <c r="DB27">
        <v>-19.746154014727399</v>
      </c>
      <c r="DC27">
        <v>16218.067999999999</v>
      </c>
      <c r="DD27">
        <v>15</v>
      </c>
      <c r="DE27">
        <v>1608150474</v>
      </c>
      <c r="DF27" t="s">
        <v>323</v>
      </c>
      <c r="DG27">
        <v>1608150472</v>
      </c>
      <c r="DH27">
        <v>1608150474</v>
      </c>
      <c r="DI27">
        <v>13</v>
      </c>
      <c r="DJ27">
        <v>7.8E-2</v>
      </c>
      <c r="DK27">
        <v>-1.0999999999999999E-2</v>
      </c>
      <c r="DL27">
        <v>3.0609999999999999</v>
      </c>
      <c r="DM27">
        <v>2.8000000000000001E-2</v>
      </c>
      <c r="DN27">
        <v>414</v>
      </c>
      <c r="DO27">
        <v>13</v>
      </c>
      <c r="DP27">
        <v>0.14000000000000001</v>
      </c>
      <c r="DQ27">
        <v>0.02</v>
      </c>
      <c r="DR27">
        <v>19.385971920303501</v>
      </c>
      <c r="DS27">
        <v>-0.214640966455583</v>
      </c>
      <c r="DT27">
        <v>0.112662762467269</v>
      </c>
      <c r="DU27">
        <v>1</v>
      </c>
      <c r="DV27">
        <v>-25.398949999999999</v>
      </c>
      <c r="DW27">
        <v>-5.4580645161191002E-2</v>
      </c>
      <c r="DX27">
        <v>0.115444670008335</v>
      </c>
      <c r="DY27">
        <v>1</v>
      </c>
      <c r="DZ27">
        <v>3.0351490000000001</v>
      </c>
      <c r="EA27">
        <v>-9.3142157953277405E-2</v>
      </c>
      <c r="EB27">
        <v>6.7694290010310004E-3</v>
      </c>
      <c r="EC27">
        <v>1</v>
      </c>
      <c r="ED27">
        <v>3</v>
      </c>
      <c r="EE27">
        <v>3</v>
      </c>
      <c r="EF27" t="s">
        <v>310</v>
      </c>
      <c r="EG27">
        <v>100</v>
      </c>
      <c r="EH27">
        <v>100</v>
      </c>
      <c r="EI27">
        <v>3.0609999999999999</v>
      </c>
      <c r="EJ27">
        <v>2.76E-2</v>
      </c>
      <c r="EK27">
        <v>3.0613999999999399</v>
      </c>
      <c r="EL27">
        <v>0</v>
      </c>
      <c r="EM27">
        <v>0</v>
      </c>
      <c r="EN27">
        <v>0</v>
      </c>
      <c r="EO27">
        <v>2.7590000000003601E-2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5.4</v>
      </c>
      <c r="EX27">
        <v>5.3</v>
      </c>
      <c r="EY27">
        <v>2</v>
      </c>
      <c r="EZ27">
        <v>514.42600000000004</v>
      </c>
      <c r="FA27">
        <v>465.94400000000002</v>
      </c>
      <c r="FB27">
        <v>23.979199999999999</v>
      </c>
      <c r="FC27">
        <v>33.109699999999997</v>
      </c>
      <c r="FD27">
        <v>30.0002</v>
      </c>
      <c r="FE27">
        <v>33.080500000000001</v>
      </c>
      <c r="FF27">
        <v>33.061799999999998</v>
      </c>
      <c r="FG27">
        <v>34.866900000000001</v>
      </c>
      <c r="FH27">
        <v>0</v>
      </c>
      <c r="FI27">
        <v>100</v>
      </c>
      <c r="FJ27">
        <v>23.9803</v>
      </c>
      <c r="FK27">
        <v>723.23099999999999</v>
      </c>
      <c r="FL27">
        <v>15.5846</v>
      </c>
      <c r="FM27">
        <v>101.47</v>
      </c>
      <c r="FN27">
        <v>100.855</v>
      </c>
    </row>
    <row r="28" spans="1:170" x14ac:dyDescent="0.25">
      <c r="A28">
        <v>12</v>
      </c>
      <c r="B28">
        <v>1608150858</v>
      </c>
      <c r="C28">
        <v>1089.4000000953699</v>
      </c>
      <c r="D28" t="s">
        <v>336</v>
      </c>
      <c r="E28" t="s">
        <v>337</v>
      </c>
      <c r="F28" t="s">
        <v>285</v>
      </c>
      <c r="G28" t="s">
        <v>286</v>
      </c>
      <c r="H28">
        <v>1608150850.25</v>
      </c>
      <c r="I28">
        <f t="shared" si="0"/>
        <v>2.4901060039757778E-3</v>
      </c>
      <c r="J28">
        <f t="shared" si="1"/>
        <v>20.619365559299698</v>
      </c>
      <c r="K28">
        <f t="shared" si="2"/>
        <v>796.43743333333305</v>
      </c>
      <c r="L28">
        <f t="shared" si="3"/>
        <v>472.57600344513651</v>
      </c>
      <c r="M28">
        <f t="shared" si="4"/>
        <v>48.358698990612112</v>
      </c>
      <c r="N28">
        <f t="shared" si="5"/>
        <v>81.499436752280403</v>
      </c>
      <c r="O28">
        <f t="shared" si="6"/>
        <v>0.11163142902829723</v>
      </c>
      <c r="P28">
        <f t="shared" si="7"/>
        <v>2.9701072737597842</v>
      </c>
      <c r="Q28">
        <f t="shared" si="8"/>
        <v>0.10935185414519111</v>
      </c>
      <c r="R28">
        <f t="shared" si="9"/>
        <v>6.8545842448689748E-2</v>
      </c>
      <c r="S28">
        <f t="shared" si="10"/>
        <v>231.29463136376773</v>
      </c>
      <c r="T28">
        <f t="shared" si="11"/>
        <v>28.694759979455839</v>
      </c>
      <c r="U28">
        <f t="shared" si="12"/>
        <v>28.271409999999999</v>
      </c>
      <c r="V28">
        <f t="shared" si="13"/>
        <v>3.8552986929484465</v>
      </c>
      <c r="W28">
        <f t="shared" si="14"/>
        <v>41.850798402065479</v>
      </c>
      <c r="X28">
        <f t="shared" si="15"/>
        <v>1.5870563230413215</v>
      </c>
      <c r="Y28">
        <f t="shared" si="16"/>
        <v>3.7921769324309826</v>
      </c>
      <c r="Z28">
        <f t="shared" si="17"/>
        <v>2.2682423699071252</v>
      </c>
      <c r="AA28">
        <f t="shared" si="18"/>
        <v>-109.8136747753318</v>
      </c>
      <c r="AB28">
        <f t="shared" si="19"/>
        <v>-45.387267796555385</v>
      </c>
      <c r="AC28">
        <f t="shared" si="20"/>
        <v>-3.3352924336818734</v>
      </c>
      <c r="AD28">
        <f t="shared" si="21"/>
        <v>72.758396358198667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53930.808367717516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1180.2261538461501</v>
      </c>
      <c r="AR28">
        <v>1403.1</v>
      </c>
      <c r="AS28">
        <f t="shared" si="27"/>
        <v>0.15884387866427896</v>
      </c>
      <c r="AT28">
        <v>0.5</v>
      </c>
      <c r="AU28">
        <f t="shared" si="28"/>
        <v>1180.2007907473787</v>
      </c>
      <c r="AV28">
        <f t="shared" si="29"/>
        <v>20.619365559299698</v>
      </c>
      <c r="AW28">
        <f t="shared" si="30"/>
        <v>93.733835602481349</v>
      </c>
      <c r="AX28">
        <f t="shared" si="31"/>
        <v>0.47911054094505018</v>
      </c>
      <c r="AY28">
        <f t="shared" si="32"/>
        <v>1.7960598912743105E-2</v>
      </c>
      <c r="AZ28">
        <f t="shared" si="33"/>
        <v>1.3249091297840496</v>
      </c>
      <c r="BA28" t="s">
        <v>339</v>
      </c>
      <c r="BB28">
        <v>730.86</v>
      </c>
      <c r="BC28">
        <f t="shared" si="34"/>
        <v>672.2399999999999</v>
      </c>
      <c r="BD28">
        <f t="shared" si="35"/>
        <v>0.33153910233525213</v>
      </c>
      <c r="BE28">
        <f t="shared" si="36"/>
        <v>0.73442055609547974</v>
      </c>
      <c r="BF28">
        <f t="shared" si="37"/>
        <v>0.32412211520175949</v>
      </c>
      <c r="BG28">
        <f t="shared" si="38"/>
        <v>0.72998419614182875</v>
      </c>
      <c r="BH28">
        <f t="shared" si="39"/>
        <v>1400.01833333333</v>
      </c>
      <c r="BI28">
        <f t="shared" si="40"/>
        <v>1180.2007907473787</v>
      </c>
      <c r="BJ28">
        <f t="shared" si="41"/>
        <v>0.84298952567100771</v>
      </c>
      <c r="BK28">
        <f t="shared" si="42"/>
        <v>0.19597905134201543</v>
      </c>
      <c r="BL28">
        <v>6</v>
      </c>
      <c r="BM28">
        <v>0.5</v>
      </c>
      <c r="BN28" t="s">
        <v>290</v>
      </c>
      <c r="BO28">
        <v>2</v>
      </c>
      <c r="BP28">
        <v>1608150850.25</v>
      </c>
      <c r="BQ28">
        <v>796.43743333333305</v>
      </c>
      <c r="BR28">
        <v>823.55963333333398</v>
      </c>
      <c r="BS28">
        <v>15.5092</v>
      </c>
      <c r="BT28">
        <v>12.5675133333333</v>
      </c>
      <c r="BU28">
        <v>793.37596666666605</v>
      </c>
      <c r="BV28">
        <v>15.4816233333333</v>
      </c>
      <c r="BW28">
        <v>500.01650000000001</v>
      </c>
      <c r="BX28">
        <v>102.282033333333</v>
      </c>
      <c r="BY28">
        <v>4.79593833333333E-2</v>
      </c>
      <c r="BZ28">
        <v>27.987960000000001</v>
      </c>
      <c r="CA28">
        <v>28.271409999999999</v>
      </c>
      <c r="CB28">
        <v>999.9</v>
      </c>
      <c r="CC28">
        <v>0</v>
      </c>
      <c r="CD28">
        <v>0</v>
      </c>
      <c r="CE28">
        <v>10004.7363333333</v>
      </c>
      <c r="CF28">
        <v>0</v>
      </c>
      <c r="CG28">
        <v>468.680133333333</v>
      </c>
      <c r="CH28">
        <v>1400.01833333333</v>
      </c>
      <c r="CI28">
        <v>0.89999446666666705</v>
      </c>
      <c r="CJ28">
        <v>0.10000553333333299</v>
      </c>
      <c r="CK28">
        <v>0</v>
      </c>
      <c r="CL28">
        <v>1180.32766666667</v>
      </c>
      <c r="CM28">
        <v>4.9997499999999997</v>
      </c>
      <c r="CN28">
        <v>16419.643333333301</v>
      </c>
      <c r="CO28">
        <v>12178.19</v>
      </c>
      <c r="CP28">
        <v>49.574599999999997</v>
      </c>
      <c r="CQ28">
        <v>51.25</v>
      </c>
      <c r="CR28">
        <v>50.599800000000002</v>
      </c>
      <c r="CS28">
        <v>50.6332666666667</v>
      </c>
      <c r="CT28">
        <v>50.537199999999999</v>
      </c>
      <c r="CU28">
        <v>1255.5053333333301</v>
      </c>
      <c r="CV28">
        <v>139.51300000000001</v>
      </c>
      <c r="CW28">
        <v>0</v>
      </c>
      <c r="CX28">
        <v>62.5</v>
      </c>
      <c r="CY28">
        <v>0</v>
      </c>
      <c r="CZ28">
        <v>1180.2261538461501</v>
      </c>
      <c r="DA28">
        <v>-17.256752145181402</v>
      </c>
      <c r="DB28">
        <v>-228.95726522734299</v>
      </c>
      <c r="DC28">
        <v>16418.061538461501</v>
      </c>
      <c r="DD28">
        <v>15</v>
      </c>
      <c r="DE28">
        <v>1608150474</v>
      </c>
      <c r="DF28" t="s">
        <v>323</v>
      </c>
      <c r="DG28">
        <v>1608150472</v>
      </c>
      <c r="DH28">
        <v>1608150474</v>
      </c>
      <c r="DI28">
        <v>13</v>
      </c>
      <c r="DJ28">
        <v>7.8E-2</v>
      </c>
      <c r="DK28">
        <v>-1.0999999999999999E-2</v>
      </c>
      <c r="DL28">
        <v>3.0609999999999999</v>
      </c>
      <c r="DM28">
        <v>2.8000000000000001E-2</v>
      </c>
      <c r="DN28">
        <v>414</v>
      </c>
      <c r="DO28">
        <v>13</v>
      </c>
      <c r="DP28">
        <v>0.14000000000000001</v>
      </c>
      <c r="DQ28">
        <v>0.02</v>
      </c>
      <c r="DR28">
        <v>20.625438029587599</v>
      </c>
      <c r="DS28">
        <v>0.29156565923708</v>
      </c>
      <c r="DT28">
        <v>0.16254170014643399</v>
      </c>
      <c r="DU28">
        <v>1</v>
      </c>
      <c r="DV28">
        <v>-27.125913333333301</v>
      </c>
      <c r="DW28">
        <v>1.7849165739707601E-2</v>
      </c>
      <c r="DX28">
        <v>0.19910642335751599</v>
      </c>
      <c r="DY28">
        <v>1</v>
      </c>
      <c r="DZ28">
        <v>2.9420739999999999</v>
      </c>
      <c r="EA28">
        <v>-3.2127430478316198E-2</v>
      </c>
      <c r="EB28">
        <v>2.4574181573350502E-3</v>
      </c>
      <c r="EC28">
        <v>1</v>
      </c>
      <c r="ED28">
        <v>3</v>
      </c>
      <c r="EE28">
        <v>3</v>
      </c>
      <c r="EF28" t="s">
        <v>310</v>
      </c>
      <c r="EG28">
        <v>100</v>
      </c>
      <c r="EH28">
        <v>100</v>
      </c>
      <c r="EI28">
        <v>3.0619999999999998</v>
      </c>
      <c r="EJ28">
        <v>2.76E-2</v>
      </c>
      <c r="EK28">
        <v>3.0613999999999399</v>
      </c>
      <c r="EL28">
        <v>0</v>
      </c>
      <c r="EM28">
        <v>0</v>
      </c>
      <c r="EN28">
        <v>0</v>
      </c>
      <c r="EO28">
        <v>2.7590000000003601E-2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6.4</v>
      </c>
      <c r="EX28">
        <v>6.4</v>
      </c>
      <c r="EY28">
        <v>2</v>
      </c>
      <c r="EZ28">
        <v>514.59</v>
      </c>
      <c r="FA28">
        <v>465.976</v>
      </c>
      <c r="FB28">
        <v>23.907900000000001</v>
      </c>
      <c r="FC28">
        <v>33.130400000000002</v>
      </c>
      <c r="FD28">
        <v>30.000499999999999</v>
      </c>
      <c r="FE28">
        <v>33.0899</v>
      </c>
      <c r="FF28">
        <v>33.070500000000003</v>
      </c>
      <c r="FG28">
        <v>38.619599999999998</v>
      </c>
      <c r="FH28">
        <v>0</v>
      </c>
      <c r="FI28">
        <v>100</v>
      </c>
      <c r="FJ28">
        <v>23.9024</v>
      </c>
      <c r="FK28">
        <v>824.74199999999996</v>
      </c>
      <c r="FL28">
        <v>15.468500000000001</v>
      </c>
      <c r="FM28">
        <v>101.462</v>
      </c>
      <c r="FN28">
        <v>100.851</v>
      </c>
    </row>
    <row r="29" spans="1:170" x14ac:dyDescent="0.25">
      <c r="A29">
        <v>13</v>
      </c>
      <c r="B29">
        <v>1608150978</v>
      </c>
      <c r="C29">
        <v>1209.4000000953699</v>
      </c>
      <c r="D29" t="s">
        <v>340</v>
      </c>
      <c r="E29" t="s">
        <v>341</v>
      </c>
      <c r="F29" t="s">
        <v>285</v>
      </c>
      <c r="G29" t="s">
        <v>286</v>
      </c>
      <c r="H29">
        <v>1608150970.25</v>
      </c>
      <c r="I29">
        <f t="shared" si="0"/>
        <v>2.2460632800902379E-3</v>
      </c>
      <c r="J29">
        <f t="shared" si="1"/>
        <v>19.541894705574421</v>
      </c>
      <c r="K29">
        <f t="shared" si="2"/>
        <v>899.96066666666695</v>
      </c>
      <c r="L29">
        <f t="shared" si="3"/>
        <v>551.50106131329289</v>
      </c>
      <c r="M29">
        <f t="shared" si="4"/>
        <v>56.429575594695933</v>
      </c>
      <c r="N29">
        <f t="shared" si="5"/>
        <v>92.083954201260156</v>
      </c>
      <c r="O29">
        <f t="shared" si="6"/>
        <v>9.8749885072624374E-2</v>
      </c>
      <c r="P29">
        <f t="shared" si="7"/>
        <v>2.9692151020696089</v>
      </c>
      <c r="Q29">
        <f t="shared" si="8"/>
        <v>9.6960983722092775E-2</v>
      </c>
      <c r="R29">
        <f t="shared" si="9"/>
        <v>6.0758641246063366E-2</v>
      </c>
      <c r="S29">
        <f t="shared" si="10"/>
        <v>231.29482843728357</v>
      </c>
      <c r="T29">
        <f t="shared" si="11"/>
        <v>28.767541693609648</v>
      </c>
      <c r="U29">
        <f t="shared" si="12"/>
        <v>28.321016666666701</v>
      </c>
      <c r="V29">
        <f t="shared" si="13"/>
        <v>3.8664393742089613</v>
      </c>
      <c r="W29">
        <f t="shared" si="14"/>
        <v>41.089134368181405</v>
      </c>
      <c r="X29">
        <f t="shared" si="15"/>
        <v>1.5590771072575413</v>
      </c>
      <c r="Y29">
        <f t="shared" si="16"/>
        <v>3.7943780788549759</v>
      </c>
      <c r="Z29">
        <f t="shared" si="17"/>
        <v>2.30736226695142</v>
      </c>
      <c r="AA29">
        <f t="shared" si="18"/>
        <v>-99.051390651979489</v>
      </c>
      <c r="AB29">
        <f t="shared" si="19"/>
        <v>-51.721194060454408</v>
      </c>
      <c r="AC29">
        <f t="shared" si="20"/>
        <v>-3.8030126106156938</v>
      </c>
      <c r="AD29">
        <f t="shared" si="21"/>
        <v>76.719231114233978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53902.702226847039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1159.3191999999999</v>
      </c>
      <c r="AR29">
        <v>1368.34</v>
      </c>
      <c r="AS29">
        <f t="shared" si="27"/>
        <v>0.15275501702793171</v>
      </c>
      <c r="AT29">
        <v>0.5</v>
      </c>
      <c r="AU29">
        <f t="shared" si="28"/>
        <v>1180.2044197508908</v>
      </c>
      <c r="AV29">
        <f t="shared" si="29"/>
        <v>19.541894705574421</v>
      </c>
      <c r="AW29">
        <f t="shared" si="30"/>
        <v>90.141073117743787</v>
      </c>
      <c r="AX29">
        <f t="shared" si="31"/>
        <v>0.47176871245450691</v>
      </c>
      <c r="AY29">
        <f t="shared" si="32"/>
        <v>1.70475909500808E-2</v>
      </c>
      <c r="AZ29">
        <f t="shared" si="33"/>
        <v>1.3839688966192614</v>
      </c>
      <c r="BA29" t="s">
        <v>343</v>
      </c>
      <c r="BB29">
        <v>722.8</v>
      </c>
      <c r="BC29">
        <f t="shared" si="34"/>
        <v>645.54</v>
      </c>
      <c r="BD29">
        <f t="shared" si="35"/>
        <v>0.32379217399386562</v>
      </c>
      <c r="BE29">
        <f t="shared" si="36"/>
        <v>0.74577833086544221</v>
      </c>
      <c r="BF29">
        <f t="shared" si="37"/>
        <v>0.32016024092694662</v>
      </c>
      <c r="BG29">
        <f t="shared" si="38"/>
        <v>0.74363375162811152</v>
      </c>
      <c r="BH29">
        <f t="shared" si="39"/>
        <v>1400.0229999999999</v>
      </c>
      <c r="BI29">
        <f t="shared" si="40"/>
        <v>1180.2044197508908</v>
      </c>
      <c r="BJ29">
        <f t="shared" si="41"/>
        <v>0.84298930785486437</v>
      </c>
      <c r="BK29">
        <f t="shared" si="42"/>
        <v>0.19597861570972905</v>
      </c>
      <c r="BL29">
        <v>6</v>
      </c>
      <c r="BM29">
        <v>0.5</v>
      </c>
      <c r="BN29" t="s">
        <v>290</v>
      </c>
      <c r="BO29">
        <v>2</v>
      </c>
      <c r="BP29">
        <v>1608150970.25</v>
      </c>
      <c r="BQ29">
        <v>899.96066666666695</v>
      </c>
      <c r="BR29">
        <v>925.83566666666695</v>
      </c>
      <c r="BS29">
        <v>15.237270000000001</v>
      </c>
      <c r="BT29">
        <v>12.583156666666699</v>
      </c>
      <c r="BU29">
        <v>896.89926666666702</v>
      </c>
      <c r="BV29">
        <v>15.20969</v>
      </c>
      <c r="BW29">
        <v>500.01769999999999</v>
      </c>
      <c r="BX29">
        <v>102.272433333333</v>
      </c>
      <c r="BY29">
        <v>4.7543096666666701E-2</v>
      </c>
      <c r="BZ29">
        <v>27.997913333333301</v>
      </c>
      <c r="CA29">
        <v>28.321016666666701</v>
      </c>
      <c r="CB29">
        <v>999.9</v>
      </c>
      <c r="CC29">
        <v>0</v>
      </c>
      <c r="CD29">
        <v>0</v>
      </c>
      <c r="CE29">
        <v>10000.6233333333</v>
      </c>
      <c r="CF29">
        <v>0</v>
      </c>
      <c r="CG29">
        <v>517.54316666666705</v>
      </c>
      <c r="CH29">
        <v>1400.0229999999999</v>
      </c>
      <c r="CI29">
        <v>0.89999739999999995</v>
      </c>
      <c r="CJ29">
        <v>0.1000026</v>
      </c>
      <c r="CK29">
        <v>0</v>
      </c>
      <c r="CL29">
        <v>1159.4976666666701</v>
      </c>
      <c r="CM29">
        <v>4.9997499999999997</v>
      </c>
      <c r="CN29">
        <v>16151.3833333333</v>
      </c>
      <c r="CO29">
        <v>12178.246666666701</v>
      </c>
      <c r="CP29">
        <v>49.5809</v>
      </c>
      <c r="CQ29">
        <v>51.311999999999998</v>
      </c>
      <c r="CR29">
        <v>50.6312</v>
      </c>
      <c r="CS29">
        <v>50.699533333333299</v>
      </c>
      <c r="CT29">
        <v>50.566200000000002</v>
      </c>
      <c r="CU29">
        <v>1255.52</v>
      </c>
      <c r="CV29">
        <v>139.50333333333299</v>
      </c>
      <c r="CW29">
        <v>0</v>
      </c>
      <c r="CX29">
        <v>119.5</v>
      </c>
      <c r="CY29">
        <v>0</v>
      </c>
      <c r="CZ29">
        <v>1159.3191999999999</v>
      </c>
      <c r="DA29">
        <v>-18.130000026745002</v>
      </c>
      <c r="DB29">
        <v>-254.33846213003699</v>
      </c>
      <c r="DC29">
        <v>16148.291999999999</v>
      </c>
      <c r="DD29">
        <v>15</v>
      </c>
      <c r="DE29">
        <v>1608150474</v>
      </c>
      <c r="DF29" t="s">
        <v>323</v>
      </c>
      <c r="DG29">
        <v>1608150472</v>
      </c>
      <c r="DH29">
        <v>1608150474</v>
      </c>
      <c r="DI29">
        <v>13</v>
      </c>
      <c r="DJ29">
        <v>7.8E-2</v>
      </c>
      <c r="DK29">
        <v>-1.0999999999999999E-2</v>
      </c>
      <c r="DL29">
        <v>3.0609999999999999</v>
      </c>
      <c r="DM29">
        <v>2.8000000000000001E-2</v>
      </c>
      <c r="DN29">
        <v>414</v>
      </c>
      <c r="DO29">
        <v>13</v>
      </c>
      <c r="DP29">
        <v>0.14000000000000001</v>
      </c>
      <c r="DQ29">
        <v>0.02</v>
      </c>
      <c r="DR29">
        <v>19.5459486302444</v>
      </c>
      <c r="DS29">
        <v>6.7071096371228698E-4</v>
      </c>
      <c r="DT29">
        <v>5.2427232400541299E-2</v>
      </c>
      <c r="DU29">
        <v>1</v>
      </c>
      <c r="DV29">
        <v>-25.879706666666699</v>
      </c>
      <c r="DW29">
        <v>0.12632169076748201</v>
      </c>
      <c r="DX29">
        <v>6.2841313021150702E-2</v>
      </c>
      <c r="DY29">
        <v>1</v>
      </c>
      <c r="DZ29">
        <v>2.6557483333333298</v>
      </c>
      <c r="EA29">
        <v>-0.196052769744161</v>
      </c>
      <c r="EB29">
        <v>1.41570343135685E-2</v>
      </c>
      <c r="EC29">
        <v>1</v>
      </c>
      <c r="ED29">
        <v>3</v>
      </c>
      <c r="EE29">
        <v>3</v>
      </c>
      <c r="EF29" t="s">
        <v>310</v>
      </c>
      <c r="EG29">
        <v>100</v>
      </c>
      <c r="EH29">
        <v>100</v>
      </c>
      <c r="EI29">
        <v>3.0609999999999999</v>
      </c>
      <c r="EJ29">
        <v>2.75E-2</v>
      </c>
      <c r="EK29">
        <v>3.0613999999999399</v>
      </c>
      <c r="EL29">
        <v>0</v>
      </c>
      <c r="EM29">
        <v>0</v>
      </c>
      <c r="EN29">
        <v>0</v>
      </c>
      <c r="EO29">
        <v>2.7590000000003601E-2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8.4</v>
      </c>
      <c r="EX29">
        <v>8.4</v>
      </c>
      <c r="EY29">
        <v>2</v>
      </c>
      <c r="EZ29">
        <v>514.255</v>
      </c>
      <c r="FA29">
        <v>465.78199999999998</v>
      </c>
      <c r="FB29">
        <v>23.941299999999998</v>
      </c>
      <c r="FC29">
        <v>33.1875</v>
      </c>
      <c r="FD29">
        <v>30.000399999999999</v>
      </c>
      <c r="FE29">
        <v>33.1252</v>
      </c>
      <c r="FF29">
        <v>33.101999999999997</v>
      </c>
      <c r="FG29">
        <v>42.2789</v>
      </c>
      <c r="FH29">
        <v>0</v>
      </c>
      <c r="FI29">
        <v>100</v>
      </c>
      <c r="FJ29">
        <v>23.939399999999999</v>
      </c>
      <c r="FK29">
        <v>925.71400000000006</v>
      </c>
      <c r="FL29">
        <v>15.3849</v>
      </c>
      <c r="FM29">
        <v>101.455</v>
      </c>
      <c r="FN29">
        <v>100.83799999999999</v>
      </c>
    </row>
    <row r="30" spans="1:170" x14ac:dyDescent="0.25">
      <c r="A30">
        <v>14</v>
      </c>
      <c r="B30">
        <v>1608151098.5</v>
      </c>
      <c r="C30">
        <v>1329.9000000953699</v>
      </c>
      <c r="D30" t="s">
        <v>344</v>
      </c>
      <c r="E30" t="s">
        <v>345</v>
      </c>
      <c r="F30" t="s">
        <v>285</v>
      </c>
      <c r="G30" t="s">
        <v>286</v>
      </c>
      <c r="H30">
        <v>1608151090.5</v>
      </c>
      <c r="I30">
        <f t="shared" si="0"/>
        <v>1.8521162941849592E-3</v>
      </c>
      <c r="J30">
        <f t="shared" si="1"/>
        <v>18.522676985528577</v>
      </c>
      <c r="K30">
        <f t="shared" si="2"/>
        <v>1201.61767741935</v>
      </c>
      <c r="L30">
        <f t="shared" si="3"/>
        <v>786.51619543219397</v>
      </c>
      <c r="M30">
        <f t="shared" si="4"/>
        <v>80.47248273057744</v>
      </c>
      <c r="N30">
        <f t="shared" si="5"/>
        <v>122.94363212921473</v>
      </c>
      <c r="O30">
        <f t="shared" si="6"/>
        <v>7.9490458860946092E-2</v>
      </c>
      <c r="P30">
        <f t="shared" si="7"/>
        <v>2.9691920300275592</v>
      </c>
      <c r="Q30">
        <f t="shared" si="8"/>
        <v>7.832685823083485E-2</v>
      </c>
      <c r="R30">
        <f t="shared" si="9"/>
        <v>4.9057412318810667E-2</v>
      </c>
      <c r="S30">
        <f t="shared" si="10"/>
        <v>231.29296896785229</v>
      </c>
      <c r="T30">
        <f t="shared" si="11"/>
        <v>28.855635825447816</v>
      </c>
      <c r="U30">
        <f t="shared" si="12"/>
        <v>28.341338709677402</v>
      </c>
      <c r="V30">
        <f t="shared" si="13"/>
        <v>3.8710114073727868</v>
      </c>
      <c r="W30">
        <f t="shared" si="14"/>
        <v>39.96709503379774</v>
      </c>
      <c r="X30">
        <f t="shared" si="15"/>
        <v>1.5153523020934974</v>
      </c>
      <c r="Y30">
        <f t="shared" si="16"/>
        <v>3.7914997344992329</v>
      </c>
      <c r="Z30">
        <f t="shared" si="17"/>
        <v>2.3556591052792895</v>
      </c>
      <c r="AA30">
        <f t="shared" si="18"/>
        <v>-81.678328573556698</v>
      </c>
      <c r="AB30">
        <f t="shared" si="19"/>
        <v>-57.057471595576807</v>
      </c>
      <c r="AC30">
        <f t="shared" si="20"/>
        <v>-4.1955697921125923</v>
      </c>
      <c r="AD30">
        <f t="shared" si="21"/>
        <v>88.361599006606212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53904.252044459259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1155.69076923077</v>
      </c>
      <c r="AR30">
        <v>1351.04</v>
      </c>
      <c r="AS30">
        <f t="shared" si="27"/>
        <v>0.1445917447072107</v>
      </c>
      <c r="AT30">
        <v>0.5</v>
      </c>
      <c r="AU30">
        <f t="shared" si="28"/>
        <v>1180.1921523602887</v>
      </c>
      <c r="AV30">
        <f t="shared" si="29"/>
        <v>18.522676985528577</v>
      </c>
      <c r="AW30">
        <f t="shared" si="30"/>
        <v>85.323021199766188</v>
      </c>
      <c r="AX30">
        <f t="shared" si="31"/>
        <v>0.4631913192799621</v>
      </c>
      <c r="AY30">
        <f t="shared" si="32"/>
        <v>1.6184164949025887E-2</v>
      </c>
      <c r="AZ30">
        <f t="shared" si="33"/>
        <v>1.4144954997631454</v>
      </c>
      <c r="BA30" t="s">
        <v>347</v>
      </c>
      <c r="BB30">
        <v>725.25</v>
      </c>
      <c r="BC30">
        <f t="shared" si="34"/>
        <v>625.79</v>
      </c>
      <c r="BD30">
        <f t="shared" si="35"/>
        <v>0.31216419368994386</v>
      </c>
      <c r="BE30">
        <f t="shared" si="36"/>
        <v>0.75331811749309174</v>
      </c>
      <c r="BF30">
        <f t="shared" si="37"/>
        <v>0.30736403334656481</v>
      </c>
      <c r="BG30">
        <f t="shared" si="38"/>
        <v>0.75042711497427639</v>
      </c>
      <c r="BH30">
        <f t="shared" si="39"/>
        <v>1400.0080645161299</v>
      </c>
      <c r="BI30">
        <f t="shared" si="40"/>
        <v>1180.1921523602887</v>
      </c>
      <c r="BJ30">
        <f t="shared" si="41"/>
        <v>0.84298953861254078</v>
      </c>
      <c r="BK30">
        <f t="shared" si="42"/>
        <v>0.19597907722508159</v>
      </c>
      <c r="BL30">
        <v>6</v>
      </c>
      <c r="BM30">
        <v>0.5</v>
      </c>
      <c r="BN30" t="s">
        <v>290</v>
      </c>
      <c r="BO30">
        <v>2</v>
      </c>
      <c r="BP30">
        <v>1608151090.5</v>
      </c>
      <c r="BQ30">
        <v>1201.61767741935</v>
      </c>
      <c r="BR30">
        <v>1226.5148387096799</v>
      </c>
      <c r="BS30">
        <v>14.810641935483901</v>
      </c>
      <c r="BT30">
        <v>12.6210806451613</v>
      </c>
      <c r="BU30">
        <v>1196.56967741935</v>
      </c>
      <c r="BV30">
        <v>14.7786419354839</v>
      </c>
      <c r="BW30">
        <v>500.01393548387102</v>
      </c>
      <c r="BX30">
        <v>102.267516129032</v>
      </c>
      <c r="BY30">
        <v>4.7583290322580601E-2</v>
      </c>
      <c r="BZ30">
        <v>27.984896774193601</v>
      </c>
      <c r="CA30">
        <v>28.341338709677402</v>
      </c>
      <c r="CB30">
        <v>999.9</v>
      </c>
      <c r="CC30">
        <v>0</v>
      </c>
      <c r="CD30">
        <v>0</v>
      </c>
      <c r="CE30">
        <v>10000.973548387101</v>
      </c>
      <c r="CF30">
        <v>0</v>
      </c>
      <c r="CG30">
        <v>582.16464516128997</v>
      </c>
      <c r="CH30">
        <v>1400.0080645161299</v>
      </c>
      <c r="CI30">
        <v>0.89999332258064502</v>
      </c>
      <c r="CJ30">
        <v>0.100006677419355</v>
      </c>
      <c r="CK30">
        <v>0</v>
      </c>
      <c r="CL30">
        <v>1155.92580645161</v>
      </c>
      <c r="CM30">
        <v>4.9997499999999997</v>
      </c>
      <c r="CN30">
        <v>16111.1935483871</v>
      </c>
      <c r="CO30">
        <v>12178.087096774199</v>
      </c>
      <c r="CP30">
        <v>49.556064516128998</v>
      </c>
      <c r="CQ30">
        <v>51.336387096774203</v>
      </c>
      <c r="CR30">
        <v>50.638967741935502</v>
      </c>
      <c r="CS30">
        <v>50.741806451612902</v>
      </c>
      <c r="CT30">
        <v>50.556096774193499</v>
      </c>
      <c r="CU30">
        <v>1255.49548387097</v>
      </c>
      <c r="CV30">
        <v>139.51258064516099</v>
      </c>
      <c r="CW30">
        <v>0</v>
      </c>
      <c r="CX30">
        <v>120.10000014305101</v>
      </c>
      <c r="CY30">
        <v>0</v>
      </c>
      <c r="CZ30">
        <v>1155.69076923077</v>
      </c>
      <c r="DA30">
        <v>-18.774017114308201</v>
      </c>
      <c r="DB30">
        <v>-274.86153863460299</v>
      </c>
      <c r="DC30">
        <v>16107.7269230769</v>
      </c>
      <c r="DD30">
        <v>15</v>
      </c>
      <c r="DE30">
        <v>1608151128.5</v>
      </c>
      <c r="DF30" t="s">
        <v>348</v>
      </c>
      <c r="DG30">
        <v>1608151128.5</v>
      </c>
      <c r="DH30">
        <v>1608151121.5</v>
      </c>
      <c r="DI30">
        <v>14</v>
      </c>
      <c r="DJ30">
        <v>1.9870000000000001</v>
      </c>
      <c r="DK30">
        <v>4.0000000000000001E-3</v>
      </c>
      <c r="DL30">
        <v>5.048</v>
      </c>
      <c r="DM30">
        <v>3.2000000000000001E-2</v>
      </c>
      <c r="DN30">
        <v>1227</v>
      </c>
      <c r="DO30">
        <v>13</v>
      </c>
      <c r="DP30">
        <v>0.14000000000000001</v>
      </c>
      <c r="DQ30">
        <v>0.04</v>
      </c>
      <c r="DR30">
        <v>20.186123382024</v>
      </c>
      <c r="DS30">
        <v>-2.6630759766219398</v>
      </c>
      <c r="DT30">
        <v>0.24228541121775701</v>
      </c>
      <c r="DU30">
        <v>0</v>
      </c>
      <c r="DV30">
        <v>-26.86561</v>
      </c>
      <c r="DW30">
        <v>3.0635452725249799</v>
      </c>
      <c r="DX30">
        <v>0.28968261062756301</v>
      </c>
      <c r="DY30">
        <v>0</v>
      </c>
      <c r="DZ30">
        <v>2.1841900000000001</v>
      </c>
      <c r="EA30">
        <v>-0.23664694104561201</v>
      </c>
      <c r="EB30">
        <v>1.70816133117845E-2</v>
      </c>
      <c r="EC30">
        <v>0</v>
      </c>
      <c r="ED30">
        <v>0</v>
      </c>
      <c r="EE30">
        <v>3</v>
      </c>
      <c r="EF30" t="s">
        <v>297</v>
      </c>
      <c r="EG30">
        <v>100</v>
      </c>
      <c r="EH30">
        <v>100</v>
      </c>
      <c r="EI30">
        <v>5.048</v>
      </c>
      <c r="EJ30">
        <v>3.2000000000000001E-2</v>
      </c>
      <c r="EK30">
        <v>3.0613999999999399</v>
      </c>
      <c r="EL30">
        <v>0</v>
      </c>
      <c r="EM30">
        <v>0</v>
      </c>
      <c r="EN30">
        <v>0</v>
      </c>
      <c r="EO30">
        <v>2.7590000000003601E-2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10.4</v>
      </c>
      <c r="EX30">
        <v>10.4</v>
      </c>
      <c r="EY30">
        <v>2</v>
      </c>
      <c r="EZ30">
        <v>513.79700000000003</v>
      </c>
      <c r="FA30">
        <v>466.02600000000001</v>
      </c>
      <c r="FB30">
        <v>24.050999999999998</v>
      </c>
      <c r="FC30">
        <v>33.228099999999998</v>
      </c>
      <c r="FD30">
        <v>30.0002</v>
      </c>
      <c r="FE30">
        <v>33.157699999999998</v>
      </c>
      <c r="FF30">
        <v>33.129300000000001</v>
      </c>
      <c r="FG30">
        <v>52.807400000000001</v>
      </c>
      <c r="FH30">
        <v>0</v>
      </c>
      <c r="FI30">
        <v>100</v>
      </c>
      <c r="FJ30">
        <v>24.050999999999998</v>
      </c>
      <c r="FK30">
        <v>1226.73</v>
      </c>
      <c r="FL30">
        <v>15.148400000000001</v>
      </c>
      <c r="FM30">
        <v>101.446</v>
      </c>
      <c r="FN30">
        <v>100.833</v>
      </c>
    </row>
    <row r="31" spans="1:170" x14ac:dyDescent="0.25">
      <c r="A31">
        <v>15</v>
      </c>
      <c r="B31">
        <v>1608151189.5</v>
      </c>
      <c r="C31">
        <v>1420.9000000953699</v>
      </c>
      <c r="D31" t="s">
        <v>349</v>
      </c>
      <c r="E31" t="s">
        <v>350</v>
      </c>
      <c r="F31" t="s">
        <v>285</v>
      </c>
      <c r="G31" t="s">
        <v>286</v>
      </c>
      <c r="H31">
        <v>1608151181.5</v>
      </c>
      <c r="I31">
        <f t="shared" si="0"/>
        <v>1.5108630105817383E-3</v>
      </c>
      <c r="J31">
        <f t="shared" si="1"/>
        <v>20.93577732502601</v>
      </c>
      <c r="K31">
        <f t="shared" si="2"/>
        <v>1392.4229032258099</v>
      </c>
      <c r="L31">
        <f t="shared" si="3"/>
        <v>818.07797246355142</v>
      </c>
      <c r="M31">
        <f t="shared" si="4"/>
        <v>83.700353648258826</v>
      </c>
      <c r="N31">
        <f t="shared" si="5"/>
        <v>142.46354669221722</v>
      </c>
      <c r="O31">
        <f t="shared" si="6"/>
        <v>6.3615750607521435E-2</v>
      </c>
      <c r="P31">
        <f t="shared" si="7"/>
        <v>2.9692219490903726</v>
      </c>
      <c r="Q31">
        <f t="shared" si="8"/>
        <v>6.2868148834744425E-2</v>
      </c>
      <c r="R31">
        <f t="shared" si="9"/>
        <v>3.9359029945633998E-2</v>
      </c>
      <c r="S31">
        <f t="shared" si="10"/>
        <v>231.2896263112336</v>
      </c>
      <c r="T31">
        <f t="shared" si="11"/>
        <v>28.952305698021167</v>
      </c>
      <c r="U31">
        <f t="shared" si="12"/>
        <v>28.3528129032258</v>
      </c>
      <c r="V31">
        <f t="shared" si="13"/>
        <v>3.873594942579496</v>
      </c>
      <c r="W31">
        <f t="shared" si="14"/>
        <v>38.990000640849587</v>
      </c>
      <c r="X31">
        <f t="shared" si="15"/>
        <v>1.4790919487361218</v>
      </c>
      <c r="Y31">
        <f t="shared" si="16"/>
        <v>3.793516092396485</v>
      </c>
      <c r="Z31">
        <f t="shared" si="17"/>
        <v>2.394502993843374</v>
      </c>
      <c r="AA31">
        <f t="shared" si="18"/>
        <v>-66.629058766654651</v>
      </c>
      <c r="AB31">
        <f t="shared" si="19"/>
        <v>-57.435001330067387</v>
      </c>
      <c r="AC31">
        <f t="shared" si="20"/>
        <v>-4.2237211007962703</v>
      </c>
      <c r="AD31">
        <f t="shared" si="21"/>
        <v>103.00184511371529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53903.462574311408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351</v>
      </c>
      <c r="AQ31">
        <v>1151.932</v>
      </c>
      <c r="AR31">
        <v>1347.71</v>
      </c>
      <c r="AS31">
        <f t="shared" si="27"/>
        <v>0.14526715688093139</v>
      </c>
      <c r="AT31">
        <v>0.5</v>
      </c>
      <c r="AU31">
        <f t="shared" si="28"/>
        <v>1180.1762465742452</v>
      </c>
      <c r="AV31">
        <f t="shared" si="29"/>
        <v>20.93577732502601</v>
      </c>
      <c r="AW31">
        <f t="shared" si="30"/>
        <v>85.720423979124817</v>
      </c>
      <c r="AX31">
        <f t="shared" si="31"/>
        <v>0.46333410006603798</v>
      </c>
      <c r="AY31">
        <f t="shared" si="32"/>
        <v>1.8229077959576449E-2</v>
      </c>
      <c r="AZ31">
        <f t="shared" si="33"/>
        <v>1.4204613752216722</v>
      </c>
      <c r="BA31" t="s">
        <v>352</v>
      </c>
      <c r="BB31">
        <v>723.27</v>
      </c>
      <c r="BC31">
        <f t="shared" si="34"/>
        <v>624.44000000000005</v>
      </c>
      <c r="BD31">
        <f t="shared" si="35"/>
        <v>0.31352571904426368</v>
      </c>
      <c r="BE31">
        <f t="shared" si="36"/>
        <v>0.75404224813987653</v>
      </c>
      <c r="BF31">
        <f t="shared" si="37"/>
        <v>0.30966111572776833</v>
      </c>
      <c r="BG31">
        <f t="shared" si="38"/>
        <v>0.7517347392484226</v>
      </c>
      <c r="BH31">
        <f t="shared" si="39"/>
        <v>1399.9893548387099</v>
      </c>
      <c r="BI31">
        <f t="shared" si="40"/>
        <v>1180.1762465742452</v>
      </c>
      <c r="BJ31">
        <f t="shared" si="41"/>
        <v>0.84298944309488055</v>
      </c>
      <c r="BK31">
        <f t="shared" si="42"/>
        <v>0.19597888618976125</v>
      </c>
      <c r="BL31">
        <v>6</v>
      </c>
      <c r="BM31">
        <v>0.5</v>
      </c>
      <c r="BN31" t="s">
        <v>290</v>
      </c>
      <c r="BO31">
        <v>2</v>
      </c>
      <c r="BP31">
        <v>1608151181.5</v>
      </c>
      <c r="BQ31">
        <v>1392.4229032258099</v>
      </c>
      <c r="BR31">
        <v>1420.0693548387101</v>
      </c>
      <c r="BS31">
        <v>14.456480645161299</v>
      </c>
      <c r="BT31">
        <v>12.669719354838699</v>
      </c>
      <c r="BU31">
        <v>1387.37483870968</v>
      </c>
      <c r="BV31">
        <v>14.424464516128999</v>
      </c>
      <c r="BW31">
        <v>500.01796774193502</v>
      </c>
      <c r="BX31">
        <v>102.266032258065</v>
      </c>
      <c r="BY31">
        <v>4.7385858064516097E-2</v>
      </c>
      <c r="BZ31">
        <v>27.9940161290323</v>
      </c>
      <c r="CA31">
        <v>28.3528129032258</v>
      </c>
      <c r="CB31">
        <v>999.9</v>
      </c>
      <c r="CC31">
        <v>0</v>
      </c>
      <c r="CD31">
        <v>0</v>
      </c>
      <c r="CE31">
        <v>10001.2880645161</v>
      </c>
      <c r="CF31">
        <v>0</v>
      </c>
      <c r="CG31">
        <v>542.87764516129005</v>
      </c>
      <c r="CH31">
        <v>1399.9893548387099</v>
      </c>
      <c r="CI31">
        <v>0.89999335483871001</v>
      </c>
      <c r="CJ31">
        <v>0.10000664516129</v>
      </c>
      <c r="CK31">
        <v>0</v>
      </c>
      <c r="CL31">
        <v>1152.0525806451601</v>
      </c>
      <c r="CM31">
        <v>4.9997499999999997</v>
      </c>
      <c r="CN31">
        <v>16063.6967741935</v>
      </c>
      <c r="CO31">
        <v>12177.9225806452</v>
      </c>
      <c r="CP31">
        <v>49.596612903225797</v>
      </c>
      <c r="CQ31">
        <v>51.366870967741903</v>
      </c>
      <c r="CR31">
        <v>50.658999999999999</v>
      </c>
      <c r="CS31">
        <v>50.741870967741903</v>
      </c>
      <c r="CT31">
        <v>50.562129032257999</v>
      </c>
      <c r="CU31">
        <v>1255.4848387096799</v>
      </c>
      <c r="CV31">
        <v>139.50645161290299</v>
      </c>
      <c r="CW31">
        <v>0</v>
      </c>
      <c r="CX31">
        <v>90.300000190734906</v>
      </c>
      <c r="CY31">
        <v>0</v>
      </c>
      <c r="CZ31">
        <v>1151.932</v>
      </c>
      <c r="DA31">
        <v>-11.133846121461399</v>
      </c>
      <c r="DB31">
        <v>-163.607692034937</v>
      </c>
      <c r="DC31">
        <v>16061.78</v>
      </c>
      <c r="DD31">
        <v>15</v>
      </c>
      <c r="DE31">
        <v>1608151128.5</v>
      </c>
      <c r="DF31" t="s">
        <v>348</v>
      </c>
      <c r="DG31">
        <v>1608151128.5</v>
      </c>
      <c r="DH31">
        <v>1608151121.5</v>
      </c>
      <c r="DI31">
        <v>14</v>
      </c>
      <c r="DJ31">
        <v>1.9870000000000001</v>
      </c>
      <c r="DK31">
        <v>4.0000000000000001E-3</v>
      </c>
      <c r="DL31">
        <v>5.048</v>
      </c>
      <c r="DM31">
        <v>3.2000000000000001E-2</v>
      </c>
      <c r="DN31">
        <v>1227</v>
      </c>
      <c r="DO31">
        <v>13</v>
      </c>
      <c r="DP31">
        <v>0.14000000000000001</v>
      </c>
      <c r="DQ31">
        <v>0.04</v>
      </c>
      <c r="DR31">
        <v>20.939158592734199</v>
      </c>
      <c r="DS31">
        <v>0.40373734858025401</v>
      </c>
      <c r="DT31">
        <v>0.15516734408208699</v>
      </c>
      <c r="DU31">
        <v>1</v>
      </c>
      <c r="DV31">
        <v>-27.641946666666701</v>
      </c>
      <c r="DW31">
        <v>-0.26578865406008501</v>
      </c>
      <c r="DX31">
        <v>0.18334158781417301</v>
      </c>
      <c r="DY31">
        <v>0</v>
      </c>
      <c r="DZ31">
        <v>1.7860843333333301</v>
      </c>
      <c r="EA31">
        <v>-0.166528765294779</v>
      </c>
      <c r="EB31">
        <v>1.2020958831234E-2</v>
      </c>
      <c r="EC31">
        <v>1</v>
      </c>
      <c r="ED31">
        <v>2</v>
      </c>
      <c r="EE31">
        <v>3</v>
      </c>
      <c r="EF31" t="s">
        <v>353</v>
      </c>
      <c r="EG31">
        <v>100</v>
      </c>
      <c r="EH31">
        <v>100</v>
      </c>
      <c r="EI31">
        <v>5.05</v>
      </c>
      <c r="EJ31">
        <v>3.2099999999999997E-2</v>
      </c>
      <c r="EK31">
        <v>5.0484999999996498</v>
      </c>
      <c r="EL31">
        <v>0</v>
      </c>
      <c r="EM31">
        <v>0</v>
      </c>
      <c r="EN31">
        <v>0</v>
      </c>
      <c r="EO31">
        <v>3.2024999999997299E-2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</v>
      </c>
      <c r="EX31">
        <v>1.1000000000000001</v>
      </c>
      <c r="EY31">
        <v>2</v>
      </c>
      <c r="EZ31">
        <v>513.55499999999995</v>
      </c>
      <c r="FA31">
        <v>466.51</v>
      </c>
      <c r="FB31">
        <v>23.851400000000002</v>
      </c>
      <c r="FC31">
        <v>33.246000000000002</v>
      </c>
      <c r="FD31">
        <v>30.0002</v>
      </c>
      <c r="FE31">
        <v>33.1783</v>
      </c>
      <c r="FF31">
        <v>33.151699999999998</v>
      </c>
      <c r="FG31">
        <v>59.398200000000003</v>
      </c>
      <c r="FH31">
        <v>0</v>
      </c>
      <c r="FI31">
        <v>100</v>
      </c>
      <c r="FJ31">
        <v>23.853300000000001</v>
      </c>
      <c r="FK31">
        <v>1422.88</v>
      </c>
      <c r="FL31">
        <v>15.148400000000001</v>
      </c>
      <c r="FM31">
        <v>101.444</v>
      </c>
      <c r="FN31">
        <v>100.825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2020-12-16T12:41:09Z</dcterms:created>
  <dcterms:modified xsi:type="dcterms:W3CDTF">2021-05-04T23:29:48Z</dcterms:modified>
</cp:coreProperties>
</file>