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4A3B276-4464-4158-8F92-D31F67A6CD8A}" xr6:coauthVersionLast="46" xr6:coauthVersionMax="46" xr10:uidLastSave="{00000000-0000-0000-0000-000000000000}"/>
  <bookViews>
    <workbookView xWindow="2685" yWindow="26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N28" i="1"/>
  <c r="AO28" i="1" s="1"/>
  <c r="AI28" i="1"/>
  <c r="AG28" i="1"/>
  <c r="K28" i="1" s="1"/>
  <c r="Y28" i="1"/>
  <c r="X28" i="1"/>
  <c r="W28" i="1"/>
  <c r="P28" i="1"/>
  <c r="N28" i="1"/>
  <c r="BO27" i="1"/>
  <c r="BN27" i="1"/>
  <c r="BM27" i="1"/>
  <c r="S27" i="1" s="1"/>
  <c r="BL27" i="1"/>
  <c r="BI27" i="1"/>
  <c r="BH27" i="1"/>
  <c r="BG27" i="1"/>
  <c r="BF27" i="1"/>
  <c r="BJ27" i="1" s="1"/>
  <c r="BK27" i="1" s="1"/>
  <c r="BE27" i="1"/>
  <c r="AZ27" i="1" s="1"/>
  <c r="BB27" i="1"/>
  <c r="AU27" i="1"/>
  <c r="AO27" i="1"/>
  <c r="AN27" i="1"/>
  <c r="AI27" i="1"/>
  <c r="AG27" i="1"/>
  <c r="J27" i="1" s="1"/>
  <c r="AX27" i="1" s="1"/>
  <c r="Y27" i="1"/>
  <c r="X27" i="1"/>
  <c r="W27" i="1"/>
  <c r="P27" i="1"/>
  <c r="K27" i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 s="1"/>
  <c r="Y25" i="1"/>
  <c r="W25" i="1" s="1"/>
  <c r="X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Y24" i="1"/>
  <c r="X24" i="1"/>
  <c r="W24" i="1"/>
  <c r="P24" i="1"/>
  <c r="N24" i="1"/>
  <c r="K24" i="1"/>
  <c r="J24" i="1"/>
  <c r="AX24" i="1" s="1"/>
  <c r="BO23" i="1"/>
  <c r="BN23" i="1"/>
  <c r="BM23" i="1"/>
  <c r="AW23" i="1" s="1"/>
  <c r="AY23" i="1" s="1"/>
  <c r="BL23" i="1"/>
  <c r="BJ23" i="1"/>
  <c r="BK23" i="1" s="1"/>
  <c r="BI23" i="1"/>
  <c r="BH23" i="1"/>
  <c r="BG23" i="1"/>
  <c r="BF23" i="1"/>
  <c r="BE23" i="1"/>
  <c r="BB23" i="1"/>
  <c r="AZ23" i="1"/>
  <c r="AU23" i="1"/>
  <c r="AO23" i="1"/>
  <c r="AN23" i="1"/>
  <c r="AI23" i="1"/>
  <c r="AG23" i="1"/>
  <c r="N23" i="1" s="1"/>
  <c r="Y23" i="1"/>
  <c r="X23" i="1"/>
  <c r="W23" i="1"/>
  <c r="S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B22" i="1"/>
  <c r="AZ22" i="1"/>
  <c r="AU22" i="1"/>
  <c r="AN22" i="1"/>
  <c r="AO22" i="1" s="1"/>
  <c r="AI22" i="1"/>
  <c r="AG22" i="1" s="1"/>
  <c r="Y22" i="1"/>
  <c r="X22" i="1"/>
  <c r="W22" i="1" s="1"/>
  <c r="P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AZ21" i="1" s="1"/>
  <c r="BB21" i="1"/>
  <c r="AU21" i="1"/>
  <c r="AN21" i="1"/>
  <c r="AO21" i="1" s="1"/>
  <c r="AI21" i="1"/>
  <c r="AG21" i="1" s="1"/>
  <c r="Y21" i="1"/>
  <c r="W21" i="1" s="1"/>
  <c r="X21" i="1"/>
  <c r="P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G20" i="1"/>
  <c r="K20" i="1" s="1"/>
  <c r="Y20" i="1"/>
  <c r="X20" i="1"/>
  <c r="W20" i="1"/>
  <c r="P20" i="1"/>
  <c r="N20" i="1"/>
  <c r="BO19" i="1"/>
  <c r="BN19" i="1"/>
  <c r="BM19" i="1"/>
  <c r="AW19" i="1" s="1"/>
  <c r="BL19" i="1"/>
  <c r="BI19" i="1"/>
  <c r="BH19" i="1"/>
  <c r="BG19" i="1"/>
  <c r="BF19" i="1"/>
  <c r="BJ19" i="1" s="1"/>
  <c r="BK19" i="1" s="1"/>
  <c r="BE19" i="1"/>
  <c r="AZ19" i="1" s="1"/>
  <c r="BB19" i="1"/>
  <c r="AU19" i="1"/>
  <c r="AY19" i="1" s="1"/>
  <c r="AO19" i="1"/>
  <c r="AN19" i="1"/>
  <c r="AI19" i="1"/>
  <c r="AG19" i="1"/>
  <c r="J19" i="1" s="1"/>
  <c r="AX19" i="1" s="1"/>
  <c r="BA19" i="1" s="1"/>
  <c r="Y19" i="1"/>
  <c r="X19" i="1"/>
  <c r="W19" i="1"/>
  <c r="S19" i="1"/>
  <c r="P19" i="1"/>
  <c r="K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 s="1"/>
  <c r="Y17" i="1"/>
  <c r="W17" i="1" s="1"/>
  <c r="X17" i="1"/>
  <c r="P17" i="1"/>
  <c r="K17" i="1" l="1"/>
  <c r="J17" i="1"/>
  <c r="AX17" i="1" s="1"/>
  <c r="I17" i="1"/>
  <c r="AH17" i="1"/>
  <c r="N17" i="1"/>
  <c r="N18" i="1"/>
  <c r="AH18" i="1"/>
  <c r="K18" i="1"/>
  <c r="J18" i="1"/>
  <c r="AX18" i="1" s="1"/>
  <c r="I18" i="1"/>
  <c r="K22" i="1"/>
  <c r="J22" i="1"/>
  <c r="AX22" i="1" s="1"/>
  <c r="I22" i="1"/>
  <c r="AH22" i="1"/>
  <c r="N22" i="1"/>
  <c r="S17" i="1"/>
  <c r="AW17" i="1"/>
  <c r="AY17" i="1" s="1"/>
  <c r="AY18" i="1"/>
  <c r="AH21" i="1"/>
  <c r="N21" i="1"/>
  <c r="J21" i="1"/>
  <c r="AX21" i="1" s="1"/>
  <c r="K21" i="1"/>
  <c r="I21" i="1"/>
  <c r="AH26" i="1"/>
  <c r="N26" i="1"/>
  <c r="K26" i="1"/>
  <c r="I26" i="1"/>
  <c r="J26" i="1"/>
  <c r="AX26" i="1" s="1"/>
  <c r="AW18" i="1"/>
  <c r="S18" i="1"/>
  <c r="AW21" i="1"/>
  <c r="S21" i="1"/>
  <c r="AY22" i="1"/>
  <c r="S22" i="1"/>
  <c r="AW22" i="1"/>
  <c r="AA24" i="1"/>
  <c r="K25" i="1"/>
  <c r="J25" i="1"/>
  <c r="AX25" i="1" s="1"/>
  <c r="BA25" i="1" s="1"/>
  <c r="I25" i="1"/>
  <c r="AH25" i="1"/>
  <c r="N25" i="1"/>
  <c r="AW28" i="1"/>
  <c r="AY28" i="1" s="1"/>
  <c r="S28" i="1"/>
  <c r="AW20" i="1"/>
  <c r="AY20" i="1" s="1"/>
  <c r="S20" i="1"/>
  <c r="AY21" i="1"/>
  <c r="AW25" i="1"/>
  <c r="AY25" i="1" s="1"/>
  <c r="S25" i="1"/>
  <c r="AW24" i="1"/>
  <c r="BA24" i="1" s="1"/>
  <c r="S24" i="1"/>
  <c r="AW26" i="1"/>
  <c r="AY26" i="1" s="1"/>
  <c r="S26" i="1"/>
  <c r="BA27" i="1"/>
  <c r="AH23" i="1"/>
  <c r="AH20" i="1"/>
  <c r="I23" i="1"/>
  <c r="AW27" i="1"/>
  <c r="AY27" i="1" s="1"/>
  <c r="AH28" i="1"/>
  <c r="N19" i="1"/>
  <c r="I20" i="1"/>
  <c r="J23" i="1"/>
  <c r="AX23" i="1" s="1"/>
  <c r="BA23" i="1" s="1"/>
  <c r="N27" i="1"/>
  <c r="I28" i="1"/>
  <c r="J20" i="1"/>
  <c r="AX20" i="1" s="1"/>
  <c r="BA20" i="1" s="1"/>
  <c r="K23" i="1"/>
  <c r="J28" i="1"/>
  <c r="AX28" i="1" s="1"/>
  <c r="BA28" i="1" s="1"/>
  <c r="AH19" i="1"/>
  <c r="AH27" i="1"/>
  <c r="I19" i="1"/>
  <c r="AH24" i="1"/>
  <c r="I27" i="1"/>
  <c r="T27" i="1" s="1"/>
  <c r="U27" i="1" s="1"/>
  <c r="V27" i="1" l="1"/>
  <c r="Z27" i="1" s="1"/>
  <c r="AC27" i="1"/>
  <c r="AB27" i="1"/>
  <c r="AA23" i="1"/>
  <c r="T22" i="1"/>
  <c r="U22" i="1" s="1"/>
  <c r="Q19" i="1"/>
  <c r="O19" i="1" s="1"/>
  <c r="R19" i="1" s="1"/>
  <c r="L19" i="1" s="1"/>
  <c r="M19" i="1" s="1"/>
  <c r="AA19" i="1"/>
  <c r="T20" i="1"/>
  <c r="U20" i="1" s="1"/>
  <c r="Q20" i="1" s="1"/>
  <c r="O20" i="1" s="1"/>
  <c r="R20" i="1" s="1"/>
  <c r="L20" i="1" s="1"/>
  <c r="M20" i="1" s="1"/>
  <c r="AA22" i="1"/>
  <c r="AA28" i="1"/>
  <c r="Q28" i="1"/>
  <c r="O28" i="1" s="1"/>
  <c r="R28" i="1" s="1"/>
  <c r="L28" i="1" s="1"/>
  <c r="M28" i="1" s="1"/>
  <c r="AA25" i="1"/>
  <c r="T21" i="1"/>
  <c r="U21" i="1" s="1"/>
  <c r="T17" i="1"/>
  <c r="U17" i="1" s="1"/>
  <c r="BA22" i="1"/>
  <c r="AY24" i="1"/>
  <c r="T18" i="1"/>
  <c r="U18" i="1" s="1"/>
  <c r="AA20" i="1"/>
  <c r="Q21" i="1"/>
  <c r="O21" i="1" s="1"/>
  <c r="R21" i="1" s="1"/>
  <c r="L21" i="1" s="1"/>
  <c r="M21" i="1" s="1"/>
  <c r="AA21" i="1"/>
  <c r="T26" i="1"/>
  <c r="U26" i="1" s="1"/>
  <c r="T25" i="1"/>
  <c r="U25" i="1" s="1"/>
  <c r="BA21" i="1"/>
  <c r="T19" i="1"/>
  <c r="U19" i="1" s="1"/>
  <c r="AA17" i="1"/>
  <c r="Q17" i="1"/>
  <c r="O17" i="1" s="1"/>
  <c r="R17" i="1" s="1"/>
  <c r="L17" i="1" s="1"/>
  <c r="M17" i="1" s="1"/>
  <c r="T28" i="1"/>
  <c r="U28" i="1" s="1"/>
  <c r="BA26" i="1"/>
  <c r="AA18" i="1"/>
  <c r="Q18" i="1"/>
  <c r="O18" i="1" s="1"/>
  <c r="R18" i="1" s="1"/>
  <c r="L18" i="1" s="1"/>
  <c r="M18" i="1" s="1"/>
  <c r="BA17" i="1"/>
  <c r="T23" i="1"/>
  <c r="U23" i="1" s="1"/>
  <c r="Q23" i="1" s="1"/>
  <c r="O23" i="1" s="1"/>
  <c r="R23" i="1" s="1"/>
  <c r="L23" i="1" s="1"/>
  <c r="M23" i="1" s="1"/>
  <c r="Q27" i="1"/>
  <c r="O27" i="1" s="1"/>
  <c r="R27" i="1" s="1"/>
  <c r="L27" i="1" s="1"/>
  <c r="M27" i="1" s="1"/>
  <c r="AA27" i="1"/>
  <c r="T24" i="1"/>
  <c r="U24" i="1" s="1"/>
  <c r="AA26" i="1"/>
  <c r="BA18" i="1"/>
  <c r="AC28" i="1" l="1"/>
  <c r="V28" i="1"/>
  <c r="Z28" i="1" s="1"/>
  <c r="AB28" i="1"/>
  <c r="V22" i="1"/>
  <c r="Z22" i="1" s="1"/>
  <c r="AC22" i="1"/>
  <c r="AD22" i="1" s="1"/>
  <c r="AB22" i="1"/>
  <c r="Q22" i="1"/>
  <c r="O22" i="1" s="1"/>
  <c r="R22" i="1" s="1"/>
  <c r="L22" i="1" s="1"/>
  <c r="M22" i="1" s="1"/>
  <c r="V23" i="1"/>
  <c r="Z23" i="1" s="1"/>
  <c r="AC23" i="1"/>
  <c r="AB23" i="1"/>
  <c r="AB17" i="1"/>
  <c r="AC17" i="1"/>
  <c r="AD17" i="1" s="1"/>
  <c r="V17" i="1"/>
  <c r="Z17" i="1" s="1"/>
  <c r="V24" i="1"/>
  <c r="Z24" i="1" s="1"/>
  <c r="AC24" i="1"/>
  <c r="AB24" i="1"/>
  <c r="Q24" i="1"/>
  <c r="O24" i="1" s="1"/>
  <c r="R24" i="1" s="1"/>
  <c r="L24" i="1" s="1"/>
  <c r="M24" i="1" s="1"/>
  <c r="V19" i="1"/>
  <c r="Z19" i="1" s="1"/>
  <c r="AB19" i="1"/>
  <c r="AC19" i="1"/>
  <c r="AD19" i="1" s="1"/>
  <c r="V21" i="1"/>
  <c r="Z21" i="1" s="1"/>
  <c r="AC21" i="1"/>
  <c r="AB21" i="1"/>
  <c r="AC25" i="1"/>
  <c r="AD25" i="1" s="1"/>
  <c r="V25" i="1"/>
  <c r="Z25" i="1" s="1"/>
  <c r="AB25" i="1"/>
  <c r="AC20" i="1"/>
  <c r="V20" i="1"/>
  <c r="Z20" i="1" s="1"/>
  <c r="AB20" i="1"/>
  <c r="AD27" i="1"/>
  <c r="V26" i="1"/>
  <c r="Z26" i="1" s="1"/>
  <c r="AC26" i="1"/>
  <c r="AD26" i="1" s="1"/>
  <c r="AB26" i="1"/>
  <c r="Q26" i="1"/>
  <c r="O26" i="1" s="1"/>
  <c r="R26" i="1" s="1"/>
  <c r="L26" i="1" s="1"/>
  <c r="M26" i="1" s="1"/>
  <c r="V18" i="1"/>
  <c r="Z18" i="1" s="1"/>
  <c r="AC18" i="1"/>
  <c r="AB18" i="1"/>
  <c r="Q25" i="1"/>
  <c r="O25" i="1" s="1"/>
  <c r="R25" i="1" s="1"/>
  <c r="L25" i="1" s="1"/>
  <c r="M25" i="1" s="1"/>
  <c r="AD24" i="1" l="1"/>
  <c r="AD21" i="1"/>
  <c r="AD18" i="1"/>
  <c r="AD20" i="1"/>
  <c r="AD23" i="1"/>
  <c r="AD28" i="1"/>
</calcChain>
</file>

<file path=xl/sharedStrings.xml><?xml version="1.0" encoding="utf-8"?>
<sst xmlns="http://schemas.openxmlformats.org/spreadsheetml/2006/main" count="672" uniqueCount="346">
  <si>
    <t>File opened</t>
  </si>
  <si>
    <t>2020-12-16 12:13:17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</si>
  <si>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</si>
  <si>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</si>
  <si>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</si>
  <si>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</si>
  <si>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</si>
  <si>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</si>
  <si>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</si>
  <si>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</si>
  <si>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</si>
  <si>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</si>
  <si>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</si>
  <si>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</si>
  <si>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</si>
  <si>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</si>
  <si>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</si>
  <si>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</si>
  <si>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</si>
  <si>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</si>
  <si>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</si>
  <si>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</si>
  <si>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</si>
  <si>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12:13:17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</si>
  <si>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</si>
  <si>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</si>
  <si>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</si>
  <si>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</si>
  <si>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</si>
  <si>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</si>
  <si>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</si>
  <si>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</si>
  <si>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</si>
  <si>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</si>
  <si>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</si>
  <si>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</si>
  <si>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</si>
  <si>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</si>
  <si>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</si>
  <si>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</si>
  <si>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</si>
  <si>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</si>
  <si>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</si>
  <si>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</si>
  <si>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</si>
  <si>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</si>
  <si>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</si>
  <si>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</si>
  <si>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</si>
  <si>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</si>
  <si>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</si>
  <si>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</si>
  <si>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</si>
  <si>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</si>
  <si>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</si>
  <si>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</si>
  <si>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</si>
  <si>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</si>
  <si>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</si>
  <si>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</si>
  <si>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</si>
  <si>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</si>
  <si>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</si>
  <si>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</si>
  <si>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</si>
  <si>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</si>
  <si>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</si>
  <si>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</si>
  <si>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</si>
  <si>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</si>
  <si>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</si>
  <si>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</si>
  <si>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</si>
  <si>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</si>
  <si>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</si>
  <si>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</si>
  <si>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</si>
  <si>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</si>
  <si>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</si>
  <si>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</si>
  <si>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</si>
  <si>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</si>
  <si>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</si>
  <si>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</si>
  <si>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</si>
  <si>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</si>
  <si>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</si>
  <si>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</si>
  <si>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</si>
  <si>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</si>
  <si>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</si>
  <si>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</si>
  <si>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</si>
  <si>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</si>
  <si>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</si>
  <si>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</si>
  <si>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</si>
  <si>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</si>
  <si>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</si>
  <si>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</si>
  <si>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</si>
  <si>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</si>
  <si>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</si>
  <si>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</si>
  <si>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</si>
  <si>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</si>
  <si>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</si>
  <si>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</si>
  <si>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</si>
  <si>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</si>
  <si>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</si>
  <si>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</si>
  <si>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</si>
  <si>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</si>
  <si>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</si>
  <si>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</si>
  <si>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</si>
  <si>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</si>
  <si>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</si>
  <si>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</si>
  <si>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</si>
  <si>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</si>
  <si>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</si>
  <si>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</si>
  <si>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</si>
  <si>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</si>
  <si>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</si>
  <si>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</si>
  <si>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</si>
  <si>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</si>
  <si>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</si>
  <si>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</si>
  <si>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</si>
  <si>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</si>
  <si>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</si>
  <si>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</si>
  <si>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</si>
  <si>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</si>
  <si>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</si>
  <si>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</si>
  <si>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</si>
  <si>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</si>
  <si>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</si>
  <si>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</si>
  <si>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</si>
  <si>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</si>
  <si>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</si>
  <si>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</si>
  <si>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</si>
  <si>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</si>
  <si>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</si>
  <si>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</si>
  <si>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</si>
  <si>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</si>
  <si>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</si>
  <si>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</si>
  <si>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</si>
  <si>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</si>
  <si>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</si>
  <si>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</si>
  <si>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</si>
  <si>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</si>
  <si>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</si>
  <si>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</si>
  <si>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</si>
  <si>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</si>
  <si>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</si>
  <si>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</si>
  <si>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</si>
  <si>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</si>
  <si>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</si>
  <si>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</si>
  <si>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</si>
  <si>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</si>
  <si>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</si>
  <si>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</si>
  <si>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</si>
  <si>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</si>
  <si>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</si>
  <si>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</si>
  <si>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</si>
  <si>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</si>
  <si>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</si>
  <si>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</si>
  <si>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</si>
  <si>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</si>
  <si>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</si>
  <si>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</si>
  <si>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</si>
  <si>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</si>
  <si>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</si>
  <si>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</si>
  <si>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</si>
  <si>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</si>
  <si>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</si>
  <si>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</si>
  <si>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</si>
  <si>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</si>
  <si>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</si>
  <si>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</si>
  <si>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</si>
  <si>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</si>
  <si>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</si>
  <si>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</si>
  <si>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</si>
  <si>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</si>
  <si>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</si>
  <si>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</si>
  <si>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</si>
  <si>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</si>
  <si>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</si>
  <si>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</si>
  <si>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</si>
  <si>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</si>
  <si>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</si>
  <si>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</si>
  <si>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</si>
  <si>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</si>
  <si>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</si>
  <si>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</si>
  <si>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</si>
  <si>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</si>
  <si>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</si>
  <si>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</si>
  <si>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</si>
  <si>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</si>
  <si>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</si>
  <si>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</si>
  <si>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</si>
  <si>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</si>
  <si>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</si>
  <si>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</si>
  <si>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</si>
  <si>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</si>
  <si>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</si>
  <si>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</si>
  <si>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</si>
  <si>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</si>
  <si>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</si>
  <si>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</si>
  <si>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</si>
  <si>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</si>
  <si>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</si>
  <si>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</si>
  <si>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</si>
  <si>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</si>
  <si>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</si>
  <si>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</si>
  <si>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</si>
  <si>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</si>
  <si>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</si>
  <si>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</si>
  <si>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</si>
  <si>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</si>
  <si>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</si>
  <si>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</si>
  <si>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</si>
  <si>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</si>
  <si>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</si>
  <si>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</si>
  <si>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</si>
  <si>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</si>
  <si>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</si>
  <si>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</si>
  <si>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</si>
  <si>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</si>
  <si>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</si>
  <si>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</si>
  <si>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</si>
  <si>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</si>
  <si>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</si>
  <si>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</si>
  <si>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</si>
  <si>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</si>
  <si>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</si>
  <si>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</si>
  <si>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</si>
  <si>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</si>
  <si>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</si>
  <si>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</si>
  <si>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</si>
  <si>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</si>
  <si>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</si>
  <si>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</si>
  <si>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</si>
  <si>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</si>
  <si>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</si>
  <si>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</si>
  <si>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12:20:34</t>
  </si>
  <si>
    <t>12:20:34</t>
  </si>
  <si>
    <t>1149</t>
  </si>
  <si>
    <t>_1</t>
  </si>
  <si>
    <t>RECT-4143-20200907-06_33_50</t>
  </si>
  <si>
    <t>RECT-145-20201216-12_20_31</t>
  </si>
  <si>
    <t>DARK-146-20201216-12_20_33</t>
  </si>
  <si>
    <t>0: Broadleaf</t>
  </si>
  <si>
    <t>12:15:18</t>
  </si>
  <si>
    <t>1/3</t>
  </si>
  <si>
    <t>20201216 12:22:32</t>
  </si>
  <si>
    <t>12:22:32</t>
  </si>
  <si>
    <t>RECT-147-20201216-12_22_29</t>
  </si>
  <si>
    <t>DARK-148-20201216-12_22_31</t>
  </si>
  <si>
    <t>3/3</t>
  </si>
  <si>
    <t>20201216 12:24:32</t>
  </si>
  <si>
    <t>12:24:32</t>
  </si>
  <si>
    <t>RECT-149-20201216-12_24_30</t>
  </si>
  <si>
    <t>DARK-150-20201216-12_24_32</t>
  </si>
  <si>
    <t>2/3</t>
  </si>
  <si>
    <t>20201216 12:25:47</t>
  </si>
  <si>
    <t>12:25:47</t>
  </si>
  <si>
    <t>RECT-151-20201216-12_25_44</t>
  </si>
  <si>
    <t>DARK-152-20201216-12_25_46</t>
  </si>
  <si>
    <t>12:26:10</t>
  </si>
  <si>
    <t>20201216 12:27:23</t>
  </si>
  <si>
    <t>12:27:23</t>
  </si>
  <si>
    <t>RECT-153-20201216-12_27_20</t>
  </si>
  <si>
    <t>DARK-154-20201216-12_27_22</t>
  </si>
  <si>
    <t>20201216 12:28:34</t>
  </si>
  <si>
    <t>12:28:34</t>
  </si>
  <si>
    <t>RECT-155-20201216-12_28_31</t>
  </si>
  <si>
    <t>DARK-156-20201216-12_28_33</t>
  </si>
  <si>
    <t>20201216 12:30:34</t>
  </si>
  <si>
    <t>12:30:34</t>
  </si>
  <si>
    <t>RECT-157-20201216-12_30_32</t>
  </si>
  <si>
    <t>DARK-158-20201216-12_30_34</t>
  </si>
  <si>
    <t>20201216 12:31:36</t>
  </si>
  <si>
    <t>12:31:36</t>
  </si>
  <si>
    <t>RECT-159-20201216-12_31_33</t>
  </si>
  <si>
    <t>DARK-160-20201216-12_31_35</t>
  </si>
  <si>
    <t>20201216 12:33:31</t>
  </si>
  <si>
    <t>12:33:31</t>
  </si>
  <si>
    <t>RECT-161-20201216-12_33_28</t>
  </si>
  <si>
    <t>DARK-162-20201216-12_33_30</t>
  </si>
  <si>
    <t>20201216 12:35:24</t>
  </si>
  <si>
    <t>12:35:24</t>
  </si>
  <si>
    <t>RECT-163-20201216-12_35_21</t>
  </si>
  <si>
    <t>DARK-164-20201216-12_35_23</t>
  </si>
  <si>
    <t>20201216 12:37:05</t>
  </si>
  <si>
    <t>12:37:05</t>
  </si>
  <si>
    <t>RECT-165-20201216-12_37_02</t>
  </si>
  <si>
    <t>DARK-166-20201216-12_37_04</t>
  </si>
  <si>
    <t>12:37:34</t>
  </si>
  <si>
    <t>20201216 12:39:16</t>
  </si>
  <si>
    <t>12:39:16</t>
  </si>
  <si>
    <t>RECT-167-20201216-12_39_13</t>
  </si>
  <si>
    <t>DARK-168-20201216-12_39_15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</si>
</sst>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1608150034.0999999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1608150026.0999999</v>
      </c>
      <c r="I17">
        <f t="shared" ref="I17:I28" si="0">CA17*AG17*(BW17-BX17)/(100*BP17*(1000-AG17*BW17))</f>
        <v>3.9069962696982002E-4</v>
      </c>
      <c r="J17">
        <f t="shared" ref="J17:J28" si="1">CA17*AG17*(BV17-BU17*(1000-AG17*BX17)/(1000-AG17*BW17))/(100*BP17)</f>
        <v>2.8408149624154673</v>
      </c>
      <c r="K17">
        <f t="shared" ref="K17:K28" si="2">BU17 - IF(AG17&gt;1, J17*BP17*100/(AI17*CI17), 0)</f>
        <v>401.29906451612902</v>
      </c>
      <c r="L17">
        <f t="shared" ref="L17:L28" si="3">((R17-I17/2)*K17-J17)/(R17+I17/2)</f>
        <v>181.54837318153238</v>
      </c>
      <c r="M17">
        <f t="shared" ref="M17:M28" si="4">L17*(CB17+CC17)/1000</f>
        <v>18.580128687757092</v>
      </c>
      <c r="N17">
        <f t="shared" ref="N17:N28" si="5">(BU17 - IF(AG17&gt;1, J17*BP17*100/(AI17*CI17), 0))*(CB17+CC17)/1000</f>
        <v>41.06998113131359</v>
      </c>
      <c r="O17">
        <f t="shared" ref="O17:O28" si="6">2/((1/Q17-1/P17)+SIGN(Q17)*SQRT((1/Q17-1/P17)*(1/Q17-1/P17) + 4*BQ17/((BQ17+1)*(BQ17+1))*(2*1/Q17*1/P17-1/P17*1/P17)))</f>
        <v>2.1587306720107245E-2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2.968915236377109</v>
      </c>
      <c r="Q17">
        <f t="shared" ref="Q17:Q28" si="8">I17*(1000-(1000*0.61365*EXP(17.502*U17/(240.97+U17))/(CB17+CC17)+BW17)/2)/(1000*0.61365*EXP(17.502*U17/(240.97+U17))/(CB17+CC17)-BW17)</f>
        <v>2.1500483384759888E-2</v>
      </c>
      <c r="R17">
        <f t="shared" ref="R17:R28" si="9">1/((BQ17+1)/(O17/1.6)+1/(P17/1.37)) + BQ17/((BQ17+1)/(O17/1.6) + BQ17/(P17/1.37))</f>
        <v>1.3445573630351041E-2</v>
      </c>
      <c r="S17">
        <f t="shared" ref="S17:S28" si="10">(BM17*BO17)</f>
        <v>231.29246827101787</v>
      </c>
      <c r="T17">
        <f t="shared" ref="T17:T28" si="11">(CD17+(S17+2*0.95*0.0000000567*(((CD17+$B$7)+273)^4-(CD17+273)^4)-44100*I17)/(1.84*29.3*P17+8*0.95*0.0000000567*(CD17+273)^3))</f>
        <v>29.24153689428881</v>
      </c>
      <c r="U17">
        <f t="shared" ref="U17:U28" si="12">($C$7*CE17+$D$7*CF17+$E$7*T17)</f>
        <v>28.157954838709699</v>
      </c>
      <c r="V17">
        <f t="shared" ref="V17:V28" si="13">0.61365*EXP(17.502*U17/(240.97+U17))</f>
        <v>3.8299240970020421</v>
      </c>
      <c r="W17">
        <f t="shared" ref="W17:W28" si="14">(X17/Y17*100)</f>
        <v>53.332626772596093</v>
      </c>
      <c r="X17">
        <f t="shared" ref="X17:X28" si="15">BW17*(CB17+CC17)/1000</f>
        <v>2.0233708869859903</v>
      </c>
      <c r="Y17">
        <f t="shared" ref="Y17:Y28" si="16">0.61365*EXP(17.502*CD17/(240.97+CD17))</f>
        <v>3.7938706743498694</v>
      </c>
      <c r="Z17">
        <f t="shared" ref="Z17:Z28" si="17">(V17-BW17*(CB17+CC17)/1000)</f>
        <v>1.8065532100160517</v>
      </c>
      <c r="AA17">
        <f t="shared" ref="AA17:AA28" si="18">(-I17*44100)</f>
        <v>-17.229853549369064</v>
      </c>
      <c r="AB17">
        <f t="shared" ref="AB17:AB28" si="19">2*29.3*P17*0.92*(CD17-U17)</f>
        <v>-25.983443233690984</v>
      </c>
      <c r="AC17">
        <f t="shared" ref="AC17:AC28" si="20">2*0.95*0.0000000567*(((CD17+$B$7)+273)^4-(U17+273)^4)</f>
        <v>-1.9091583935728662</v>
      </c>
      <c r="AD17">
        <f t="shared" ref="AD17:AD28" si="21">S17+AC17+AA17+AB17</f>
        <v>186.17001309438496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53893.693446762692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15320.4</v>
      </c>
      <c r="AS17">
        <v>954.62553846153799</v>
      </c>
      <c r="AT17">
        <v>1090.07</v>
      </c>
      <c r="AU17">
        <f t="shared" ref="AU17:AU28" si="27">1-AS17/AT17</f>
        <v>0.12425299433840209</v>
      </c>
      <c r="AV17">
        <v>0.5</v>
      </c>
      <c r="AW17">
        <f t="shared" ref="AW17:AW28" si="28">BM17</f>
        <v>1180.1911554664825</v>
      </c>
      <c r="AX17">
        <f t="shared" ref="AX17:AX28" si="29">J17</f>
        <v>2.8408149624154673</v>
      </c>
      <c r="AY17">
        <f t="shared" ref="AY17:AY28" si="30">AU17*AV17*AW17</f>
        <v>73.321142479204539</v>
      </c>
      <c r="AZ17">
        <f t="shared" ref="AZ17:AZ28" si="31">BE17/AT17</f>
        <v>0.37608593943508212</v>
      </c>
      <c r="BA17">
        <f t="shared" ref="BA17:BA28" si="32">(AX17-AP17)/AW17</f>
        <v>2.8966175745322106E-3</v>
      </c>
      <c r="BB17">
        <f t="shared" ref="BB17:BB28" si="33">(AM17-AT17)/AT17</f>
        <v>1.9925417633729947</v>
      </c>
      <c r="BC17" t="s">
        <v>294</v>
      </c>
      <c r="BD17">
        <v>680.11</v>
      </c>
      <c r="BE17">
        <f t="shared" ref="BE17:BE28" si="34">AT17-BD17</f>
        <v>409.95999999999992</v>
      </c>
      <c r="BF17">
        <f t="shared" ref="BF17:BF28" si="35">(AT17-AS17)/(AT17-BD17)</f>
        <v>0.33038457785750314</v>
      </c>
      <c r="BG17">
        <f t="shared" ref="BG17:BG28" si="36">(AM17-AT17)/(AM17-BD17)</f>
        <v>0.84122201264925633</v>
      </c>
      <c r="BH17">
        <f t="shared" ref="BH17:BH28" si="37">(AT17-AS17)/(AT17-AL17)</f>
        <v>0.36157758880919094</v>
      </c>
      <c r="BI17">
        <f t="shared" ref="BI17:BI28" si="38">(AM17-AT17)/(AM17-AL17)</f>
        <v>0.85290480471119301</v>
      </c>
      <c r="BJ17">
        <f t="shared" ref="BJ17:BJ28" si="39">(BF17*BD17/AS17)</f>
        <v>0.23537800550442697</v>
      </c>
      <c r="BK17">
        <f t="shared" ref="BK17:BK28" si="40">(1-BJ17)</f>
        <v>0.764621994495573</v>
      </c>
      <c r="BL17">
        <f t="shared" ref="BL17:BL28" si="41">$B$11*CJ17+$C$11*CK17+$F$11*CL17*(1-CO17)</f>
        <v>1400.0070967741899</v>
      </c>
      <c r="BM17">
        <f t="shared" ref="BM17:BM28" si="42">BL17*BN17</f>
        <v>1180.1911554664825</v>
      </c>
      <c r="BN17">
        <f t="shared" ref="BN17:BN28" si="43">($B$11*$D$9+$C$11*$D$9+$F$11*((CY17+CQ17)/MAX(CY17+CQ17+CZ17, 0.1)*$I$9+CZ17/MAX(CY17+CQ17+CZ17, 0.1)*$J$9))/($B$11+$C$11+$F$11)</f>
        <v>0.84298940925785748</v>
      </c>
      <c r="BO17">
        <f t="shared" ref="BO17:BO28" si="44">($B$11*$K$9+$C$11*$K$9+$F$11*((CY17+CQ17)/MAX(CY17+CQ17+CZ17, 0.1)*$P$9+CZ17/MAX(CY17+CQ17+CZ17, 0.1)*$Q$9))/($B$11+$C$11+$F$11)</f>
        <v>0.19597881851571508</v>
      </c>
      <c r="BP17">
        <v>6</v>
      </c>
      <c r="BQ17">
        <v>0.5</v>
      </c>
      <c r="BR17" t="s">
        <v>295</v>
      </c>
      <c r="BS17">
        <v>2</v>
      </c>
      <c r="BT17">
        <v>1608150026.0999999</v>
      </c>
      <c r="BU17">
        <v>401.29906451612902</v>
      </c>
      <c r="BV17">
        <v>404.89467741935499</v>
      </c>
      <c r="BW17">
        <v>19.770567741935501</v>
      </c>
      <c r="BX17">
        <v>19.3111903225807</v>
      </c>
      <c r="BY17">
        <v>402.09522580645199</v>
      </c>
      <c r="BZ17">
        <v>19.7850161290323</v>
      </c>
      <c r="CA17">
        <v>500.20996774193497</v>
      </c>
      <c r="CB17">
        <v>102.242580645161</v>
      </c>
      <c r="CC17">
        <v>9.9998151612903194E-2</v>
      </c>
      <c r="CD17">
        <v>27.995619354838698</v>
      </c>
      <c r="CE17">
        <v>28.157954838709699</v>
      </c>
      <c r="CF17">
        <v>999.9</v>
      </c>
      <c r="CG17">
        <v>0</v>
      </c>
      <c r="CH17">
        <v>0</v>
      </c>
      <c r="CI17">
        <v>10001.845161290301</v>
      </c>
      <c r="CJ17">
        <v>0</v>
      </c>
      <c r="CK17">
        <v>479.87141935483902</v>
      </c>
      <c r="CL17">
        <v>1400.0070967741899</v>
      </c>
      <c r="CM17">
        <v>0.89999545161290295</v>
      </c>
      <c r="CN17">
        <v>0.100004525806452</v>
      </c>
      <c r="CO17">
        <v>0</v>
      </c>
      <c r="CP17">
        <v>954.83496774193497</v>
      </c>
      <c r="CQ17">
        <v>4.99979</v>
      </c>
      <c r="CR17">
        <v>13431.464516128999</v>
      </c>
      <c r="CS17">
        <v>11904.706451612899</v>
      </c>
      <c r="CT17">
        <v>47.378999999999998</v>
      </c>
      <c r="CU17">
        <v>49.875</v>
      </c>
      <c r="CV17">
        <v>48.596548387096803</v>
      </c>
      <c r="CW17">
        <v>48.877000000000002</v>
      </c>
      <c r="CX17">
        <v>48.625</v>
      </c>
      <c r="CY17">
        <v>1255.5006451612901</v>
      </c>
      <c r="CZ17">
        <v>139.50645161290299</v>
      </c>
      <c r="DA17">
        <v>0</v>
      </c>
      <c r="DB17">
        <v>584</v>
      </c>
      <c r="DC17">
        <v>0</v>
      </c>
      <c r="DD17">
        <v>954.62553846153799</v>
      </c>
      <c r="DE17">
        <v>-44.776068356873701</v>
      </c>
      <c r="DF17">
        <v>-615.10769226956302</v>
      </c>
      <c r="DG17">
        <v>13428.942307692299</v>
      </c>
      <c r="DH17">
        <v>15</v>
      </c>
      <c r="DI17">
        <v>1608149718.5999999</v>
      </c>
      <c r="DJ17" t="s">
        <v>296</v>
      </c>
      <c r="DK17">
        <v>1608149718.5999999</v>
      </c>
      <c r="DL17">
        <v>1608149713.0999999</v>
      </c>
      <c r="DM17">
        <v>2</v>
      </c>
      <c r="DN17">
        <v>-0.128</v>
      </c>
      <c r="DO17">
        <v>-6.5000000000000002E-2</v>
      </c>
      <c r="DP17">
        <v>-0.80300000000000005</v>
      </c>
      <c r="DQ17">
        <v>-4.3999999999999997E-2</v>
      </c>
      <c r="DR17">
        <v>1222</v>
      </c>
      <c r="DS17">
        <v>18</v>
      </c>
      <c r="DT17">
        <v>0.18</v>
      </c>
      <c r="DU17">
        <v>0.08</v>
      </c>
      <c r="DV17">
        <v>2.81904503296844</v>
      </c>
      <c r="DW17">
        <v>1.6529332204724001</v>
      </c>
      <c r="DX17">
        <v>0.126147173518905</v>
      </c>
      <c r="DY17">
        <v>0</v>
      </c>
      <c r="DZ17">
        <v>-3.589067</v>
      </c>
      <c r="EA17">
        <v>-1.88772600667408</v>
      </c>
      <c r="EB17">
        <v>0.14287982409820299</v>
      </c>
      <c r="EC17">
        <v>0</v>
      </c>
      <c r="ED17">
        <v>0.45904103333333302</v>
      </c>
      <c r="EE17">
        <v>0.100172609566185</v>
      </c>
      <c r="EF17">
        <v>7.3002549201304501E-3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-0.79600000000000004</v>
      </c>
      <c r="EN17">
        <v>-1.43E-2</v>
      </c>
      <c r="EO17">
        <v>-1.0147828768685201</v>
      </c>
      <c r="EP17">
        <v>8.1547674161403102E-4</v>
      </c>
      <c r="EQ17">
        <v>-7.5071724955183801E-7</v>
      </c>
      <c r="ER17">
        <v>1.8443278439785599E-10</v>
      </c>
      <c r="ES17">
        <v>-0.16053477095023799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5.3</v>
      </c>
      <c r="FB17">
        <v>5.3</v>
      </c>
      <c r="FC17">
        <v>2</v>
      </c>
      <c r="FD17">
        <v>514.29899999999998</v>
      </c>
      <c r="FE17">
        <v>471.51400000000001</v>
      </c>
      <c r="FF17">
        <v>22.828800000000001</v>
      </c>
      <c r="FG17">
        <v>34.092799999999997</v>
      </c>
      <c r="FH17">
        <v>29.9998</v>
      </c>
      <c r="FI17">
        <v>34.042999999999999</v>
      </c>
      <c r="FJ17">
        <v>33.998899999999999</v>
      </c>
      <c r="FK17">
        <v>19.985900000000001</v>
      </c>
      <c r="FL17">
        <v>47.952500000000001</v>
      </c>
      <c r="FM17">
        <v>0</v>
      </c>
      <c r="FN17">
        <v>22.831199999999999</v>
      </c>
      <c r="FO17">
        <v>404.55</v>
      </c>
      <c r="FP17">
        <v>19.3126</v>
      </c>
      <c r="FQ17">
        <v>100.79900000000001</v>
      </c>
      <c r="FR17">
        <v>100.694</v>
      </c>
    </row>
    <row r="18" spans="1:174" x14ac:dyDescent="0.25">
      <c r="A18">
        <v>2</v>
      </c>
      <c r="B18">
        <v>1608150152.0999999</v>
      </c>
      <c r="C18">
        <v>118</v>
      </c>
      <c r="D18" t="s">
        <v>298</v>
      </c>
      <c r="E18" t="s">
        <v>299</v>
      </c>
      <c r="F18" t="s">
        <v>290</v>
      </c>
      <c r="G18" t="s">
        <v>291</v>
      </c>
      <c r="H18">
        <v>1608150144.3499999</v>
      </c>
      <c r="I18">
        <f t="shared" si="0"/>
        <v>5.5134400133257798E-4</v>
      </c>
      <c r="J18">
        <f t="shared" si="1"/>
        <v>2.8488780301948724</v>
      </c>
      <c r="K18">
        <f t="shared" si="2"/>
        <v>300.05883333333298</v>
      </c>
      <c r="L18">
        <f t="shared" si="3"/>
        <v>143.16088212971937</v>
      </c>
      <c r="M18">
        <f t="shared" si="4"/>
        <v>14.650452237235355</v>
      </c>
      <c r="N18">
        <f t="shared" si="5"/>
        <v>30.706695437426163</v>
      </c>
      <c r="O18">
        <f t="shared" si="6"/>
        <v>3.0445794394699629E-2</v>
      </c>
      <c r="P18">
        <f t="shared" si="7"/>
        <v>2.9683615851572611</v>
      </c>
      <c r="Q18">
        <f t="shared" si="8"/>
        <v>3.0273368839719251E-2</v>
      </c>
      <c r="R18">
        <f t="shared" si="9"/>
        <v>1.8936265726221198E-2</v>
      </c>
      <c r="S18">
        <f t="shared" si="10"/>
        <v>231.29163037872621</v>
      </c>
      <c r="T18">
        <f t="shared" si="11"/>
        <v>29.183732051135941</v>
      </c>
      <c r="U18">
        <f t="shared" si="12"/>
        <v>28.154033333333299</v>
      </c>
      <c r="V18">
        <f t="shared" si="13"/>
        <v>3.8290496514735097</v>
      </c>
      <c r="W18">
        <f t="shared" si="14"/>
        <v>53.257516189102141</v>
      </c>
      <c r="X18">
        <f t="shared" si="15"/>
        <v>2.0185444594721469</v>
      </c>
      <c r="Y18">
        <f t="shared" si="16"/>
        <v>3.7901588431290625</v>
      </c>
      <c r="Z18">
        <f t="shared" si="17"/>
        <v>1.8105051920013628</v>
      </c>
      <c r="AA18">
        <f t="shared" si="18"/>
        <v>-24.314270458766689</v>
      </c>
      <c r="AB18">
        <f t="shared" si="19"/>
        <v>-28.037843707641141</v>
      </c>
      <c r="AC18">
        <f t="shared" si="20"/>
        <v>-2.0602791056122358</v>
      </c>
      <c r="AD18">
        <f t="shared" si="21"/>
        <v>176.87923710670614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53880.346802596869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15321</v>
      </c>
      <c r="AS18">
        <v>901.76350000000002</v>
      </c>
      <c r="AT18">
        <v>1026.49</v>
      </c>
      <c r="AU18">
        <f t="shared" si="27"/>
        <v>0.12150775945211345</v>
      </c>
      <c r="AV18">
        <v>0.5</v>
      </c>
      <c r="AW18">
        <f t="shared" si="28"/>
        <v>1180.1911406277045</v>
      </c>
      <c r="AX18">
        <f t="shared" si="29"/>
        <v>2.8488780301948724</v>
      </c>
      <c r="AY18">
        <f t="shared" si="30"/>
        <v>71.701190611453256</v>
      </c>
      <c r="AZ18">
        <f t="shared" si="31"/>
        <v>0.36455299126148333</v>
      </c>
      <c r="BA18">
        <f t="shared" si="32"/>
        <v>2.9034496125674922E-3</v>
      </c>
      <c r="BB18">
        <f t="shared" si="33"/>
        <v>2.1778974953482257</v>
      </c>
      <c r="BC18" t="s">
        <v>301</v>
      </c>
      <c r="BD18">
        <v>652.28</v>
      </c>
      <c r="BE18">
        <f t="shared" si="34"/>
        <v>374.21000000000004</v>
      </c>
      <c r="BF18">
        <f t="shared" si="35"/>
        <v>0.33330616498757376</v>
      </c>
      <c r="BG18">
        <f t="shared" si="36"/>
        <v>0.85661353360410764</v>
      </c>
      <c r="BH18">
        <f t="shared" si="37"/>
        <v>0.40103297660004383</v>
      </c>
      <c r="BI18">
        <f t="shared" si="38"/>
        <v>0.87787139670825454</v>
      </c>
      <c r="BJ18">
        <f t="shared" si="39"/>
        <v>0.24109308626718048</v>
      </c>
      <c r="BK18">
        <f t="shared" si="40"/>
        <v>0.75890691373281949</v>
      </c>
      <c r="BL18">
        <f t="shared" si="41"/>
        <v>1400.00766666667</v>
      </c>
      <c r="BM18">
        <f t="shared" si="42"/>
        <v>1180.1911406277045</v>
      </c>
      <c r="BN18">
        <f t="shared" si="43"/>
        <v>0.84298905550829251</v>
      </c>
      <c r="BO18">
        <f t="shared" si="44"/>
        <v>0.19597811101658488</v>
      </c>
      <c r="BP18">
        <v>6</v>
      </c>
      <c r="BQ18">
        <v>0.5</v>
      </c>
      <c r="BR18" t="s">
        <v>295</v>
      </c>
      <c r="BS18">
        <v>2</v>
      </c>
      <c r="BT18">
        <v>1608150144.3499999</v>
      </c>
      <c r="BU18">
        <v>300.05883333333298</v>
      </c>
      <c r="BV18">
        <v>303.67443333333301</v>
      </c>
      <c r="BW18">
        <v>19.7247566666667</v>
      </c>
      <c r="BX18">
        <v>19.0764766666667</v>
      </c>
      <c r="BY18">
        <v>300.891166666667</v>
      </c>
      <c r="BZ18">
        <v>19.7401533333333</v>
      </c>
      <c r="CA18">
        <v>500.21800000000002</v>
      </c>
      <c r="CB18">
        <v>102.235566666667</v>
      </c>
      <c r="CC18">
        <v>0.100015646666667</v>
      </c>
      <c r="CD18">
        <v>27.978829999999999</v>
      </c>
      <c r="CE18">
        <v>28.154033333333299</v>
      </c>
      <c r="CF18">
        <v>999.9</v>
      </c>
      <c r="CG18">
        <v>0</v>
      </c>
      <c r="CH18">
        <v>0</v>
      </c>
      <c r="CI18">
        <v>9999.3963333333304</v>
      </c>
      <c r="CJ18">
        <v>0</v>
      </c>
      <c r="CK18">
        <v>488.68546666666703</v>
      </c>
      <c r="CL18">
        <v>1400.00766666667</v>
      </c>
      <c r="CM18">
        <v>0.90000800000000003</v>
      </c>
      <c r="CN18">
        <v>9.9991999999999998E-2</v>
      </c>
      <c r="CO18">
        <v>0</v>
      </c>
      <c r="CP18">
        <v>901.83150000000001</v>
      </c>
      <c r="CQ18">
        <v>4.99979</v>
      </c>
      <c r="CR18">
        <v>12707.303333333301</v>
      </c>
      <c r="CS18">
        <v>11904.7733333333</v>
      </c>
      <c r="CT18">
        <v>47.318300000000001</v>
      </c>
      <c r="CU18">
        <v>49.75</v>
      </c>
      <c r="CV18">
        <v>48.5</v>
      </c>
      <c r="CW18">
        <v>48.75</v>
      </c>
      <c r="CX18">
        <v>48.561999999999998</v>
      </c>
      <c r="CY18">
        <v>1255.51766666667</v>
      </c>
      <c r="CZ18">
        <v>139.49</v>
      </c>
      <c r="DA18">
        <v>0</v>
      </c>
      <c r="DB18">
        <v>117.19999980926499</v>
      </c>
      <c r="DC18">
        <v>0</v>
      </c>
      <c r="DD18">
        <v>901.76350000000002</v>
      </c>
      <c r="DE18">
        <v>-21.765777775855</v>
      </c>
      <c r="DF18">
        <v>-297.244444450873</v>
      </c>
      <c r="DG18">
        <v>12706.461538461501</v>
      </c>
      <c r="DH18">
        <v>15</v>
      </c>
      <c r="DI18">
        <v>1608149718.5999999</v>
      </c>
      <c r="DJ18" t="s">
        <v>296</v>
      </c>
      <c r="DK18">
        <v>1608149718.5999999</v>
      </c>
      <c r="DL18">
        <v>1608149713.0999999</v>
      </c>
      <c r="DM18">
        <v>2</v>
      </c>
      <c r="DN18">
        <v>-0.128</v>
      </c>
      <c r="DO18">
        <v>-6.5000000000000002E-2</v>
      </c>
      <c r="DP18">
        <v>-0.80300000000000005</v>
      </c>
      <c r="DQ18">
        <v>-4.3999999999999997E-2</v>
      </c>
      <c r="DR18">
        <v>1222</v>
      </c>
      <c r="DS18">
        <v>18</v>
      </c>
      <c r="DT18">
        <v>0.18</v>
      </c>
      <c r="DU18">
        <v>0.08</v>
      </c>
      <c r="DV18">
        <v>2.84226745880405</v>
      </c>
      <c r="DW18">
        <v>0.224500902170332</v>
      </c>
      <c r="DX18">
        <v>3.05903214256515E-2</v>
      </c>
      <c r="DY18">
        <v>1</v>
      </c>
      <c r="DZ18">
        <v>-3.6141239999999999</v>
      </c>
      <c r="EA18">
        <v>-8.0528943270300704E-2</v>
      </c>
      <c r="EB18">
        <v>2.7844206052007801E-2</v>
      </c>
      <c r="EC18">
        <v>1</v>
      </c>
      <c r="ED18">
        <v>0.64994969999999996</v>
      </c>
      <c r="EE18">
        <v>-0.199560213570633</v>
      </c>
      <c r="EF18">
        <v>1.48280601049722E-2</v>
      </c>
      <c r="EG18">
        <v>1</v>
      </c>
      <c r="EH18">
        <v>3</v>
      </c>
      <c r="EI18">
        <v>3</v>
      </c>
      <c r="EJ18" t="s">
        <v>302</v>
      </c>
      <c r="EK18">
        <v>100</v>
      </c>
      <c r="EL18">
        <v>100</v>
      </c>
      <c r="EM18">
        <v>-0.83199999999999996</v>
      </c>
      <c r="EN18">
        <v>-1.55E-2</v>
      </c>
      <c r="EO18">
        <v>-1.0147828768685201</v>
      </c>
      <c r="EP18">
        <v>8.1547674161403102E-4</v>
      </c>
      <c r="EQ18">
        <v>-7.5071724955183801E-7</v>
      </c>
      <c r="ER18">
        <v>1.8443278439785599E-10</v>
      </c>
      <c r="ES18">
        <v>-0.16053477095023799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7.2</v>
      </c>
      <c r="FB18">
        <v>7.3</v>
      </c>
      <c r="FC18">
        <v>2</v>
      </c>
      <c r="FD18">
        <v>514.17200000000003</v>
      </c>
      <c r="FE18">
        <v>471.85500000000002</v>
      </c>
      <c r="FF18">
        <v>23.029900000000001</v>
      </c>
      <c r="FG18">
        <v>34.007800000000003</v>
      </c>
      <c r="FH18">
        <v>29.9998</v>
      </c>
      <c r="FI18">
        <v>33.961399999999998</v>
      </c>
      <c r="FJ18">
        <v>33.916200000000003</v>
      </c>
      <c r="FK18">
        <v>15.913600000000001</v>
      </c>
      <c r="FL18">
        <v>48.2301</v>
      </c>
      <c r="FM18">
        <v>0</v>
      </c>
      <c r="FN18">
        <v>23.0413</v>
      </c>
      <c r="FO18">
        <v>303.798</v>
      </c>
      <c r="FP18">
        <v>19.2331</v>
      </c>
      <c r="FQ18">
        <v>100.818</v>
      </c>
      <c r="FR18">
        <v>100.708</v>
      </c>
    </row>
    <row r="19" spans="1:174" x14ac:dyDescent="0.25">
      <c r="A19">
        <v>3</v>
      </c>
      <c r="B19">
        <v>1608150272.5999999</v>
      </c>
      <c r="C19">
        <v>238.5</v>
      </c>
      <c r="D19" t="s">
        <v>303</v>
      </c>
      <c r="E19" t="s">
        <v>304</v>
      </c>
      <c r="F19" t="s">
        <v>290</v>
      </c>
      <c r="G19" t="s">
        <v>291</v>
      </c>
      <c r="H19">
        <v>1608150264.5999999</v>
      </c>
      <c r="I19">
        <f t="shared" si="0"/>
        <v>6.7553536450899992E-4</v>
      </c>
      <c r="J19">
        <f t="shared" si="1"/>
        <v>2.1340233590531663</v>
      </c>
      <c r="K19">
        <f t="shared" si="2"/>
        <v>200.08209677419401</v>
      </c>
      <c r="L19">
        <f t="shared" si="3"/>
        <v>103.93979196491848</v>
      </c>
      <c r="M19">
        <f t="shared" si="4"/>
        <v>10.636115396537948</v>
      </c>
      <c r="N19">
        <f t="shared" si="5"/>
        <v>20.474317196919834</v>
      </c>
      <c r="O19">
        <f t="shared" si="6"/>
        <v>3.7446666801468437E-2</v>
      </c>
      <c r="P19">
        <f t="shared" si="7"/>
        <v>2.9678560419180529</v>
      </c>
      <c r="Q19">
        <f t="shared" si="8"/>
        <v>3.718614936925789E-2</v>
      </c>
      <c r="R19">
        <f t="shared" si="9"/>
        <v>2.3264598578163268E-2</v>
      </c>
      <c r="S19">
        <f t="shared" si="10"/>
        <v>231.28964012284158</v>
      </c>
      <c r="T19">
        <f t="shared" si="11"/>
        <v>29.179197677685146</v>
      </c>
      <c r="U19">
        <f t="shared" si="12"/>
        <v>28.174077419354798</v>
      </c>
      <c r="V19">
        <f t="shared" si="13"/>
        <v>3.8335210569544023</v>
      </c>
      <c r="W19">
        <f t="shared" si="14"/>
        <v>53.41718868057125</v>
      </c>
      <c r="X19">
        <f t="shared" si="15"/>
        <v>2.0278088671356822</v>
      </c>
      <c r="Y19">
        <f t="shared" si="16"/>
        <v>3.7961729496131857</v>
      </c>
      <c r="Z19">
        <f t="shared" si="17"/>
        <v>1.8057121898187201</v>
      </c>
      <c r="AA19">
        <f t="shared" si="18"/>
        <v>-29.791109574846896</v>
      </c>
      <c r="AB19">
        <f t="shared" si="19"/>
        <v>-26.888771450742539</v>
      </c>
      <c r="AC19">
        <f t="shared" si="20"/>
        <v>-1.97664459121045</v>
      </c>
      <c r="AD19">
        <f t="shared" si="21"/>
        <v>172.63311450604169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53860.5593965191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15321.4</v>
      </c>
      <c r="AS19">
        <v>872.26292307692302</v>
      </c>
      <c r="AT19">
        <v>985.33</v>
      </c>
      <c r="AU19">
        <f t="shared" si="27"/>
        <v>0.11475046626315755</v>
      </c>
      <c r="AV19">
        <v>0.5</v>
      </c>
      <c r="AW19">
        <f t="shared" si="28"/>
        <v>1180.179664512671</v>
      </c>
      <c r="AX19">
        <f t="shared" si="29"/>
        <v>2.1340233590531663</v>
      </c>
      <c r="AY19">
        <f t="shared" si="30"/>
        <v>67.713083388562922</v>
      </c>
      <c r="AZ19">
        <f t="shared" si="31"/>
        <v>0.35318116773060798</v>
      </c>
      <c r="BA19">
        <f t="shared" si="32"/>
        <v>2.2977610277577143E-3</v>
      </c>
      <c r="BB19">
        <f t="shared" si="33"/>
        <v>2.3106471943409823</v>
      </c>
      <c r="BC19" t="s">
        <v>306</v>
      </c>
      <c r="BD19">
        <v>637.33000000000004</v>
      </c>
      <c r="BE19">
        <f t="shared" si="34"/>
        <v>348</v>
      </c>
      <c r="BF19">
        <f t="shared" si="35"/>
        <v>0.32490539345711789</v>
      </c>
      <c r="BG19">
        <f t="shared" si="36"/>
        <v>0.86741594437565483</v>
      </c>
      <c r="BH19">
        <f t="shared" si="37"/>
        <v>0.41899495166885697</v>
      </c>
      <c r="BI19">
        <f t="shared" si="38"/>
        <v>0.89403410395265603</v>
      </c>
      <c r="BJ19">
        <f t="shared" si="39"/>
        <v>0.23739625855192256</v>
      </c>
      <c r="BK19">
        <f t="shared" si="40"/>
        <v>0.76260374144807741</v>
      </c>
      <c r="BL19">
        <f t="shared" si="41"/>
        <v>1399.9938709677399</v>
      </c>
      <c r="BM19">
        <f t="shared" si="42"/>
        <v>1180.179664512671</v>
      </c>
      <c r="BN19">
        <f t="shared" si="43"/>
        <v>0.84298916515747091</v>
      </c>
      <c r="BO19">
        <f t="shared" si="44"/>
        <v>0.19597833031494191</v>
      </c>
      <c r="BP19">
        <v>6</v>
      </c>
      <c r="BQ19">
        <v>0.5</v>
      </c>
      <c r="BR19" t="s">
        <v>295</v>
      </c>
      <c r="BS19">
        <v>2</v>
      </c>
      <c r="BT19">
        <v>1608150264.5999999</v>
      </c>
      <c r="BU19">
        <v>200.08209677419401</v>
      </c>
      <c r="BV19">
        <v>202.804</v>
      </c>
      <c r="BW19">
        <v>19.816448387096798</v>
      </c>
      <c r="BX19">
        <v>19.0221967741935</v>
      </c>
      <c r="BY19">
        <v>200.961935483871</v>
      </c>
      <c r="BZ19">
        <v>19.829925806451602</v>
      </c>
      <c r="CA19">
        <v>500.20570967741901</v>
      </c>
      <c r="CB19">
        <v>102.22958064516099</v>
      </c>
      <c r="CC19">
        <v>0.100000696774194</v>
      </c>
      <c r="CD19">
        <v>28.0060258064516</v>
      </c>
      <c r="CE19">
        <v>28.174077419354798</v>
      </c>
      <c r="CF19">
        <v>999.9</v>
      </c>
      <c r="CG19">
        <v>0</v>
      </c>
      <c r="CH19">
        <v>0</v>
      </c>
      <c r="CI19">
        <v>9997.1196774193595</v>
      </c>
      <c r="CJ19">
        <v>0</v>
      </c>
      <c r="CK19">
        <v>478.58109677419299</v>
      </c>
      <c r="CL19">
        <v>1399.9938709677399</v>
      </c>
      <c r="CM19">
        <v>0.90000258064516103</v>
      </c>
      <c r="CN19">
        <v>9.9997419354838704E-2</v>
      </c>
      <c r="CO19">
        <v>0</v>
      </c>
      <c r="CP19">
        <v>872.34312903225805</v>
      </c>
      <c r="CQ19">
        <v>4.99979</v>
      </c>
      <c r="CR19">
        <v>12295.841935483901</v>
      </c>
      <c r="CS19">
        <v>11904.629032258101</v>
      </c>
      <c r="CT19">
        <v>47.25</v>
      </c>
      <c r="CU19">
        <v>49.625</v>
      </c>
      <c r="CV19">
        <v>48.375</v>
      </c>
      <c r="CW19">
        <v>48.625</v>
      </c>
      <c r="CX19">
        <v>48.491870967741903</v>
      </c>
      <c r="CY19">
        <v>1255.50129032258</v>
      </c>
      <c r="CZ19">
        <v>139.493870967742</v>
      </c>
      <c r="DA19">
        <v>0</v>
      </c>
      <c r="DB19">
        <v>119.700000047684</v>
      </c>
      <c r="DC19">
        <v>0</v>
      </c>
      <c r="DD19">
        <v>872.26292307692302</v>
      </c>
      <c r="DE19">
        <v>-12.129025631793599</v>
      </c>
      <c r="DF19">
        <v>-163.08376041071901</v>
      </c>
      <c r="DG19">
        <v>12294.8230769231</v>
      </c>
      <c r="DH19">
        <v>15</v>
      </c>
      <c r="DI19">
        <v>1608149718.5999999</v>
      </c>
      <c r="DJ19" t="s">
        <v>296</v>
      </c>
      <c r="DK19">
        <v>1608149718.5999999</v>
      </c>
      <c r="DL19">
        <v>1608149713.0999999</v>
      </c>
      <c r="DM19">
        <v>2</v>
      </c>
      <c r="DN19">
        <v>-0.128</v>
      </c>
      <c r="DO19">
        <v>-6.5000000000000002E-2</v>
      </c>
      <c r="DP19">
        <v>-0.80300000000000005</v>
      </c>
      <c r="DQ19">
        <v>-4.3999999999999997E-2</v>
      </c>
      <c r="DR19">
        <v>1222</v>
      </c>
      <c r="DS19">
        <v>18</v>
      </c>
      <c r="DT19">
        <v>0.18</v>
      </c>
      <c r="DU19">
        <v>0.08</v>
      </c>
      <c r="DV19">
        <v>2.1330922057889401</v>
      </c>
      <c r="DW19">
        <v>0.22614482362197499</v>
      </c>
      <c r="DX19">
        <v>2.4085186263263E-2</v>
      </c>
      <c r="DY19">
        <v>1</v>
      </c>
      <c r="DZ19">
        <v>-2.7235123333333302</v>
      </c>
      <c r="EA19">
        <v>-0.26632284760845698</v>
      </c>
      <c r="EB19">
        <v>2.87182313386849E-2</v>
      </c>
      <c r="EC19">
        <v>0</v>
      </c>
      <c r="ED19">
        <v>0.79452433333333305</v>
      </c>
      <c r="EE19">
        <v>3.74184827586206E-2</v>
      </c>
      <c r="EF19">
        <v>4.3224523312068597E-3</v>
      </c>
      <c r="EG19">
        <v>1</v>
      </c>
      <c r="EH19">
        <v>2</v>
      </c>
      <c r="EI19">
        <v>3</v>
      </c>
      <c r="EJ19" t="s">
        <v>307</v>
      </c>
      <c r="EK19">
        <v>100</v>
      </c>
      <c r="EL19">
        <v>100</v>
      </c>
      <c r="EM19">
        <v>-0.88</v>
      </c>
      <c r="EN19">
        <v>-1.35E-2</v>
      </c>
      <c r="EO19">
        <v>-1.0147828768685201</v>
      </c>
      <c r="EP19">
        <v>8.1547674161403102E-4</v>
      </c>
      <c r="EQ19">
        <v>-7.5071724955183801E-7</v>
      </c>
      <c r="ER19">
        <v>1.8443278439785599E-10</v>
      </c>
      <c r="ES19">
        <v>-0.16053477095023799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9.1999999999999993</v>
      </c>
      <c r="FB19">
        <v>9.3000000000000007</v>
      </c>
      <c r="FC19">
        <v>2</v>
      </c>
      <c r="FD19">
        <v>514.11199999999997</v>
      </c>
      <c r="FE19">
        <v>471.79500000000002</v>
      </c>
      <c r="FF19">
        <v>22.9465</v>
      </c>
      <c r="FG19">
        <v>33.897199999999998</v>
      </c>
      <c r="FH19">
        <v>30.000499999999999</v>
      </c>
      <c r="FI19">
        <v>33.869399999999999</v>
      </c>
      <c r="FJ19">
        <v>33.825899999999997</v>
      </c>
      <c r="FK19">
        <v>11.645</v>
      </c>
      <c r="FL19">
        <v>48.8474</v>
      </c>
      <c r="FM19">
        <v>0</v>
      </c>
      <c r="FN19">
        <v>22.943300000000001</v>
      </c>
      <c r="FO19">
        <v>202.833</v>
      </c>
      <c r="FP19">
        <v>19.0349</v>
      </c>
      <c r="FQ19">
        <v>100.84</v>
      </c>
      <c r="FR19">
        <v>100.71599999999999</v>
      </c>
    </row>
    <row r="20" spans="1:174" x14ac:dyDescent="0.25">
      <c r="A20">
        <v>4</v>
      </c>
      <c r="B20">
        <v>1608150347.0999999</v>
      </c>
      <c r="C20">
        <v>313</v>
      </c>
      <c r="D20" t="s">
        <v>308</v>
      </c>
      <c r="E20" t="s">
        <v>309</v>
      </c>
      <c r="F20" t="s">
        <v>290</v>
      </c>
      <c r="G20" t="s">
        <v>291</v>
      </c>
      <c r="H20">
        <v>1608150339.0999999</v>
      </c>
      <c r="I20">
        <f t="shared" si="0"/>
        <v>7.7995815915324481E-4</v>
      </c>
      <c r="J20">
        <f t="shared" si="1"/>
        <v>7.2900370590183061E-2</v>
      </c>
      <c r="K20">
        <f t="shared" si="2"/>
        <v>101.89338709677401</v>
      </c>
      <c r="L20">
        <f t="shared" si="3"/>
        <v>96.318190156581196</v>
      </c>
      <c r="M20">
        <f t="shared" si="4"/>
        <v>9.8558853981481178</v>
      </c>
      <c r="N20">
        <f t="shared" si="5"/>
        <v>10.426374752498717</v>
      </c>
      <c r="O20">
        <f t="shared" si="6"/>
        <v>4.340447987708651E-2</v>
      </c>
      <c r="P20">
        <f t="shared" si="7"/>
        <v>2.9685981156448413</v>
      </c>
      <c r="Q20">
        <f t="shared" si="8"/>
        <v>4.3054974793864741E-2</v>
      </c>
      <c r="R20">
        <f t="shared" si="9"/>
        <v>2.6940526166181034E-2</v>
      </c>
      <c r="S20">
        <f t="shared" si="10"/>
        <v>231.29180314328903</v>
      </c>
      <c r="T20">
        <f t="shared" si="11"/>
        <v>29.136218291206873</v>
      </c>
      <c r="U20">
        <f t="shared" si="12"/>
        <v>28.149061290322599</v>
      </c>
      <c r="V20">
        <f t="shared" si="13"/>
        <v>3.8279411999073285</v>
      </c>
      <c r="W20">
        <f t="shared" si="14"/>
        <v>53.453227710104215</v>
      </c>
      <c r="X20">
        <f t="shared" si="15"/>
        <v>2.0272938900570621</v>
      </c>
      <c r="Y20">
        <f t="shared" si="16"/>
        <v>3.7926500922484885</v>
      </c>
      <c r="Z20">
        <f t="shared" si="17"/>
        <v>1.8006473098502664</v>
      </c>
      <c r="AA20">
        <f t="shared" si="18"/>
        <v>-34.396154818658097</v>
      </c>
      <c r="AB20">
        <f t="shared" si="19"/>
        <v>-25.440651580807078</v>
      </c>
      <c r="AC20">
        <f t="shared" si="20"/>
        <v>-1.8693416988449245</v>
      </c>
      <c r="AD20">
        <f t="shared" si="21"/>
        <v>169.58565504497895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53885.051899829894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310</v>
      </c>
      <c r="AR20">
        <v>15321</v>
      </c>
      <c r="AS20">
        <v>863.36230769230804</v>
      </c>
      <c r="AT20">
        <v>962.55</v>
      </c>
      <c r="AU20">
        <f t="shared" si="27"/>
        <v>0.1030467947718996</v>
      </c>
      <c r="AV20">
        <v>0.5</v>
      </c>
      <c r="AW20">
        <f t="shared" si="28"/>
        <v>1180.1915328857756</v>
      </c>
      <c r="AX20">
        <f t="shared" si="29"/>
        <v>7.2900370590183061E-2</v>
      </c>
      <c r="AY20">
        <f t="shared" si="30"/>
        <v>60.807477340407054</v>
      </c>
      <c r="AZ20">
        <f t="shared" si="31"/>
        <v>0.34587294166536803</v>
      </c>
      <c r="BA20">
        <f t="shared" si="32"/>
        <v>5.5130699744596349E-4</v>
      </c>
      <c r="BB20">
        <f t="shared" si="33"/>
        <v>2.3889979741312137</v>
      </c>
      <c r="BC20" t="s">
        <v>311</v>
      </c>
      <c r="BD20">
        <v>629.63</v>
      </c>
      <c r="BE20">
        <f t="shared" si="34"/>
        <v>332.91999999999996</v>
      </c>
      <c r="BF20">
        <f t="shared" si="35"/>
        <v>0.29793251323949277</v>
      </c>
      <c r="BG20">
        <f t="shared" si="36"/>
        <v>0.87353226082166802</v>
      </c>
      <c r="BH20">
        <f t="shared" si="37"/>
        <v>0.40145083204906507</v>
      </c>
      <c r="BI20">
        <f t="shared" si="38"/>
        <v>0.9029793534917101</v>
      </c>
      <c r="BJ20">
        <f t="shared" si="39"/>
        <v>0.21727523501968268</v>
      </c>
      <c r="BK20">
        <f t="shared" si="40"/>
        <v>0.78272476498031729</v>
      </c>
      <c r="BL20">
        <f t="shared" si="41"/>
        <v>1400.0080645161299</v>
      </c>
      <c r="BM20">
        <f t="shared" si="42"/>
        <v>1180.1915328857756</v>
      </c>
      <c r="BN20">
        <f t="shared" si="43"/>
        <v>0.84298909613329454</v>
      </c>
      <c r="BO20">
        <f t="shared" si="44"/>
        <v>0.19597819226658908</v>
      </c>
      <c r="BP20">
        <v>6</v>
      </c>
      <c r="BQ20">
        <v>0.5</v>
      </c>
      <c r="BR20" t="s">
        <v>295</v>
      </c>
      <c r="BS20">
        <v>2</v>
      </c>
      <c r="BT20">
        <v>1608150339.0999999</v>
      </c>
      <c r="BU20">
        <v>101.89338709677401</v>
      </c>
      <c r="BV20">
        <v>102.076161290323</v>
      </c>
      <c r="BW20">
        <v>19.812048387096802</v>
      </c>
      <c r="BX20">
        <v>18.895009677419399</v>
      </c>
      <c r="BY20">
        <v>102.541387096774</v>
      </c>
      <c r="BZ20">
        <v>19.8370483870968</v>
      </c>
      <c r="CA20">
        <v>500.20064516129003</v>
      </c>
      <c r="CB20">
        <v>102.22635483870999</v>
      </c>
      <c r="CC20">
        <v>9.9959454838709702E-2</v>
      </c>
      <c r="CD20">
        <v>27.990100000000002</v>
      </c>
      <c r="CE20">
        <v>28.149061290322599</v>
      </c>
      <c r="CF20">
        <v>999.9</v>
      </c>
      <c r="CG20">
        <v>0</v>
      </c>
      <c r="CH20">
        <v>0</v>
      </c>
      <c r="CI20">
        <v>10001.636774193499</v>
      </c>
      <c r="CJ20">
        <v>0</v>
      </c>
      <c r="CK20">
        <v>484.99977419354798</v>
      </c>
      <c r="CL20">
        <v>1400.0080645161299</v>
      </c>
      <c r="CM20">
        <v>0.90000529032258103</v>
      </c>
      <c r="CN20">
        <v>9.9994709677419302E-2</v>
      </c>
      <c r="CO20">
        <v>0</v>
      </c>
      <c r="CP20">
        <v>863.49235483870996</v>
      </c>
      <c r="CQ20">
        <v>4.99979</v>
      </c>
      <c r="CR20">
        <v>12179.487096774201</v>
      </c>
      <c r="CS20">
        <v>11904.754838709699</v>
      </c>
      <c r="CT20">
        <v>47.253999999999998</v>
      </c>
      <c r="CU20">
        <v>49.620935483871001</v>
      </c>
      <c r="CV20">
        <v>48.375</v>
      </c>
      <c r="CW20">
        <v>48.625</v>
      </c>
      <c r="CX20">
        <v>48.5</v>
      </c>
      <c r="CY20">
        <v>1255.5161290322601</v>
      </c>
      <c r="CZ20">
        <v>139.491935483871</v>
      </c>
      <c r="DA20">
        <v>0</v>
      </c>
      <c r="DB20">
        <v>74.100000143051105</v>
      </c>
      <c r="DC20">
        <v>0</v>
      </c>
      <c r="DD20">
        <v>863.36230769230804</v>
      </c>
      <c r="DE20">
        <v>-14.7156239237033</v>
      </c>
      <c r="DF20">
        <v>-189.117948750907</v>
      </c>
      <c r="DG20">
        <v>12177.4346153846</v>
      </c>
      <c r="DH20">
        <v>15</v>
      </c>
      <c r="DI20">
        <v>1608150370.0999999</v>
      </c>
      <c r="DJ20" t="s">
        <v>312</v>
      </c>
      <c r="DK20">
        <v>1608150370.0999999</v>
      </c>
      <c r="DL20">
        <v>1608150370.0999999</v>
      </c>
      <c r="DM20">
        <v>3</v>
      </c>
      <c r="DN20">
        <v>0.29099999999999998</v>
      </c>
      <c r="DO20">
        <v>8.0000000000000002E-3</v>
      </c>
      <c r="DP20">
        <v>-0.64800000000000002</v>
      </c>
      <c r="DQ20">
        <v>-2.5000000000000001E-2</v>
      </c>
      <c r="DR20">
        <v>101</v>
      </c>
      <c r="DS20">
        <v>19</v>
      </c>
      <c r="DT20">
        <v>0.32</v>
      </c>
      <c r="DU20">
        <v>0.1</v>
      </c>
      <c r="DV20">
        <v>0.300984899893536</v>
      </c>
      <c r="DW20">
        <v>0.21247746386994701</v>
      </c>
      <c r="DX20">
        <v>4.3790767233080501E-2</v>
      </c>
      <c r="DY20">
        <v>1</v>
      </c>
      <c r="DZ20">
        <v>-0.4694295</v>
      </c>
      <c r="EA20">
        <v>-0.17622270967741999</v>
      </c>
      <c r="EB20">
        <v>4.7520680908246002E-2</v>
      </c>
      <c r="EC20">
        <v>1</v>
      </c>
      <c r="ED20">
        <v>0.92840346666666596</v>
      </c>
      <c r="EE20">
        <v>5.7320169076751699E-2</v>
      </c>
      <c r="EF20">
        <v>4.38170840147488E-3</v>
      </c>
      <c r="EG20">
        <v>1</v>
      </c>
      <c r="EH20">
        <v>3</v>
      </c>
      <c r="EI20">
        <v>3</v>
      </c>
      <c r="EJ20" t="s">
        <v>302</v>
      </c>
      <c r="EK20">
        <v>100</v>
      </c>
      <c r="EL20">
        <v>100</v>
      </c>
      <c r="EM20">
        <v>-0.64800000000000002</v>
      </c>
      <c r="EN20">
        <v>-2.5000000000000001E-2</v>
      </c>
      <c r="EO20">
        <v>-1.0147828768685201</v>
      </c>
      <c r="EP20">
        <v>8.1547674161403102E-4</v>
      </c>
      <c r="EQ20">
        <v>-7.5071724955183801E-7</v>
      </c>
      <c r="ER20">
        <v>1.8443278439785599E-10</v>
      </c>
      <c r="ES20">
        <v>-0.16053477095023799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10.5</v>
      </c>
      <c r="FB20">
        <v>10.6</v>
      </c>
      <c r="FC20">
        <v>2</v>
      </c>
      <c r="FD20">
        <v>514.46299999999997</v>
      </c>
      <c r="FE20">
        <v>471.56799999999998</v>
      </c>
      <c r="FF20">
        <v>22.876100000000001</v>
      </c>
      <c r="FG20">
        <v>33.847799999999999</v>
      </c>
      <c r="FH20">
        <v>30.0001</v>
      </c>
      <c r="FI20">
        <v>33.825099999999999</v>
      </c>
      <c r="FJ20">
        <v>33.7851</v>
      </c>
      <c r="FK20">
        <v>7.2077099999999996</v>
      </c>
      <c r="FL20">
        <v>49.682699999999997</v>
      </c>
      <c r="FM20">
        <v>0</v>
      </c>
      <c r="FN20">
        <v>22.884899999999998</v>
      </c>
      <c r="FO20">
        <v>101.371</v>
      </c>
      <c r="FP20">
        <v>18.8535</v>
      </c>
      <c r="FQ20">
        <v>100.848</v>
      </c>
      <c r="FR20">
        <v>100.72</v>
      </c>
    </row>
    <row r="21" spans="1:174" x14ac:dyDescent="0.25">
      <c r="A21">
        <v>5</v>
      </c>
      <c r="B21">
        <v>1608150443.0999999</v>
      </c>
      <c r="C21">
        <v>409</v>
      </c>
      <c r="D21" t="s">
        <v>313</v>
      </c>
      <c r="E21" t="s">
        <v>314</v>
      </c>
      <c r="F21" t="s">
        <v>290</v>
      </c>
      <c r="G21" t="s">
        <v>291</v>
      </c>
      <c r="H21">
        <v>1608150435.0999999</v>
      </c>
      <c r="I21">
        <f t="shared" si="0"/>
        <v>9.4133788171854246E-4</v>
      </c>
      <c r="J21">
        <f t="shared" si="1"/>
        <v>-0.64069915510365694</v>
      </c>
      <c r="K21">
        <f t="shared" si="2"/>
        <v>50.978361290322603</v>
      </c>
      <c r="L21">
        <f t="shared" si="3"/>
        <v>68.950187294480159</v>
      </c>
      <c r="M21">
        <f t="shared" si="4"/>
        <v>7.0552224044396423</v>
      </c>
      <c r="N21">
        <f t="shared" si="5"/>
        <v>5.2162828098060245</v>
      </c>
      <c r="O21">
        <f t="shared" si="6"/>
        <v>5.2452033897067075E-2</v>
      </c>
      <c r="P21">
        <f t="shared" si="7"/>
        <v>2.967462033347561</v>
      </c>
      <c r="Q21">
        <f t="shared" si="8"/>
        <v>5.1942365469082631E-2</v>
      </c>
      <c r="R21">
        <f t="shared" si="9"/>
        <v>3.250935725881713E-2</v>
      </c>
      <c r="S21">
        <f t="shared" si="10"/>
        <v>231.28692596166883</v>
      </c>
      <c r="T21">
        <f t="shared" si="11"/>
        <v>29.091846722485798</v>
      </c>
      <c r="U21">
        <f t="shared" si="12"/>
        <v>28.1364032258065</v>
      </c>
      <c r="V21">
        <f t="shared" si="13"/>
        <v>3.8251205143731726</v>
      </c>
      <c r="W21">
        <f t="shared" si="14"/>
        <v>53.369770730220026</v>
      </c>
      <c r="X21">
        <f t="shared" si="15"/>
        <v>2.0237377412409758</v>
      </c>
      <c r="Y21">
        <f t="shared" si="16"/>
        <v>3.7919176221888047</v>
      </c>
      <c r="Z21">
        <f t="shared" si="17"/>
        <v>1.8013827731321967</v>
      </c>
      <c r="AA21">
        <f t="shared" si="18"/>
        <v>-41.513000583787722</v>
      </c>
      <c r="AB21">
        <f t="shared" si="19"/>
        <v>-23.93585959784982</v>
      </c>
      <c r="AC21">
        <f t="shared" si="20"/>
        <v>-1.7593051230838463</v>
      </c>
      <c r="AD21">
        <f t="shared" si="21"/>
        <v>164.07876065694745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53852.344370679384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315</v>
      </c>
      <c r="AR21">
        <v>15321.1</v>
      </c>
      <c r="AS21">
        <v>853.91175999999996</v>
      </c>
      <c r="AT21">
        <v>942.63</v>
      </c>
      <c r="AU21">
        <f t="shared" si="27"/>
        <v>9.4117776858364421E-2</v>
      </c>
      <c r="AV21">
        <v>0.5</v>
      </c>
      <c r="AW21">
        <f t="shared" si="28"/>
        <v>1180.1660415989606</v>
      </c>
      <c r="AX21">
        <f t="shared" si="29"/>
        <v>-0.64069915510365694</v>
      </c>
      <c r="AY21">
        <f t="shared" si="30"/>
        <v>55.537302079515101</v>
      </c>
      <c r="AZ21">
        <f t="shared" si="31"/>
        <v>0.33737521615055749</v>
      </c>
      <c r="BA21">
        <f t="shared" si="32"/>
        <v>-5.3341371526114408E-5</v>
      </c>
      <c r="BB21">
        <f t="shared" si="33"/>
        <v>2.4606155119187805</v>
      </c>
      <c r="BC21" t="s">
        <v>316</v>
      </c>
      <c r="BD21">
        <v>624.61</v>
      </c>
      <c r="BE21">
        <f t="shared" si="34"/>
        <v>318.02</v>
      </c>
      <c r="BF21">
        <f t="shared" si="35"/>
        <v>0.2789706307779386</v>
      </c>
      <c r="BG21">
        <f t="shared" si="36"/>
        <v>0.87942232518284569</v>
      </c>
      <c r="BH21">
        <f t="shared" si="37"/>
        <v>0.39056587391084963</v>
      </c>
      <c r="BI21">
        <f t="shared" si="38"/>
        <v>0.91080153833885491</v>
      </c>
      <c r="BJ21">
        <f t="shared" si="39"/>
        <v>0.20405837447444014</v>
      </c>
      <c r="BK21">
        <f t="shared" si="40"/>
        <v>0.7959416255255598</v>
      </c>
      <c r="BL21">
        <f t="shared" si="41"/>
        <v>1399.97774193548</v>
      </c>
      <c r="BM21">
        <f t="shared" si="42"/>
        <v>1180.1660415989606</v>
      </c>
      <c r="BN21">
        <f t="shared" si="43"/>
        <v>0.84298914636126421</v>
      </c>
      <c r="BO21">
        <f t="shared" si="44"/>
        <v>0.19597829272252848</v>
      </c>
      <c r="BP21">
        <v>6</v>
      </c>
      <c r="BQ21">
        <v>0.5</v>
      </c>
      <c r="BR21" t="s">
        <v>295</v>
      </c>
      <c r="BS21">
        <v>2</v>
      </c>
      <c r="BT21">
        <v>1608150435.0999999</v>
      </c>
      <c r="BU21">
        <v>50.978361290322603</v>
      </c>
      <c r="BV21">
        <v>50.267393548387098</v>
      </c>
      <c r="BW21">
        <v>19.777845161290301</v>
      </c>
      <c r="BX21">
        <v>18.671025806451599</v>
      </c>
      <c r="BY21">
        <v>51.661470967741899</v>
      </c>
      <c r="BZ21">
        <v>19.784664516128998</v>
      </c>
      <c r="CA21">
        <v>500.20100000000002</v>
      </c>
      <c r="CB21">
        <v>102.223483870968</v>
      </c>
      <c r="CC21">
        <v>9.9985887096774195E-2</v>
      </c>
      <c r="CD21">
        <v>27.986787096774201</v>
      </c>
      <c r="CE21">
        <v>28.1364032258065</v>
      </c>
      <c r="CF21">
        <v>999.9</v>
      </c>
      <c r="CG21">
        <v>0</v>
      </c>
      <c r="CH21">
        <v>0</v>
      </c>
      <c r="CI21">
        <v>9995.4854838709707</v>
      </c>
      <c r="CJ21">
        <v>0</v>
      </c>
      <c r="CK21">
        <v>507.29325806451601</v>
      </c>
      <c r="CL21">
        <v>1399.97774193548</v>
      </c>
      <c r="CM21">
        <v>0.90000258064516103</v>
      </c>
      <c r="CN21">
        <v>9.9997419354838704E-2</v>
      </c>
      <c r="CO21">
        <v>0</v>
      </c>
      <c r="CP21">
        <v>853.98680645161301</v>
      </c>
      <c r="CQ21">
        <v>4.99979</v>
      </c>
      <c r="CR21">
        <v>12054.890322580601</v>
      </c>
      <c r="CS21">
        <v>11904.4967741935</v>
      </c>
      <c r="CT21">
        <v>47.25</v>
      </c>
      <c r="CU21">
        <v>49.561999999999998</v>
      </c>
      <c r="CV21">
        <v>48.375</v>
      </c>
      <c r="CW21">
        <v>48.570129032258002</v>
      </c>
      <c r="CX21">
        <v>48.491870967741903</v>
      </c>
      <c r="CY21">
        <v>1255.48677419355</v>
      </c>
      <c r="CZ21">
        <v>139.49129032258099</v>
      </c>
      <c r="DA21">
        <v>0</v>
      </c>
      <c r="DB21">
        <v>95.400000095367403</v>
      </c>
      <c r="DC21">
        <v>0</v>
      </c>
      <c r="DD21">
        <v>853.91175999999996</v>
      </c>
      <c r="DE21">
        <v>-5.69738461943908</v>
      </c>
      <c r="DF21">
        <v>-98.061538476192297</v>
      </c>
      <c r="DG21">
        <v>12053.584000000001</v>
      </c>
      <c r="DH21">
        <v>15</v>
      </c>
      <c r="DI21">
        <v>1608150370.0999999</v>
      </c>
      <c r="DJ21" t="s">
        <v>312</v>
      </c>
      <c r="DK21">
        <v>1608150370.0999999</v>
      </c>
      <c r="DL21">
        <v>1608150370.0999999</v>
      </c>
      <c r="DM21">
        <v>3</v>
      </c>
      <c r="DN21">
        <v>0.29099999999999998</v>
      </c>
      <c r="DO21">
        <v>8.0000000000000002E-3</v>
      </c>
      <c r="DP21">
        <v>-0.64800000000000002</v>
      </c>
      <c r="DQ21">
        <v>-2.5000000000000001E-2</v>
      </c>
      <c r="DR21">
        <v>101</v>
      </c>
      <c r="DS21">
        <v>19</v>
      </c>
      <c r="DT21">
        <v>0.32</v>
      </c>
      <c r="DU21">
        <v>0.1</v>
      </c>
      <c r="DV21">
        <v>-0.64444695064910795</v>
      </c>
      <c r="DW21">
        <v>0.20131715478367601</v>
      </c>
      <c r="DX21">
        <v>2.7407057007779199E-2</v>
      </c>
      <c r="DY21">
        <v>1</v>
      </c>
      <c r="DZ21">
        <v>0.71053853333333294</v>
      </c>
      <c r="EA21">
        <v>-0.11718626028921</v>
      </c>
      <c r="EB21">
        <v>2.57349863269614E-2</v>
      </c>
      <c r="EC21">
        <v>1</v>
      </c>
      <c r="ED21">
        <v>1.10666166666667</v>
      </c>
      <c r="EE21">
        <v>3.0074215795326199E-2</v>
      </c>
      <c r="EF21">
        <v>2.3026536623836601E-3</v>
      </c>
      <c r="EG21">
        <v>1</v>
      </c>
      <c r="EH21">
        <v>3</v>
      </c>
      <c r="EI21">
        <v>3</v>
      </c>
      <c r="EJ21" t="s">
        <v>302</v>
      </c>
      <c r="EK21">
        <v>100</v>
      </c>
      <c r="EL21">
        <v>100</v>
      </c>
      <c r="EM21">
        <v>-0.68300000000000005</v>
      </c>
      <c r="EN21">
        <v>-6.7000000000000002E-3</v>
      </c>
      <c r="EO21">
        <v>-0.72327016832319702</v>
      </c>
      <c r="EP21">
        <v>8.1547674161403102E-4</v>
      </c>
      <c r="EQ21">
        <v>-7.5071724955183801E-7</v>
      </c>
      <c r="ER21">
        <v>1.8443278439785599E-10</v>
      </c>
      <c r="ES21">
        <v>-0.152900937665328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1.2</v>
      </c>
      <c r="FB21">
        <v>1.2</v>
      </c>
      <c r="FC21">
        <v>2</v>
      </c>
      <c r="FD21">
        <v>514.21600000000001</v>
      </c>
      <c r="FE21">
        <v>471.02699999999999</v>
      </c>
      <c r="FF21">
        <v>22.964600000000001</v>
      </c>
      <c r="FG21">
        <v>33.844499999999996</v>
      </c>
      <c r="FH21">
        <v>30</v>
      </c>
      <c r="FI21">
        <v>33.81</v>
      </c>
      <c r="FJ21">
        <v>33.770099999999999</v>
      </c>
      <c r="FK21">
        <v>4.9944600000000001</v>
      </c>
      <c r="FL21">
        <v>50.383299999999998</v>
      </c>
      <c r="FM21">
        <v>0</v>
      </c>
      <c r="FN21">
        <v>22.972799999999999</v>
      </c>
      <c r="FO21">
        <v>49.808100000000003</v>
      </c>
      <c r="FP21">
        <v>18.674399999999999</v>
      </c>
      <c r="FQ21">
        <v>100.846</v>
      </c>
      <c r="FR21">
        <v>100.715</v>
      </c>
    </row>
    <row r="22" spans="1:174" x14ac:dyDescent="0.25">
      <c r="A22">
        <v>6</v>
      </c>
      <c r="B22">
        <v>1608150514.0999999</v>
      </c>
      <c r="C22">
        <v>480</v>
      </c>
      <c r="D22" t="s">
        <v>317</v>
      </c>
      <c r="E22" t="s">
        <v>318</v>
      </c>
      <c r="F22" t="s">
        <v>290</v>
      </c>
      <c r="G22" t="s">
        <v>291</v>
      </c>
      <c r="H22">
        <v>1608150506.3499999</v>
      </c>
      <c r="I22">
        <f t="shared" si="0"/>
        <v>1.0156592759034122E-3</v>
      </c>
      <c r="J22">
        <f t="shared" si="1"/>
        <v>-1.4226221590252477</v>
      </c>
      <c r="K22">
        <f t="shared" si="2"/>
        <v>7.517849</v>
      </c>
      <c r="L22">
        <f t="shared" si="3"/>
        <v>47.370811188221587</v>
      </c>
      <c r="M22">
        <f t="shared" si="4"/>
        <v>4.8468097779089092</v>
      </c>
      <c r="N22">
        <f t="shared" si="5"/>
        <v>0.76919907276366539</v>
      </c>
      <c r="O22">
        <f t="shared" si="6"/>
        <v>5.6502477460337076E-2</v>
      </c>
      <c r="P22">
        <f t="shared" si="7"/>
        <v>2.9680589202055292</v>
      </c>
      <c r="Q22">
        <f t="shared" si="8"/>
        <v>5.5911650558116019E-2</v>
      </c>
      <c r="R22">
        <f t="shared" si="9"/>
        <v>3.4997350109308115E-2</v>
      </c>
      <c r="S22">
        <f t="shared" si="10"/>
        <v>231.29410481147042</v>
      </c>
      <c r="T22">
        <f t="shared" si="11"/>
        <v>29.066167317815147</v>
      </c>
      <c r="U22">
        <f t="shared" si="12"/>
        <v>28.113886666666701</v>
      </c>
      <c r="V22">
        <f t="shared" si="13"/>
        <v>3.820107472396487</v>
      </c>
      <c r="W22">
        <f t="shared" si="14"/>
        <v>53.145574199440716</v>
      </c>
      <c r="X22">
        <f t="shared" si="15"/>
        <v>2.0144802040966781</v>
      </c>
      <c r="Y22">
        <f t="shared" si="16"/>
        <v>3.7904947579207411</v>
      </c>
      <c r="Z22">
        <f t="shared" si="17"/>
        <v>1.8056272682998089</v>
      </c>
      <c r="AA22">
        <f t="shared" si="18"/>
        <v>-44.790574067340479</v>
      </c>
      <c r="AB22">
        <f t="shared" si="19"/>
        <v>-21.367735179297636</v>
      </c>
      <c r="AC22">
        <f t="shared" si="20"/>
        <v>-1.5700035233495877</v>
      </c>
      <c r="AD22">
        <f t="shared" si="21"/>
        <v>163.56579204148272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53870.804733658544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319</v>
      </c>
      <c r="AR22">
        <v>15321.2</v>
      </c>
      <c r="AS22">
        <v>852.13163999999995</v>
      </c>
      <c r="AT22">
        <v>930.28</v>
      </c>
      <c r="AU22">
        <f t="shared" si="27"/>
        <v>8.4005202734660611E-2</v>
      </c>
      <c r="AV22">
        <v>0.5</v>
      </c>
      <c r="AW22">
        <f t="shared" si="28"/>
        <v>1180.2017696313294</v>
      </c>
      <c r="AX22">
        <f t="shared" si="29"/>
        <v>-1.4226221590252477</v>
      </c>
      <c r="AY22">
        <f t="shared" si="30"/>
        <v>49.571544462842525</v>
      </c>
      <c r="AZ22">
        <f t="shared" si="31"/>
        <v>0.33181407748204839</v>
      </c>
      <c r="BA22">
        <f t="shared" si="32"/>
        <v>-7.1587308284832185E-4</v>
      </c>
      <c r="BB22">
        <f t="shared" si="33"/>
        <v>2.5065571655845553</v>
      </c>
      <c r="BC22" t="s">
        <v>320</v>
      </c>
      <c r="BD22">
        <v>621.6</v>
      </c>
      <c r="BE22">
        <f t="shared" si="34"/>
        <v>308.67999999999995</v>
      </c>
      <c r="BF22">
        <f t="shared" si="35"/>
        <v>0.253169495918103</v>
      </c>
      <c r="BG22">
        <f t="shared" si="36"/>
        <v>0.88309701266436413</v>
      </c>
      <c r="BH22">
        <f t="shared" si="37"/>
        <v>0.36381396914526359</v>
      </c>
      <c r="BI22">
        <f t="shared" si="38"/>
        <v>0.91565113587210001</v>
      </c>
      <c r="BJ22">
        <f t="shared" si="39"/>
        <v>0.18467822490747185</v>
      </c>
      <c r="BK22">
        <f t="shared" si="40"/>
        <v>0.81532177509252812</v>
      </c>
      <c r="BL22">
        <f t="shared" si="41"/>
        <v>1400.02</v>
      </c>
      <c r="BM22">
        <f t="shared" si="42"/>
        <v>1180.2017696313294</v>
      </c>
      <c r="BN22">
        <f t="shared" si="43"/>
        <v>0.84298922131921639</v>
      </c>
      <c r="BO22">
        <f t="shared" si="44"/>
        <v>0.19597844263843284</v>
      </c>
      <c r="BP22">
        <v>6</v>
      </c>
      <c r="BQ22">
        <v>0.5</v>
      </c>
      <c r="BR22" t="s">
        <v>295</v>
      </c>
      <c r="BS22">
        <v>2</v>
      </c>
      <c r="BT22">
        <v>1608150506.3499999</v>
      </c>
      <c r="BU22">
        <v>7.517849</v>
      </c>
      <c r="BV22">
        <v>5.8206059999999997</v>
      </c>
      <c r="BW22">
        <v>19.688736666666699</v>
      </c>
      <c r="BX22">
        <v>18.4944633333333</v>
      </c>
      <c r="BY22">
        <v>8.2344559999999998</v>
      </c>
      <c r="BZ22">
        <v>19.697403333333298</v>
      </c>
      <c r="CA22">
        <v>500.21826666666698</v>
      </c>
      <c r="CB22">
        <v>102.216333333333</v>
      </c>
      <c r="CC22">
        <v>0.1000437</v>
      </c>
      <c r="CD22">
        <v>27.980350000000001</v>
      </c>
      <c r="CE22">
        <v>28.113886666666701</v>
      </c>
      <c r="CF22">
        <v>999.9</v>
      </c>
      <c r="CG22">
        <v>0</v>
      </c>
      <c r="CH22">
        <v>0</v>
      </c>
      <c r="CI22">
        <v>9999.5640000000003</v>
      </c>
      <c r="CJ22">
        <v>0</v>
      </c>
      <c r="CK22">
        <v>502.50143333333301</v>
      </c>
      <c r="CL22">
        <v>1400.02</v>
      </c>
      <c r="CM22">
        <v>0.90000309999999994</v>
      </c>
      <c r="CN22">
        <v>9.99969E-2</v>
      </c>
      <c r="CO22">
        <v>0</v>
      </c>
      <c r="CP22">
        <v>852.16010000000006</v>
      </c>
      <c r="CQ22">
        <v>4.99979</v>
      </c>
      <c r="CR22">
        <v>12030.0466666667</v>
      </c>
      <c r="CS22">
        <v>11904.846666666699</v>
      </c>
      <c r="CT22">
        <v>47.25</v>
      </c>
      <c r="CU22">
        <v>49.561999999999998</v>
      </c>
      <c r="CV22">
        <v>48.366599999999998</v>
      </c>
      <c r="CW22">
        <v>48.561999999999998</v>
      </c>
      <c r="CX22">
        <v>48.464300000000001</v>
      </c>
      <c r="CY22">
        <v>1255.5213333333299</v>
      </c>
      <c r="CZ22">
        <v>139.499</v>
      </c>
      <c r="DA22">
        <v>0</v>
      </c>
      <c r="DB22">
        <v>70.299999952316298</v>
      </c>
      <c r="DC22">
        <v>0</v>
      </c>
      <c r="DD22">
        <v>852.13163999999995</v>
      </c>
      <c r="DE22">
        <v>-6.4009230858774702</v>
      </c>
      <c r="DF22">
        <v>-96.300000197781301</v>
      </c>
      <c r="DG22">
        <v>12029.28</v>
      </c>
      <c r="DH22">
        <v>15</v>
      </c>
      <c r="DI22">
        <v>1608150370.0999999</v>
      </c>
      <c r="DJ22" t="s">
        <v>312</v>
      </c>
      <c r="DK22">
        <v>1608150370.0999999</v>
      </c>
      <c r="DL22">
        <v>1608150370.0999999</v>
      </c>
      <c r="DM22">
        <v>3</v>
      </c>
      <c r="DN22">
        <v>0.29099999999999998</v>
      </c>
      <c r="DO22">
        <v>8.0000000000000002E-3</v>
      </c>
      <c r="DP22">
        <v>-0.64800000000000002</v>
      </c>
      <c r="DQ22">
        <v>-2.5000000000000001E-2</v>
      </c>
      <c r="DR22">
        <v>101</v>
      </c>
      <c r="DS22">
        <v>19</v>
      </c>
      <c r="DT22">
        <v>0.32</v>
      </c>
      <c r="DU22">
        <v>0.1</v>
      </c>
      <c r="DV22">
        <v>-1.4222760739023499</v>
      </c>
      <c r="DW22">
        <v>0.18012791639561701</v>
      </c>
      <c r="DX22">
        <v>1.6525076102993402E-2</v>
      </c>
      <c r="DY22">
        <v>1</v>
      </c>
      <c r="DZ22">
        <v>1.6968730000000001</v>
      </c>
      <c r="EA22">
        <v>-0.17423866518353501</v>
      </c>
      <c r="EB22">
        <v>1.9854311059985599E-2</v>
      </c>
      <c r="EC22">
        <v>1</v>
      </c>
      <c r="ED22">
        <v>1.19356</v>
      </c>
      <c r="EE22">
        <v>8.4672213570634994E-2</v>
      </c>
      <c r="EF22">
        <v>6.1398002139049102E-3</v>
      </c>
      <c r="EG22">
        <v>1</v>
      </c>
      <c r="EH22">
        <v>3</v>
      </c>
      <c r="EI22">
        <v>3</v>
      </c>
      <c r="EJ22" t="s">
        <v>302</v>
      </c>
      <c r="EK22">
        <v>100</v>
      </c>
      <c r="EL22">
        <v>100</v>
      </c>
      <c r="EM22">
        <v>-0.71699999999999997</v>
      </c>
      <c r="EN22">
        <v>-8.5000000000000006E-3</v>
      </c>
      <c r="EO22">
        <v>-0.72327016832319702</v>
      </c>
      <c r="EP22">
        <v>8.1547674161403102E-4</v>
      </c>
      <c r="EQ22">
        <v>-7.5071724955183801E-7</v>
      </c>
      <c r="ER22">
        <v>1.8443278439785599E-10</v>
      </c>
      <c r="ES22">
        <v>-0.152900937665328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2.4</v>
      </c>
      <c r="FB22">
        <v>2.4</v>
      </c>
      <c r="FC22">
        <v>2</v>
      </c>
      <c r="FD22">
        <v>514.21600000000001</v>
      </c>
      <c r="FE22">
        <v>470.608</v>
      </c>
      <c r="FF22">
        <v>22.96</v>
      </c>
      <c r="FG22">
        <v>33.8264</v>
      </c>
      <c r="FH22">
        <v>29.9998</v>
      </c>
      <c r="FI22">
        <v>33.784199999999998</v>
      </c>
      <c r="FJ22">
        <v>33.741999999999997</v>
      </c>
      <c r="FK22">
        <v>0</v>
      </c>
      <c r="FL22">
        <v>50.7104</v>
      </c>
      <c r="FM22">
        <v>0</v>
      </c>
      <c r="FN22">
        <v>22.9725</v>
      </c>
      <c r="FO22">
        <v>49.808100000000003</v>
      </c>
      <c r="FP22">
        <v>18.536000000000001</v>
      </c>
      <c r="FQ22">
        <v>100.855</v>
      </c>
      <c r="FR22">
        <v>100.724</v>
      </c>
    </row>
    <row r="23" spans="1:174" x14ac:dyDescent="0.25">
      <c r="A23">
        <v>7</v>
      </c>
      <c r="B23">
        <v>1608150634.5999999</v>
      </c>
      <c r="C23">
        <v>600.5</v>
      </c>
      <c r="D23" t="s">
        <v>321</v>
      </c>
      <c r="E23" t="s">
        <v>322</v>
      </c>
      <c r="F23" t="s">
        <v>290</v>
      </c>
      <c r="G23" t="s">
        <v>291</v>
      </c>
      <c r="H23">
        <v>1608150626.5999999</v>
      </c>
      <c r="I23">
        <f t="shared" si="0"/>
        <v>1.1416334075638943E-3</v>
      </c>
      <c r="J23">
        <f t="shared" si="1"/>
        <v>8.3313411614645876</v>
      </c>
      <c r="K23">
        <f t="shared" si="2"/>
        <v>399.12738709677399</v>
      </c>
      <c r="L23">
        <f t="shared" si="3"/>
        <v>179.11603481937237</v>
      </c>
      <c r="M23">
        <f t="shared" si="4"/>
        <v>18.325454874180622</v>
      </c>
      <c r="N23">
        <f t="shared" si="5"/>
        <v>40.834930991340158</v>
      </c>
      <c r="O23">
        <f t="shared" si="6"/>
        <v>6.3630849866477671E-2</v>
      </c>
      <c r="P23">
        <f t="shared" si="7"/>
        <v>2.9673227063874026</v>
      </c>
      <c r="Q23">
        <f t="shared" si="8"/>
        <v>6.2882422757410669E-2</v>
      </c>
      <c r="R23">
        <f t="shared" si="9"/>
        <v>3.9368023858267098E-2</v>
      </c>
      <c r="S23">
        <f t="shared" si="10"/>
        <v>231.2916501963131</v>
      </c>
      <c r="T23">
        <f t="shared" si="11"/>
        <v>29.056667199263977</v>
      </c>
      <c r="U23">
        <f t="shared" si="12"/>
        <v>28.114261290322599</v>
      </c>
      <c r="V23">
        <f t="shared" si="13"/>
        <v>3.820190830953051</v>
      </c>
      <c r="W23">
        <f t="shared" si="14"/>
        <v>53.10800768296037</v>
      </c>
      <c r="X23">
        <f t="shared" si="15"/>
        <v>2.015713967486537</v>
      </c>
      <c r="Y23">
        <f t="shared" si="16"/>
        <v>3.7954991260824045</v>
      </c>
      <c r="Z23">
        <f t="shared" si="17"/>
        <v>1.804476863466514</v>
      </c>
      <c r="AA23">
        <f t="shared" si="18"/>
        <v>-50.346033273567741</v>
      </c>
      <c r="AB23">
        <f t="shared" si="19"/>
        <v>-17.802043507607284</v>
      </c>
      <c r="AC23">
        <f t="shared" si="20"/>
        <v>-1.3084872788259565</v>
      </c>
      <c r="AD23">
        <f t="shared" si="21"/>
        <v>161.8350861363121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53845.092556947187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15322.2</v>
      </c>
      <c r="AS23">
        <v>838.81619230769195</v>
      </c>
      <c r="AT23">
        <v>975.51</v>
      </c>
      <c r="AU23">
        <f t="shared" si="27"/>
        <v>0.14012548071501885</v>
      </c>
      <c r="AV23">
        <v>0.5</v>
      </c>
      <c r="AW23">
        <f t="shared" si="28"/>
        <v>1180.1877974019537</v>
      </c>
      <c r="AX23">
        <f t="shared" si="29"/>
        <v>8.3313411614645876</v>
      </c>
      <c r="AY23">
        <f t="shared" si="30"/>
        <v>82.687191222474013</v>
      </c>
      <c r="AZ23">
        <f t="shared" si="31"/>
        <v>0.38504987134934548</v>
      </c>
      <c r="BA23">
        <f t="shared" si="32"/>
        <v>7.5488737139064932E-3</v>
      </c>
      <c r="BB23">
        <f t="shared" si="33"/>
        <v>2.3439739213334563</v>
      </c>
      <c r="BC23" t="s">
        <v>324</v>
      </c>
      <c r="BD23">
        <v>599.89</v>
      </c>
      <c r="BE23">
        <f t="shared" si="34"/>
        <v>375.62</v>
      </c>
      <c r="BF23">
        <f t="shared" si="35"/>
        <v>0.363915147469006</v>
      </c>
      <c r="BG23">
        <f t="shared" si="36"/>
        <v>0.85890563783952301</v>
      </c>
      <c r="BH23">
        <f t="shared" si="37"/>
        <v>0.52567853793748243</v>
      </c>
      <c r="BI23">
        <f t="shared" si="38"/>
        <v>0.89789022118151951</v>
      </c>
      <c r="BJ23">
        <f t="shared" si="39"/>
        <v>0.2602585164868903</v>
      </c>
      <c r="BK23">
        <f t="shared" si="40"/>
        <v>0.73974148351310975</v>
      </c>
      <c r="BL23">
        <f t="shared" si="41"/>
        <v>1400.00322580645</v>
      </c>
      <c r="BM23">
        <f t="shared" si="42"/>
        <v>1180.1877974019537</v>
      </c>
      <c r="BN23">
        <f t="shared" si="43"/>
        <v>0.84298934148678484</v>
      </c>
      <c r="BO23">
        <f t="shared" si="44"/>
        <v>0.1959786829735698</v>
      </c>
      <c r="BP23">
        <v>6</v>
      </c>
      <c r="BQ23">
        <v>0.5</v>
      </c>
      <c r="BR23" t="s">
        <v>295</v>
      </c>
      <c r="BS23">
        <v>2</v>
      </c>
      <c r="BT23">
        <v>1608150626.5999999</v>
      </c>
      <c r="BU23">
        <v>399.12738709677399</v>
      </c>
      <c r="BV23">
        <v>409.66729032258098</v>
      </c>
      <c r="BW23">
        <v>19.701922580645199</v>
      </c>
      <c r="BX23">
        <v>18.3595258064516</v>
      </c>
      <c r="BY23">
        <v>399.63299999999998</v>
      </c>
      <c r="BZ23">
        <v>19.710322580645201</v>
      </c>
      <c r="CA23">
        <v>500.21322580645199</v>
      </c>
      <c r="CB23">
        <v>102.21048387096801</v>
      </c>
      <c r="CC23">
        <v>0.100037309677419</v>
      </c>
      <c r="CD23">
        <v>28.002980645161301</v>
      </c>
      <c r="CE23">
        <v>28.114261290322599</v>
      </c>
      <c r="CF23">
        <v>999.9</v>
      </c>
      <c r="CG23">
        <v>0</v>
      </c>
      <c r="CH23">
        <v>0</v>
      </c>
      <c r="CI23">
        <v>9995.9680645161297</v>
      </c>
      <c r="CJ23">
        <v>0</v>
      </c>
      <c r="CK23">
        <v>479.93103225806499</v>
      </c>
      <c r="CL23">
        <v>1400.00322580645</v>
      </c>
      <c r="CM23">
        <v>0.89999783870967698</v>
      </c>
      <c r="CN23">
        <v>0.10000216129032299</v>
      </c>
      <c r="CO23">
        <v>0</v>
      </c>
      <c r="CP23">
        <v>838.796548387097</v>
      </c>
      <c r="CQ23">
        <v>4.99979</v>
      </c>
      <c r="CR23">
        <v>11849.319354838701</v>
      </c>
      <c r="CS23">
        <v>11904.703225806499</v>
      </c>
      <c r="CT23">
        <v>47.186999999999998</v>
      </c>
      <c r="CU23">
        <v>49.5</v>
      </c>
      <c r="CV23">
        <v>48.311999999999998</v>
      </c>
      <c r="CW23">
        <v>48.503999999999998</v>
      </c>
      <c r="CX23">
        <v>48.405000000000001</v>
      </c>
      <c r="CY23">
        <v>1255.5003225806399</v>
      </c>
      <c r="CZ23">
        <v>139.50290322580599</v>
      </c>
      <c r="DA23">
        <v>0</v>
      </c>
      <c r="DB23">
        <v>119.60000014305101</v>
      </c>
      <c r="DC23">
        <v>0</v>
      </c>
      <c r="DD23">
        <v>838.81619230769195</v>
      </c>
      <c r="DE23">
        <v>-0.16400000602079401</v>
      </c>
      <c r="DF23">
        <v>-27.695726495401601</v>
      </c>
      <c r="DG23">
        <v>11849.2192307692</v>
      </c>
      <c r="DH23">
        <v>15</v>
      </c>
      <c r="DI23">
        <v>1608150370.0999999</v>
      </c>
      <c r="DJ23" t="s">
        <v>312</v>
      </c>
      <c r="DK23">
        <v>1608150370.0999999</v>
      </c>
      <c r="DL23">
        <v>1608150370.0999999</v>
      </c>
      <c r="DM23">
        <v>3</v>
      </c>
      <c r="DN23">
        <v>0.29099999999999998</v>
      </c>
      <c r="DO23">
        <v>8.0000000000000002E-3</v>
      </c>
      <c r="DP23">
        <v>-0.64800000000000002</v>
      </c>
      <c r="DQ23">
        <v>-2.5000000000000001E-2</v>
      </c>
      <c r="DR23">
        <v>101</v>
      </c>
      <c r="DS23">
        <v>19</v>
      </c>
      <c r="DT23">
        <v>0.32</v>
      </c>
      <c r="DU23">
        <v>0.1</v>
      </c>
      <c r="DV23">
        <v>8.3423618983813892</v>
      </c>
      <c r="DW23">
        <v>-1.13548666854472</v>
      </c>
      <c r="DX23">
        <v>0.10887346712396601</v>
      </c>
      <c r="DY23">
        <v>0</v>
      </c>
      <c r="DZ23">
        <v>-10.5365366666667</v>
      </c>
      <c r="EA23">
        <v>1.5842109010011101</v>
      </c>
      <c r="EB23">
        <v>0.14781007291641399</v>
      </c>
      <c r="EC23">
        <v>0</v>
      </c>
      <c r="ED23">
        <v>1.3425910000000001</v>
      </c>
      <c r="EE23">
        <v>3.9289254727475902E-2</v>
      </c>
      <c r="EF23">
        <v>3.1842815516219701E-3</v>
      </c>
      <c r="EG23">
        <v>1</v>
      </c>
      <c r="EH23">
        <v>1</v>
      </c>
      <c r="EI23">
        <v>3</v>
      </c>
      <c r="EJ23" t="s">
        <v>297</v>
      </c>
      <c r="EK23">
        <v>100</v>
      </c>
      <c r="EL23">
        <v>100</v>
      </c>
      <c r="EM23">
        <v>-0.505</v>
      </c>
      <c r="EN23">
        <v>-8.5000000000000006E-3</v>
      </c>
      <c r="EO23">
        <v>-0.72327016832319702</v>
      </c>
      <c r="EP23">
        <v>8.1547674161403102E-4</v>
      </c>
      <c r="EQ23">
        <v>-7.5071724955183801E-7</v>
      </c>
      <c r="ER23">
        <v>1.8443278439785599E-10</v>
      </c>
      <c r="ES23">
        <v>-0.152900937665328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4.4000000000000004</v>
      </c>
      <c r="FB23">
        <v>4.4000000000000004</v>
      </c>
      <c r="FC23">
        <v>2</v>
      </c>
      <c r="FD23">
        <v>514.49599999999998</v>
      </c>
      <c r="FE23">
        <v>471.69499999999999</v>
      </c>
      <c r="FF23">
        <v>22.999300000000002</v>
      </c>
      <c r="FG23">
        <v>33.774700000000003</v>
      </c>
      <c r="FH23">
        <v>30.001300000000001</v>
      </c>
      <c r="FI23">
        <v>33.741500000000002</v>
      </c>
      <c r="FJ23">
        <v>33.701700000000002</v>
      </c>
      <c r="FK23">
        <v>20.265599999999999</v>
      </c>
      <c r="FL23">
        <v>51.267299999999999</v>
      </c>
      <c r="FM23">
        <v>0</v>
      </c>
      <c r="FN23">
        <v>22.9816</v>
      </c>
      <c r="FO23">
        <v>409.91300000000001</v>
      </c>
      <c r="FP23">
        <v>18.354299999999999</v>
      </c>
      <c r="FQ23">
        <v>100.85899999999999</v>
      </c>
      <c r="FR23">
        <v>100.72199999999999</v>
      </c>
    </row>
    <row r="24" spans="1:174" x14ac:dyDescent="0.25">
      <c r="A24">
        <v>8</v>
      </c>
      <c r="B24">
        <v>1608150696.0999999</v>
      </c>
      <c r="C24">
        <v>662</v>
      </c>
      <c r="D24" t="s">
        <v>325</v>
      </c>
      <c r="E24" t="s">
        <v>326</v>
      </c>
      <c r="F24" t="s">
        <v>290</v>
      </c>
      <c r="G24" t="s">
        <v>291</v>
      </c>
      <c r="H24">
        <v>1608150688.0999999</v>
      </c>
      <c r="I24">
        <f t="shared" si="0"/>
        <v>1.1793709911899518E-3</v>
      </c>
      <c r="J24">
        <f t="shared" si="1"/>
        <v>8.3442792925877356</v>
      </c>
      <c r="K24">
        <f t="shared" si="2"/>
        <v>399.79451612903199</v>
      </c>
      <c r="L24">
        <f t="shared" si="3"/>
        <v>185.00717135347492</v>
      </c>
      <c r="M24">
        <f t="shared" si="4"/>
        <v>18.927969995766567</v>
      </c>
      <c r="N24">
        <f t="shared" si="5"/>
        <v>40.902731231451774</v>
      </c>
      <c r="O24">
        <f t="shared" si="6"/>
        <v>6.540531157731802E-2</v>
      </c>
      <c r="P24">
        <f t="shared" si="7"/>
        <v>2.9677791459108409</v>
      </c>
      <c r="Q24">
        <f t="shared" si="8"/>
        <v>6.461495959340037E-2</v>
      </c>
      <c r="R24">
        <f t="shared" si="9"/>
        <v>4.0454563906338968E-2</v>
      </c>
      <c r="S24">
        <f t="shared" si="10"/>
        <v>231.29252908440031</v>
      </c>
      <c r="T24">
        <f t="shared" si="11"/>
        <v>29.036467986712527</v>
      </c>
      <c r="U24">
        <f t="shared" si="12"/>
        <v>28.1028709677419</v>
      </c>
      <c r="V24">
        <f t="shared" si="13"/>
        <v>3.8176570476823781</v>
      </c>
      <c r="W24">
        <f t="shared" si="14"/>
        <v>52.815501512796516</v>
      </c>
      <c r="X24">
        <f t="shared" si="15"/>
        <v>2.0034002728743445</v>
      </c>
      <c r="Y24">
        <f t="shared" si="16"/>
        <v>3.7932050543701576</v>
      </c>
      <c r="Z24">
        <f t="shared" si="17"/>
        <v>1.8142567748080336</v>
      </c>
      <c r="AA24">
        <f t="shared" si="18"/>
        <v>-52.010260711476874</v>
      </c>
      <c r="AB24">
        <f t="shared" si="19"/>
        <v>-17.641686191208535</v>
      </c>
      <c r="AC24">
        <f t="shared" si="20"/>
        <v>-1.2963606842482285</v>
      </c>
      <c r="AD24">
        <f t="shared" si="21"/>
        <v>160.34422149746666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53860.27547593449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327</v>
      </c>
      <c r="AR24">
        <v>15321.9</v>
      </c>
      <c r="AS24">
        <v>849.75707692307697</v>
      </c>
      <c r="AT24">
        <v>994.84</v>
      </c>
      <c r="AU24">
        <f t="shared" si="27"/>
        <v>0.14583543391592924</v>
      </c>
      <c r="AV24">
        <v>0.5</v>
      </c>
      <c r="AW24">
        <f t="shared" si="28"/>
        <v>1180.1933803086297</v>
      </c>
      <c r="AX24">
        <f t="shared" si="29"/>
        <v>8.3442792925877356</v>
      </c>
      <c r="AY24">
        <f t="shared" si="30"/>
        <v>86.057006861008148</v>
      </c>
      <c r="AZ24">
        <f t="shared" si="31"/>
        <v>0.38441357404205706</v>
      </c>
      <c r="BA24">
        <f t="shared" si="32"/>
        <v>7.55980072525977E-3</v>
      </c>
      <c r="BB24">
        <f t="shared" si="33"/>
        <v>2.2789996381327646</v>
      </c>
      <c r="BC24" t="s">
        <v>328</v>
      </c>
      <c r="BD24">
        <v>612.41</v>
      </c>
      <c r="BE24">
        <f t="shared" si="34"/>
        <v>382.43000000000006</v>
      </c>
      <c r="BF24">
        <f t="shared" si="35"/>
        <v>0.37937118708501699</v>
      </c>
      <c r="BG24">
        <f t="shared" si="36"/>
        <v>0.85566881913596782</v>
      </c>
      <c r="BH24">
        <f t="shared" si="37"/>
        <v>0.51933464033570842</v>
      </c>
      <c r="BI24">
        <f t="shared" si="38"/>
        <v>0.89029971751207637</v>
      </c>
      <c r="BJ24">
        <f t="shared" si="39"/>
        <v>0.27340838339821988</v>
      </c>
      <c r="BK24">
        <f t="shared" si="40"/>
        <v>0.72659161660178007</v>
      </c>
      <c r="BL24">
        <f t="shared" si="41"/>
        <v>1400.01</v>
      </c>
      <c r="BM24">
        <f t="shared" si="42"/>
        <v>1180.1933803086297</v>
      </c>
      <c r="BN24">
        <f t="shared" si="43"/>
        <v>0.84298925029723337</v>
      </c>
      <c r="BO24">
        <f t="shared" si="44"/>
        <v>0.19597850059446659</v>
      </c>
      <c r="BP24">
        <v>6</v>
      </c>
      <c r="BQ24">
        <v>0.5</v>
      </c>
      <c r="BR24" t="s">
        <v>295</v>
      </c>
      <c r="BS24">
        <v>2</v>
      </c>
      <c r="BT24">
        <v>1608150688.0999999</v>
      </c>
      <c r="BU24">
        <v>399.79451612903199</v>
      </c>
      <c r="BV24">
        <v>410.36903225806498</v>
      </c>
      <c r="BW24">
        <v>19.581783870967701</v>
      </c>
      <c r="BX24">
        <v>18.194832258064501</v>
      </c>
      <c r="BY24">
        <v>400.29990322580602</v>
      </c>
      <c r="BZ24">
        <v>19.592670967741899</v>
      </c>
      <c r="CA24">
        <v>500.20929032258101</v>
      </c>
      <c r="CB24">
        <v>102.20935483871</v>
      </c>
      <c r="CC24">
        <v>0.10003056129032301</v>
      </c>
      <c r="CD24">
        <v>27.992609677419299</v>
      </c>
      <c r="CE24">
        <v>28.1028709677419</v>
      </c>
      <c r="CF24">
        <v>999.9</v>
      </c>
      <c r="CG24">
        <v>0</v>
      </c>
      <c r="CH24">
        <v>0</v>
      </c>
      <c r="CI24">
        <v>9998.6625806451593</v>
      </c>
      <c r="CJ24">
        <v>0</v>
      </c>
      <c r="CK24">
        <v>474.05380645161301</v>
      </c>
      <c r="CL24">
        <v>1400.01</v>
      </c>
      <c r="CM24">
        <v>0.90000325806451598</v>
      </c>
      <c r="CN24">
        <v>9.9996741935483802E-2</v>
      </c>
      <c r="CO24">
        <v>0</v>
      </c>
      <c r="CP24">
        <v>849.77300000000002</v>
      </c>
      <c r="CQ24">
        <v>4.99979</v>
      </c>
      <c r="CR24">
        <v>12004.4322580645</v>
      </c>
      <c r="CS24">
        <v>11904.777419354799</v>
      </c>
      <c r="CT24">
        <v>47.25</v>
      </c>
      <c r="CU24">
        <v>49.51</v>
      </c>
      <c r="CV24">
        <v>48.320129032258002</v>
      </c>
      <c r="CW24">
        <v>48.52</v>
      </c>
      <c r="CX24">
        <v>48.436999999999998</v>
      </c>
      <c r="CY24">
        <v>1255.51096774194</v>
      </c>
      <c r="CZ24">
        <v>139.49935483870999</v>
      </c>
      <c r="DA24">
        <v>0</v>
      </c>
      <c r="DB24">
        <v>60.799999952316298</v>
      </c>
      <c r="DC24">
        <v>0</v>
      </c>
      <c r="DD24">
        <v>849.75707692307697</v>
      </c>
      <c r="DE24">
        <v>-1.4743247877375401</v>
      </c>
      <c r="DF24">
        <v>-44.290598293334703</v>
      </c>
      <c r="DG24">
        <v>12004.05</v>
      </c>
      <c r="DH24">
        <v>15</v>
      </c>
      <c r="DI24">
        <v>1608150370.0999999</v>
      </c>
      <c r="DJ24" t="s">
        <v>312</v>
      </c>
      <c r="DK24">
        <v>1608150370.0999999</v>
      </c>
      <c r="DL24">
        <v>1608150370.0999999</v>
      </c>
      <c r="DM24">
        <v>3</v>
      </c>
      <c r="DN24">
        <v>0.29099999999999998</v>
      </c>
      <c r="DO24">
        <v>8.0000000000000002E-3</v>
      </c>
      <c r="DP24">
        <v>-0.64800000000000002</v>
      </c>
      <c r="DQ24">
        <v>-2.5000000000000001E-2</v>
      </c>
      <c r="DR24">
        <v>101</v>
      </c>
      <c r="DS24">
        <v>19</v>
      </c>
      <c r="DT24">
        <v>0.32</v>
      </c>
      <c r="DU24">
        <v>0.1</v>
      </c>
      <c r="DV24">
        <v>8.3419770667503208</v>
      </c>
      <c r="DW24">
        <v>0.205490926413813</v>
      </c>
      <c r="DX24">
        <v>9.77636343994394E-2</v>
      </c>
      <c r="DY24">
        <v>1</v>
      </c>
      <c r="DZ24">
        <v>-10.576926666666701</v>
      </c>
      <c r="EA24">
        <v>-2.32418242491601E-2</v>
      </c>
      <c r="EB24">
        <v>0.115727043607889</v>
      </c>
      <c r="EC24">
        <v>1</v>
      </c>
      <c r="ED24">
        <v>1.38677266666667</v>
      </c>
      <c r="EE24">
        <v>4.8920489432702302E-2</v>
      </c>
      <c r="EF24">
        <v>3.79912440204613E-3</v>
      </c>
      <c r="EG24">
        <v>1</v>
      </c>
      <c r="EH24">
        <v>3</v>
      </c>
      <c r="EI24">
        <v>3</v>
      </c>
      <c r="EJ24" t="s">
        <v>302</v>
      </c>
      <c r="EK24">
        <v>100</v>
      </c>
      <c r="EL24">
        <v>100</v>
      </c>
      <c r="EM24">
        <v>-0.505</v>
      </c>
      <c r="EN24">
        <v>-1.0699999999999999E-2</v>
      </c>
      <c r="EO24">
        <v>-0.72327016832319702</v>
      </c>
      <c r="EP24">
        <v>8.1547674161403102E-4</v>
      </c>
      <c r="EQ24">
        <v>-7.5071724955183801E-7</v>
      </c>
      <c r="ER24">
        <v>1.8443278439785599E-10</v>
      </c>
      <c r="ES24">
        <v>-0.152900937665328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5.4</v>
      </c>
      <c r="FB24">
        <v>5.4</v>
      </c>
      <c r="FC24">
        <v>2</v>
      </c>
      <c r="FD24">
        <v>514.34799999999996</v>
      </c>
      <c r="FE24">
        <v>471.29300000000001</v>
      </c>
      <c r="FF24">
        <v>22.8781</v>
      </c>
      <c r="FG24">
        <v>33.785800000000002</v>
      </c>
      <c r="FH24">
        <v>30.000399999999999</v>
      </c>
      <c r="FI24">
        <v>33.745800000000003</v>
      </c>
      <c r="FJ24">
        <v>33.706899999999997</v>
      </c>
      <c r="FK24">
        <v>20.2608</v>
      </c>
      <c r="FL24">
        <v>51.303600000000003</v>
      </c>
      <c r="FM24">
        <v>0</v>
      </c>
      <c r="FN24">
        <v>22.878799999999998</v>
      </c>
      <c r="FO24">
        <v>410.45</v>
      </c>
      <c r="FP24">
        <v>18.2761</v>
      </c>
      <c r="FQ24">
        <v>100.85299999999999</v>
      </c>
      <c r="FR24">
        <v>100.718</v>
      </c>
    </row>
    <row r="25" spans="1:174" x14ac:dyDescent="0.25">
      <c r="A25">
        <v>9</v>
      </c>
      <c r="B25">
        <v>1608150811.0999999</v>
      </c>
      <c r="C25">
        <v>777</v>
      </c>
      <c r="D25" t="s">
        <v>329</v>
      </c>
      <c r="E25" t="s">
        <v>330</v>
      </c>
      <c r="F25" t="s">
        <v>290</v>
      </c>
      <c r="G25" t="s">
        <v>291</v>
      </c>
      <c r="H25">
        <v>1608150803.3499999</v>
      </c>
      <c r="I25">
        <f t="shared" si="0"/>
        <v>1.1748230396664123E-3</v>
      </c>
      <c r="J25">
        <f t="shared" si="1"/>
        <v>13.144811174662294</v>
      </c>
      <c r="K25">
        <f t="shared" si="2"/>
        <v>599.50733333333301</v>
      </c>
      <c r="L25">
        <f t="shared" si="3"/>
        <v>263.13938400670293</v>
      </c>
      <c r="M25">
        <f t="shared" si="4"/>
        <v>26.919630528784722</v>
      </c>
      <c r="N25">
        <f t="shared" si="5"/>
        <v>61.330674515142952</v>
      </c>
      <c r="O25">
        <f t="shared" si="6"/>
        <v>6.5618780574683941E-2</v>
      </c>
      <c r="P25">
        <f t="shared" si="7"/>
        <v>2.967156237945284</v>
      </c>
      <c r="Q25">
        <f t="shared" si="8"/>
        <v>6.482313011471863E-2</v>
      </c>
      <c r="R25">
        <f t="shared" si="9"/>
        <v>4.0585138451219686E-2</v>
      </c>
      <c r="S25">
        <f t="shared" si="10"/>
        <v>231.28640007987232</v>
      </c>
      <c r="T25">
        <f t="shared" si="11"/>
        <v>29.039626797417988</v>
      </c>
      <c r="U25">
        <f t="shared" si="12"/>
        <v>28.096553333333301</v>
      </c>
      <c r="V25">
        <f t="shared" si="13"/>
        <v>3.8162523187796613</v>
      </c>
      <c r="W25">
        <f t="shared" si="14"/>
        <v>53.116336415727837</v>
      </c>
      <c r="X25">
        <f t="shared" si="15"/>
        <v>2.0150257797373339</v>
      </c>
      <c r="Y25">
        <f t="shared" si="16"/>
        <v>3.7936083617782823</v>
      </c>
      <c r="Z25">
        <f t="shared" si="17"/>
        <v>1.8012265390423274</v>
      </c>
      <c r="AA25">
        <f t="shared" si="18"/>
        <v>-51.809696049288782</v>
      </c>
      <c r="AB25">
        <f t="shared" si="19"/>
        <v>-16.335659203462736</v>
      </c>
      <c r="AC25">
        <f t="shared" si="20"/>
        <v>-1.2006152637018814</v>
      </c>
      <c r="AD25">
        <f t="shared" si="21"/>
        <v>161.94042956341892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53841.565905115029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15322.7</v>
      </c>
      <c r="AS25">
        <v>887.71439999999996</v>
      </c>
      <c r="AT25">
        <v>1077.8</v>
      </c>
      <c r="AU25">
        <f t="shared" si="27"/>
        <v>0.17636444609389501</v>
      </c>
      <c r="AV25">
        <v>0.5</v>
      </c>
      <c r="AW25">
        <f t="shared" si="28"/>
        <v>1180.1606706277676</v>
      </c>
      <c r="AX25">
        <f t="shared" si="29"/>
        <v>13.144811174662294</v>
      </c>
      <c r="AY25">
        <f t="shared" si="30"/>
        <v>104.06919148853295</v>
      </c>
      <c r="AZ25">
        <f t="shared" si="31"/>
        <v>0.43026535535349791</v>
      </c>
      <c r="BA25">
        <f t="shared" si="32"/>
        <v>1.1627703749167493E-2</v>
      </c>
      <c r="BB25">
        <f t="shared" si="33"/>
        <v>2.0266097606234923</v>
      </c>
      <c r="BC25" t="s">
        <v>332</v>
      </c>
      <c r="BD25">
        <v>614.05999999999995</v>
      </c>
      <c r="BE25">
        <f t="shared" si="34"/>
        <v>463.74</v>
      </c>
      <c r="BF25">
        <f t="shared" si="35"/>
        <v>0.40989692500107816</v>
      </c>
      <c r="BG25">
        <f t="shared" si="36"/>
        <v>0.82487292392051415</v>
      </c>
      <c r="BH25">
        <f t="shared" si="37"/>
        <v>0.52463012186319047</v>
      </c>
      <c r="BI25">
        <f t="shared" si="38"/>
        <v>0.85772298784746126</v>
      </c>
      <c r="BJ25">
        <f t="shared" si="39"/>
        <v>0.28353860855040997</v>
      </c>
      <c r="BK25">
        <f t="shared" si="40"/>
        <v>0.71646139144959009</v>
      </c>
      <c r="BL25">
        <f t="shared" si="41"/>
        <v>1399.971</v>
      </c>
      <c r="BM25">
        <f t="shared" si="42"/>
        <v>1180.1606706277676</v>
      </c>
      <c r="BN25">
        <f t="shared" si="43"/>
        <v>0.84298936951391679</v>
      </c>
      <c r="BO25">
        <f t="shared" si="44"/>
        <v>0.19597873902783358</v>
      </c>
      <c r="BP25">
        <v>6</v>
      </c>
      <c r="BQ25">
        <v>0.5</v>
      </c>
      <c r="BR25" t="s">
        <v>295</v>
      </c>
      <c r="BS25">
        <v>2</v>
      </c>
      <c r="BT25">
        <v>1608150803.3499999</v>
      </c>
      <c r="BU25">
        <v>599.50733333333301</v>
      </c>
      <c r="BV25">
        <v>616.11959999999999</v>
      </c>
      <c r="BW25">
        <v>19.6968766666667</v>
      </c>
      <c r="BX25">
        <v>18.3154133333333</v>
      </c>
      <c r="BY25">
        <v>599.97173333333296</v>
      </c>
      <c r="BZ25">
        <v>19.705376666666702</v>
      </c>
      <c r="CA25">
        <v>500.20119999999997</v>
      </c>
      <c r="CB25">
        <v>102.20180000000001</v>
      </c>
      <c r="CC25">
        <v>9.9991996666666694E-2</v>
      </c>
      <c r="CD25">
        <v>27.994433333333301</v>
      </c>
      <c r="CE25">
        <v>28.096553333333301</v>
      </c>
      <c r="CF25">
        <v>999.9</v>
      </c>
      <c r="CG25">
        <v>0</v>
      </c>
      <c r="CH25">
        <v>0</v>
      </c>
      <c r="CI25">
        <v>9995.875</v>
      </c>
      <c r="CJ25">
        <v>0</v>
      </c>
      <c r="CK25">
        <v>462.38923333333298</v>
      </c>
      <c r="CL25">
        <v>1399.971</v>
      </c>
      <c r="CM25">
        <v>0.89999750000000001</v>
      </c>
      <c r="CN25">
        <v>0.10000249999999999</v>
      </c>
      <c r="CO25">
        <v>0</v>
      </c>
      <c r="CP25">
        <v>887.62756666666701</v>
      </c>
      <c r="CQ25">
        <v>4.99979</v>
      </c>
      <c r="CR25">
        <v>12529.913333333299</v>
      </c>
      <c r="CS25">
        <v>11904.416666666701</v>
      </c>
      <c r="CT25">
        <v>47.241599999999998</v>
      </c>
      <c r="CU25">
        <v>49.561999999999998</v>
      </c>
      <c r="CV25">
        <v>48.366599999999998</v>
      </c>
      <c r="CW25">
        <v>48.561999999999998</v>
      </c>
      <c r="CX25">
        <v>48.436999999999998</v>
      </c>
      <c r="CY25">
        <v>1255.47</v>
      </c>
      <c r="CZ25">
        <v>139.501</v>
      </c>
      <c r="DA25">
        <v>0</v>
      </c>
      <c r="DB25">
        <v>114.200000047684</v>
      </c>
      <c r="DC25">
        <v>0</v>
      </c>
      <c r="DD25">
        <v>887.71439999999996</v>
      </c>
      <c r="DE25">
        <v>10.6706153514699</v>
      </c>
      <c r="DF25">
        <v>174.230768956768</v>
      </c>
      <c r="DG25">
        <v>12531.147999999999</v>
      </c>
      <c r="DH25">
        <v>15</v>
      </c>
      <c r="DI25">
        <v>1608150370.0999999</v>
      </c>
      <c r="DJ25" t="s">
        <v>312</v>
      </c>
      <c r="DK25">
        <v>1608150370.0999999</v>
      </c>
      <c r="DL25">
        <v>1608150370.0999999</v>
      </c>
      <c r="DM25">
        <v>3</v>
      </c>
      <c r="DN25">
        <v>0.29099999999999998</v>
      </c>
      <c r="DO25">
        <v>8.0000000000000002E-3</v>
      </c>
      <c r="DP25">
        <v>-0.64800000000000002</v>
      </c>
      <c r="DQ25">
        <v>-2.5000000000000001E-2</v>
      </c>
      <c r="DR25">
        <v>101</v>
      </c>
      <c r="DS25">
        <v>19</v>
      </c>
      <c r="DT25">
        <v>0.32</v>
      </c>
      <c r="DU25">
        <v>0.1</v>
      </c>
      <c r="DV25">
        <v>13.1508227955793</v>
      </c>
      <c r="DW25">
        <v>-0.31097327566530902</v>
      </c>
      <c r="DX25">
        <v>8.2842808672548396E-2</v>
      </c>
      <c r="DY25">
        <v>1</v>
      </c>
      <c r="DZ25">
        <v>-16.615449999999999</v>
      </c>
      <c r="EA25">
        <v>6.7165294771983394E-2</v>
      </c>
      <c r="EB25">
        <v>9.1815814723463104E-2</v>
      </c>
      <c r="EC25">
        <v>1</v>
      </c>
      <c r="ED25">
        <v>1.3811549999999999</v>
      </c>
      <c r="EE25">
        <v>3.1894371523913098E-2</v>
      </c>
      <c r="EF25">
        <v>2.4729425791959001E-3</v>
      </c>
      <c r="EG25">
        <v>1</v>
      </c>
      <c r="EH25">
        <v>3</v>
      </c>
      <c r="EI25">
        <v>3</v>
      </c>
      <c r="EJ25" t="s">
        <v>302</v>
      </c>
      <c r="EK25">
        <v>100</v>
      </c>
      <c r="EL25">
        <v>100</v>
      </c>
      <c r="EM25">
        <v>-0.46400000000000002</v>
      </c>
      <c r="EN25">
        <v>-8.3999999999999995E-3</v>
      </c>
      <c r="EO25">
        <v>-0.72327016832319702</v>
      </c>
      <c r="EP25">
        <v>8.1547674161403102E-4</v>
      </c>
      <c r="EQ25">
        <v>-7.5071724955183801E-7</v>
      </c>
      <c r="ER25">
        <v>1.8443278439785599E-10</v>
      </c>
      <c r="ES25">
        <v>-0.152900937665328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7.3</v>
      </c>
      <c r="FB25">
        <v>7.3</v>
      </c>
      <c r="FC25">
        <v>2</v>
      </c>
      <c r="FD25">
        <v>514.41</v>
      </c>
      <c r="FE25">
        <v>471.40300000000002</v>
      </c>
      <c r="FF25">
        <v>22.9711</v>
      </c>
      <c r="FG25">
        <v>33.8673</v>
      </c>
      <c r="FH25">
        <v>30.000399999999999</v>
      </c>
      <c r="FI25">
        <v>33.8033</v>
      </c>
      <c r="FJ25">
        <v>33.763599999999997</v>
      </c>
      <c r="FK25">
        <v>28.117999999999999</v>
      </c>
      <c r="FL25">
        <v>50.482100000000003</v>
      </c>
      <c r="FM25">
        <v>0</v>
      </c>
      <c r="FN25">
        <v>22.970099999999999</v>
      </c>
      <c r="FO25">
        <v>616.30899999999997</v>
      </c>
      <c r="FP25">
        <v>18.333300000000001</v>
      </c>
      <c r="FQ25">
        <v>100.833</v>
      </c>
      <c r="FR25">
        <v>100.7</v>
      </c>
    </row>
    <row r="26" spans="1:174" x14ac:dyDescent="0.25">
      <c r="A26">
        <v>10</v>
      </c>
      <c r="B26">
        <v>1608150924.0999999</v>
      </c>
      <c r="C26">
        <v>890</v>
      </c>
      <c r="D26" t="s">
        <v>333</v>
      </c>
      <c r="E26" t="s">
        <v>334</v>
      </c>
      <c r="F26" t="s">
        <v>290</v>
      </c>
      <c r="G26" t="s">
        <v>291</v>
      </c>
      <c r="H26">
        <v>1608150916.3499999</v>
      </c>
      <c r="I26">
        <f t="shared" si="0"/>
        <v>1.1929043771721336E-3</v>
      </c>
      <c r="J26">
        <f t="shared" si="1"/>
        <v>16.728517650762868</v>
      </c>
      <c r="K26">
        <f t="shared" si="2"/>
        <v>799.48566666666704</v>
      </c>
      <c r="L26">
        <f t="shared" si="3"/>
        <v>374.860226176482</v>
      </c>
      <c r="M26">
        <f t="shared" si="4"/>
        <v>38.347454967328225</v>
      </c>
      <c r="N26">
        <f t="shared" si="5"/>
        <v>81.785792299796242</v>
      </c>
      <c r="O26">
        <f t="shared" si="6"/>
        <v>6.6370682132484038E-2</v>
      </c>
      <c r="P26">
        <f t="shared" si="7"/>
        <v>2.9684527239978764</v>
      </c>
      <c r="Q26">
        <f t="shared" si="8"/>
        <v>6.5557165796455846E-2</v>
      </c>
      <c r="R26">
        <f t="shared" si="9"/>
        <v>4.1045488957482945E-2</v>
      </c>
      <c r="S26">
        <f t="shared" si="10"/>
        <v>231.28879749392931</v>
      </c>
      <c r="T26">
        <f t="shared" si="11"/>
        <v>29.020547031117317</v>
      </c>
      <c r="U26">
        <f t="shared" si="12"/>
        <v>28.090043333333298</v>
      </c>
      <c r="V26">
        <f t="shared" si="13"/>
        <v>3.8148052890511108</v>
      </c>
      <c r="W26">
        <f t="shared" si="14"/>
        <v>52.929925934460144</v>
      </c>
      <c r="X26">
        <f t="shared" si="15"/>
        <v>2.0063115268896241</v>
      </c>
      <c r="Y26">
        <f t="shared" si="16"/>
        <v>3.790505071505136</v>
      </c>
      <c r="Z26">
        <f t="shared" si="17"/>
        <v>1.8084937621614867</v>
      </c>
      <c r="AA26">
        <f t="shared" si="18"/>
        <v>-52.60708303329109</v>
      </c>
      <c r="AB26">
        <f t="shared" si="19"/>
        <v>-17.547328779284403</v>
      </c>
      <c r="AC26">
        <f t="shared" si="20"/>
        <v>-1.2889736138762662</v>
      </c>
      <c r="AD26">
        <f t="shared" si="21"/>
        <v>159.84541206747755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53881.924416692731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15323.3</v>
      </c>
      <c r="AS26">
        <v>937.37365384615396</v>
      </c>
      <c r="AT26">
        <v>1153.0899999999999</v>
      </c>
      <c r="AU26">
        <f t="shared" si="27"/>
        <v>0.18707676430620857</v>
      </c>
      <c r="AV26">
        <v>0.5</v>
      </c>
      <c r="AW26">
        <f t="shared" si="28"/>
        <v>1180.1722656454106</v>
      </c>
      <c r="AX26">
        <f t="shared" si="29"/>
        <v>16.728517650762868</v>
      </c>
      <c r="AY26">
        <f t="shared" si="30"/>
        <v>110.39140439043531</v>
      </c>
      <c r="AZ26">
        <f t="shared" si="31"/>
        <v>0.46291269545308694</v>
      </c>
      <c r="BA26">
        <f t="shared" si="32"/>
        <v>1.4664185589139117E-2</v>
      </c>
      <c r="BB26">
        <f t="shared" si="33"/>
        <v>1.828989931401712</v>
      </c>
      <c r="BC26" t="s">
        <v>336</v>
      </c>
      <c r="BD26">
        <v>619.30999999999995</v>
      </c>
      <c r="BE26">
        <f t="shared" si="34"/>
        <v>533.78</v>
      </c>
      <c r="BF26">
        <f t="shared" si="35"/>
        <v>0.40412969042273217</v>
      </c>
      <c r="BG26">
        <f t="shared" si="36"/>
        <v>0.79802252939150964</v>
      </c>
      <c r="BH26">
        <f t="shared" si="37"/>
        <v>0.49293852841551233</v>
      </c>
      <c r="BI26">
        <f t="shared" si="38"/>
        <v>0.82815811349296675</v>
      </c>
      <c r="BJ26">
        <f t="shared" si="39"/>
        <v>0.26700297960025615</v>
      </c>
      <c r="BK26">
        <f t="shared" si="40"/>
        <v>0.73299702039974379</v>
      </c>
      <c r="BL26">
        <f t="shared" si="41"/>
        <v>1399.9846666666699</v>
      </c>
      <c r="BM26">
        <f t="shared" si="42"/>
        <v>1180.1722656454106</v>
      </c>
      <c r="BN26">
        <f t="shared" si="43"/>
        <v>0.84298942248801378</v>
      </c>
      <c r="BO26">
        <f t="shared" si="44"/>
        <v>0.19597884497602772</v>
      </c>
      <c r="BP26">
        <v>6</v>
      </c>
      <c r="BQ26">
        <v>0.5</v>
      </c>
      <c r="BR26" t="s">
        <v>295</v>
      </c>
      <c r="BS26">
        <v>2</v>
      </c>
      <c r="BT26">
        <v>1608150916.3499999</v>
      </c>
      <c r="BU26">
        <v>799.48566666666704</v>
      </c>
      <c r="BV26">
        <v>820.69576666666603</v>
      </c>
      <c r="BW26">
        <v>19.61242</v>
      </c>
      <c r="BX26">
        <v>18.209576666666699</v>
      </c>
      <c r="BY26">
        <v>799.94266666666704</v>
      </c>
      <c r="BZ26">
        <v>19.622673333333299</v>
      </c>
      <c r="CA26">
        <v>500.20209999999997</v>
      </c>
      <c r="CB26">
        <v>102.198066666667</v>
      </c>
      <c r="CC26">
        <v>9.9942803333333302E-2</v>
      </c>
      <c r="CD26">
        <v>27.980396666666699</v>
      </c>
      <c r="CE26">
        <v>28.090043333333298</v>
      </c>
      <c r="CF26">
        <v>999.9</v>
      </c>
      <c r="CG26">
        <v>0</v>
      </c>
      <c r="CH26">
        <v>0</v>
      </c>
      <c r="CI26">
        <v>10003.5816666667</v>
      </c>
      <c r="CJ26">
        <v>0</v>
      </c>
      <c r="CK26">
        <v>459.46033333333298</v>
      </c>
      <c r="CL26">
        <v>1399.9846666666699</v>
      </c>
      <c r="CM26">
        <v>0.89999399999999996</v>
      </c>
      <c r="CN26">
        <v>0.100006</v>
      </c>
      <c r="CO26">
        <v>0</v>
      </c>
      <c r="CP26">
        <v>937.37419999999997</v>
      </c>
      <c r="CQ26">
        <v>4.99979</v>
      </c>
      <c r="CR26">
        <v>13226.99</v>
      </c>
      <c r="CS26">
        <v>11904.53</v>
      </c>
      <c r="CT26">
        <v>47.25</v>
      </c>
      <c r="CU26">
        <v>49.625</v>
      </c>
      <c r="CV26">
        <v>48.375</v>
      </c>
      <c r="CW26">
        <v>48.587200000000003</v>
      </c>
      <c r="CX26">
        <v>48.483199999999997</v>
      </c>
      <c r="CY26">
        <v>1255.48133333333</v>
      </c>
      <c r="CZ26">
        <v>139.505</v>
      </c>
      <c r="DA26">
        <v>0</v>
      </c>
      <c r="DB26">
        <v>112.5</v>
      </c>
      <c r="DC26">
        <v>0</v>
      </c>
      <c r="DD26">
        <v>937.37365384615396</v>
      </c>
      <c r="DE26">
        <v>-2.28153846630555</v>
      </c>
      <c r="DF26">
        <v>-40.013675345523197</v>
      </c>
      <c r="DG26">
        <v>13226.746153846199</v>
      </c>
      <c r="DH26">
        <v>15</v>
      </c>
      <c r="DI26">
        <v>1608150370.0999999</v>
      </c>
      <c r="DJ26" t="s">
        <v>312</v>
      </c>
      <c r="DK26">
        <v>1608150370.0999999</v>
      </c>
      <c r="DL26">
        <v>1608150370.0999999</v>
      </c>
      <c r="DM26">
        <v>3</v>
      </c>
      <c r="DN26">
        <v>0.29099999999999998</v>
      </c>
      <c r="DO26">
        <v>8.0000000000000002E-3</v>
      </c>
      <c r="DP26">
        <v>-0.64800000000000002</v>
      </c>
      <c r="DQ26">
        <v>-2.5000000000000001E-2</v>
      </c>
      <c r="DR26">
        <v>101</v>
      </c>
      <c r="DS26">
        <v>19</v>
      </c>
      <c r="DT26">
        <v>0.32</v>
      </c>
      <c r="DU26">
        <v>0.1</v>
      </c>
      <c r="DV26">
        <v>16.734427527525</v>
      </c>
      <c r="DW26">
        <v>-0.16306327899147699</v>
      </c>
      <c r="DX26">
        <v>0.107606885939545</v>
      </c>
      <c r="DY26">
        <v>1</v>
      </c>
      <c r="DZ26">
        <v>-21.215053333333302</v>
      </c>
      <c r="EA26">
        <v>6.3035372636303905E-2</v>
      </c>
      <c r="EB26">
        <v>0.128054784456584</v>
      </c>
      <c r="EC26">
        <v>1</v>
      </c>
      <c r="ED26">
        <v>1.4027799999999999</v>
      </c>
      <c r="EE26">
        <v>-3.1501668520394702E-4</v>
      </c>
      <c r="EF26">
        <v>8.8190702457800101E-4</v>
      </c>
      <c r="EG26">
        <v>1</v>
      </c>
      <c r="EH26">
        <v>3</v>
      </c>
      <c r="EI26">
        <v>3</v>
      </c>
      <c r="EJ26" t="s">
        <v>302</v>
      </c>
      <c r="EK26">
        <v>100</v>
      </c>
      <c r="EL26">
        <v>100</v>
      </c>
      <c r="EM26">
        <v>-0.45700000000000002</v>
      </c>
      <c r="EN26">
        <v>-1.04E-2</v>
      </c>
      <c r="EO26">
        <v>-0.72327016832319702</v>
      </c>
      <c r="EP26">
        <v>8.1547674161403102E-4</v>
      </c>
      <c r="EQ26">
        <v>-7.5071724955183801E-7</v>
      </c>
      <c r="ER26">
        <v>1.8443278439785599E-10</v>
      </c>
      <c r="ES26">
        <v>-0.152900937665328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9.1999999999999993</v>
      </c>
      <c r="FB26">
        <v>9.1999999999999993</v>
      </c>
      <c r="FC26">
        <v>2</v>
      </c>
      <c r="FD26">
        <v>514.23500000000001</v>
      </c>
      <c r="FE26">
        <v>471.49200000000002</v>
      </c>
      <c r="FF26">
        <v>22.936199999999999</v>
      </c>
      <c r="FG26">
        <v>33.942399999999999</v>
      </c>
      <c r="FH26">
        <v>29.9999</v>
      </c>
      <c r="FI26">
        <v>33.8598</v>
      </c>
      <c r="FJ26">
        <v>33.815300000000001</v>
      </c>
      <c r="FK26">
        <v>35.530799999999999</v>
      </c>
      <c r="FL26">
        <v>51.320399999999999</v>
      </c>
      <c r="FM26">
        <v>0</v>
      </c>
      <c r="FN26">
        <v>22.950399999999998</v>
      </c>
      <c r="FO26">
        <v>820.88499999999999</v>
      </c>
      <c r="FP26">
        <v>18.247699999999998</v>
      </c>
      <c r="FQ26">
        <v>100.816</v>
      </c>
      <c r="FR26">
        <v>100.69199999999999</v>
      </c>
    </row>
    <row r="27" spans="1:174" x14ac:dyDescent="0.25">
      <c r="A27">
        <v>11</v>
      </c>
      <c r="B27">
        <v>1608151025.0999999</v>
      </c>
      <c r="C27">
        <v>991</v>
      </c>
      <c r="D27" t="s">
        <v>337</v>
      </c>
      <c r="E27" t="s">
        <v>338</v>
      </c>
      <c r="F27" t="s">
        <v>290</v>
      </c>
      <c r="G27" t="s">
        <v>291</v>
      </c>
      <c r="H27">
        <v>1608151017.3499999</v>
      </c>
      <c r="I27">
        <f t="shared" si="0"/>
        <v>1.1307992203929236E-3</v>
      </c>
      <c r="J27">
        <f t="shared" si="1"/>
        <v>19.02088436929569</v>
      </c>
      <c r="K27">
        <f t="shared" si="2"/>
        <v>998.85029999999995</v>
      </c>
      <c r="L27">
        <f t="shared" si="3"/>
        <v>488.93441411260659</v>
      </c>
      <c r="M27">
        <f t="shared" si="4"/>
        <v>50.015992280620104</v>
      </c>
      <c r="N27">
        <f t="shared" si="5"/>
        <v>102.17830337217606</v>
      </c>
      <c r="O27">
        <f t="shared" si="6"/>
        <v>6.2950974414155716E-2</v>
      </c>
      <c r="P27">
        <f t="shared" si="7"/>
        <v>2.9680025783151587</v>
      </c>
      <c r="Q27">
        <f t="shared" si="8"/>
        <v>6.2218521675851367E-2</v>
      </c>
      <c r="R27">
        <f t="shared" si="9"/>
        <v>3.8951673827823115E-2</v>
      </c>
      <c r="S27">
        <f t="shared" si="10"/>
        <v>231.29149719651335</v>
      </c>
      <c r="T27">
        <f t="shared" si="11"/>
        <v>29.055848248306859</v>
      </c>
      <c r="U27">
        <f t="shared" si="12"/>
        <v>28.1113033333333</v>
      </c>
      <c r="V27">
        <f t="shared" si="13"/>
        <v>3.8195326908757443</v>
      </c>
      <c r="W27">
        <f t="shared" si="14"/>
        <v>53.056078434756024</v>
      </c>
      <c r="X27">
        <f t="shared" si="15"/>
        <v>2.0133465590000101</v>
      </c>
      <c r="Y27">
        <f t="shared" si="16"/>
        <v>3.7947519273891626</v>
      </c>
      <c r="Z27">
        <f t="shared" si="17"/>
        <v>1.8061861318757342</v>
      </c>
      <c r="AA27">
        <f t="shared" si="18"/>
        <v>-49.868245619327929</v>
      </c>
      <c r="AB27">
        <f t="shared" si="19"/>
        <v>-17.87322367373741</v>
      </c>
      <c r="AC27">
        <f t="shared" si="20"/>
        <v>-1.313376782162746</v>
      </c>
      <c r="AD27">
        <f t="shared" si="21"/>
        <v>162.23665112128526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53865.271097515884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15323.3</v>
      </c>
      <c r="AS27">
        <v>960.53895999999997</v>
      </c>
      <c r="AT27">
        <v>1178.27</v>
      </c>
      <c r="AU27">
        <f t="shared" si="27"/>
        <v>0.18478874960747538</v>
      </c>
      <c r="AV27">
        <v>0.5</v>
      </c>
      <c r="AW27">
        <f t="shared" si="28"/>
        <v>1180.186538634852</v>
      </c>
      <c r="AX27">
        <f t="shared" si="29"/>
        <v>19.02088436929569</v>
      </c>
      <c r="AY27">
        <f t="shared" si="30"/>
        <v>109.04259738895436</v>
      </c>
      <c r="AZ27">
        <f t="shared" si="31"/>
        <v>0.47449226408208639</v>
      </c>
      <c r="BA27">
        <f t="shared" si="32"/>
        <v>1.6606384844706064E-2</v>
      </c>
      <c r="BB27">
        <f t="shared" si="33"/>
        <v>1.7685335279689713</v>
      </c>
      <c r="BC27" t="s">
        <v>340</v>
      </c>
      <c r="BD27">
        <v>619.19000000000005</v>
      </c>
      <c r="BE27">
        <f t="shared" si="34"/>
        <v>559.07999999999993</v>
      </c>
      <c r="BF27">
        <f t="shared" si="35"/>
        <v>0.38944523145167065</v>
      </c>
      <c r="BG27">
        <f t="shared" si="36"/>
        <v>0.78845884618731765</v>
      </c>
      <c r="BH27">
        <f t="shared" si="37"/>
        <v>0.47047168779534293</v>
      </c>
      <c r="BI27">
        <f t="shared" si="38"/>
        <v>0.81827043204461802</v>
      </c>
      <c r="BJ27">
        <f t="shared" si="39"/>
        <v>0.25104717549672317</v>
      </c>
      <c r="BK27">
        <f t="shared" si="40"/>
        <v>0.74895282450327683</v>
      </c>
      <c r="BL27">
        <f t="shared" si="41"/>
        <v>1400.00166666667</v>
      </c>
      <c r="BM27">
        <f t="shared" si="42"/>
        <v>1180.186538634852</v>
      </c>
      <c r="BN27">
        <f t="shared" si="43"/>
        <v>0.84298938118039091</v>
      </c>
      <c r="BO27">
        <f t="shared" si="44"/>
        <v>0.19597876236078185</v>
      </c>
      <c r="BP27">
        <v>6</v>
      </c>
      <c r="BQ27">
        <v>0.5</v>
      </c>
      <c r="BR27" t="s">
        <v>295</v>
      </c>
      <c r="BS27">
        <v>2</v>
      </c>
      <c r="BT27">
        <v>1608151017.3499999</v>
      </c>
      <c r="BU27">
        <v>998.85029999999995</v>
      </c>
      <c r="BV27">
        <v>1023.02066666667</v>
      </c>
      <c r="BW27">
        <v>19.6815933333333</v>
      </c>
      <c r="BX27">
        <v>18.3518966666667</v>
      </c>
      <c r="BY27">
        <v>999.63630000000001</v>
      </c>
      <c r="BZ27">
        <v>19.721593333333299</v>
      </c>
      <c r="CA27">
        <v>500.2088</v>
      </c>
      <c r="CB27">
        <v>102.195933333333</v>
      </c>
      <c r="CC27">
        <v>9.9979650000000003E-2</v>
      </c>
      <c r="CD27">
        <v>27.999603333333301</v>
      </c>
      <c r="CE27">
        <v>28.1113033333333</v>
      </c>
      <c r="CF27">
        <v>999.9</v>
      </c>
      <c r="CG27">
        <v>0</v>
      </c>
      <c r="CH27">
        <v>0</v>
      </c>
      <c r="CI27">
        <v>10001.241</v>
      </c>
      <c r="CJ27">
        <v>0</v>
      </c>
      <c r="CK27">
        <v>461.15493333333302</v>
      </c>
      <c r="CL27">
        <v>1400.00166666667</v>
      </c>
      <c r="CM27">
        <v>0.89999470000000004</v>
      </c>
      <c r="CN27">
        <v>0.10000530000000001</v>
      </c>
      <c r="CO27">
        <v>0</v>
      </c>
      <c r="CP27">
        <v>960.66369999999995</v>
      </c>
      <c r="CQ27">
        <v>4.99979</v>
      </c>
      <c r="CR27">
        <v>13562.163333333299</v>
      </c>
      <c r="CS27">
        <v>11904.666666666701</v>
      </c>
      <c r="CT27">
        <v>47.25</v>
      </c>
      <c r="CU27">
        <v>49.686999999999998</v>
      </c>
      <c r="CV27">
        <v>48.375</v>
      </c>
      <c r="CW27">
        <v>48.572499999999998</v>
      </c>
      <c r="CX27">
        <v>48.5</v>
      </c>
      <c r="CY27">
        <v>1255.4976666666701</v>
      </c>
      <c r="CZ27">
        <v>139.50466666666699</v>
      </c>
      <c r="DA27">
        <v>0</v>
      </c>
      <c r="DB27">
        <v>100.299999952316</v>
      </c>
      <c r="DC27">
        <v>0</v>
      </c>
      <c r="DD27">
        <v>960.53895999999997</v>
      </c>
      <c r="DE27">
        <v>-20.5534615729009</v>
      </c>
      <c r="DF27">
        <v>-263.56923127716601</v>
      </c>
      <c r="DG27">
        <v>13560.407999999999</v>
      </c>
      <c r="DH27">
        <v>15</v>
      </c>
      <c r="DI27">
        <v>1608151054.0999999</v>
      </c>
      <c r="DJ27" t="s">
        <v>341</v>
      </c>
      <c r="DK27">
        <v>1608151054.0999999</v>
      </c>
      <c r="DL27">
        <v>1608151045.0999999</v>
      </c>
      <c r="DM27">
        <v>4</v>
      </c>
      <c r="DN27">
        <v>-0.311</v>
      </c>
      <c r="DO27">
        <v>-4.0000000000000001E-3</v>
      </c>
      <c r="DP27">
        <v>-0.78600000000000003</v>
      </c>
      <c r="DQ27">
        <v>-0.04</v>
      </c>
      <c r="DR27">
        <v>1023</v>
      </c>
      <c r="DS27">
        <v>18</v>
      </c>
      <c r="DT27">
        <v>0.15</v>
      </c>
      <c r="DU27">
        <v>0.06</v>
      </c>
      <c r="DV27">
        <v>18.744511441679801</v>
      </c>
      <c r="DW27">
        <v>-8.6748187594541698E-2</v>
      </c>
      <c r="DX27">
        <v>9.7553053252048702E-2</v>
      </c>
      <c r="DY27">
        <v>1</v>
      </c>
      <c r="DZ27">
        <v>-23.863776666666698</v>
      </c>
      <c r="EA27">
        <v>-0.108053392658525</v>
      </c>
      <c r="EB27">
        <v>0.110797150033543</v>
      </c>
      <c r="EC27">
        <v>1</v>
      </c>
      <c r="ED27">
        <v>1.36123833333333</v>
      </c>
      <c r="EE27">
        <v>3.8367697441599798E-2</v>
      </c>
      <c r="EF27">
        <v>2.8061433597654302E-3</v>
      </c>
      <c r="EG27">
        <v>1</v>
      </c>
      <c r="EH27">
        <v>3</v>
      </c>
      <c r="EI27">
        <v>3</v>
      </c>
      <c r="EJ27" t="s">
        <v>302</v>
      </c>
      <c r="EK27">
        <v>100</v>
      </c>
      <c r="EL27">
        <v>100</v>
      </c>
      <c r="EM27">
        <v>-0.78600000000000003</v>
      </c>
      <c r="EN27">
        <v>-0.04</v>
      </c>
      <c r="EO27">
        <v>-0.72327016832319702</v>
      </c>
      <c r="EP27">
        <v>8.1547674161403102E-4</v>
      </c>
      <c r="EQ27">
        <v>-7.5071724955183801E-7</v>
      </c>
      <c r="ER27">
        <v>1.8443278439785599E-10</v>
      </c>
      <c r="ES27">
        <v>-0.152900937665328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10.9</v>
      </c>
      <c r="FB27">
        <v>10.9</v>
      </c>
      <c r="FC27">
        <v>2</v>
      </c>
      <c r="FD27">
        <v>514.38800000000003</v>
      </c>
      <c r="FE27">
        <v>472.47899999999998</v>
      </c>
      <c r="FF27">
        <v>22.936699999999998</v>
      </c>
      <c r="FG27">
        <v>33.951599999999999</v>
      </c>
      <c r="FH27">
        <v>30.0002</v>
      </c>
      <c r="FI27">
        <v>33.8842</v>
      </c>
      <c r="FJ27">
        <v>33.839500000000001</v>
      </c>
      <c r="FK27">
        <v>42.616500000000002</v>
      </c>
      <c r="FL27">
        <v>50.177399999999999</v>
      </c>
      <c r="FM27">
        <v>0</v>
      </c>
      <c r="FN27">
        <v>22.938300000000002</v>
      </c>
      <c r="FO27">
        <v>1023.23</v>
      </c>
      <c r="FP27">
        <v>18.369499999999999</v>
      </c>
      <c r="FQ27">
        <v>100.81699999999999</v>
      </c>
      <c r="FR27">
        <v>100.68899999999999</v>
      </c>
    </row>
    <row r="28" spans="1:174" x14ac:dyDescent="0.25">
      <c r="A28">
        <v>12</v>
      </c>
      <c r="B28">
        <v>1608151156.0999999</v>
      </c>
      <c r="C28">
        <v>1122</v>
      </c>
      <c r="D28" t="s">
        <v>342</v>
      </c>
      <c r="E28" t="s">
        <v>343</v>
      </c>
      <c r="F28" t="s">
        <v>290</v>
      </c>
      <c r="G28" t="s">
        <v>291</v>
      </c>
      <c r="H28">
        <v>1608151148.0999999</v>
      </c>
      <c r="I28">
        <f t="shared" si="0"/>
        <v>1.1229926902502935E-3</v>
      </c>
      <c r="J28">
        <f t="shared" si="1"/>
        <v>19.370747102533684</v>
      </c>
      <c r="K28">
        <f t="shared" si="2"/>
        <v>1199.1412903225801</v>
      </c>
      <c r="L28">
        <f t="shared" si="3"/>
        <v>672.28172690609972</v>
      </c>
      <c r="M28">
        <f t="shared" si="4"/>
        <v>68.767905020766861</v>
      </c>
      <c r="N28">
        <f t="shared" si="5"/>
        <v>122.66053212376076</v>
      </c>
      <c r="O28">
        <f t="shared" si="6"/>
        <v>6.2639097405300659E-2</v>
      </c>
      <c r="P28">
        <f t="shared" si="7"/>
        <v>2.9701358208652255</v>
      </c>
      <c r="Q28">
        <f t="shared" si="8"/>
        <v>6.1914353552659174E-2</v>
      </c>
      <c r="R28">
        <f t="shared" si="9"/>
        <v>3.8760887539868977E-2</v>
      </c>
      <c r="S28">
        <f t="shared" si="10"/>
        <v>231.29422256021522</v>
      </c>
      <c r="T28">
        <f t="shared" si="11"/>
        <v>29.05016526758634</v>
      </c>
      <c r="U28">
        <f t="shared" si="12"/>
        <v>28.092400000000001</v>
      </c>
      <c r="V28">
        <f t="shared" si="13"/>
        <v>3.8153290688997581</v>
      </c>
      <c r="W28">
        <f t="shared" si="14"/>
        <v>53.064884267313296</v>
      </c>
      <c r="X28">
        <f t="shared" si="15"/>
        <v>2.0128591150314863</v>
      </c>
      <c r="Y28">
        <f t="shared" si="16"/>
        <v>3.7932036276414904</v>
      </c>
      <c r="Z28">
        <f t="shared" si="17"/>
        <v>1.8024699538682718</v>
      </c>
      <c r="AA28">
        <f t="shared" si="18"/>
        <v>-49.523977640037941</v>
      </c>
      <c r="AB28">
        <f t="shared" si="19"/>
        <v>-15.980054509619954</v>
      </c>
      <c r="AC28">
        <f t="shared" si="20"/>
        <v>-1.173266334595507</v>
      </c>
      <c r="AD28">
        <f t="shared" si="21"/>
        <v>164.61692407596183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53928.82600832259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344</v>
      </c>
      <c r="AR28">
        <v>15323.3</v>
      </c>
      <c r="AS28">
        <v>946.638423076923</v>
      </c>
      <c r="AT28">
        <v>1146.6199999999999</v>
      </c>
      <c r="AU28">
        <f t="shared" si="27"/>
        <v>0.17440963608089599</v>
      </c>
      <c r="AV28">
        <v>0.5</v>
      </c>
      <c r="AW28">
        <f t="shared" si="28"/>
        <v>1180.1996396702507</v>
      </c>
      <c r="AX28">
        <f t="shared" si="29"/>
        <v>19.370747102533684</v>
      </c>
      <c r="AY28">
        <f t="shared" si="30"/>
        <v>102.9190948288465</v>
      </c>
      <c r="AZ28">
        <f t="shared" si="31"/>
        <v>0.46269906333397282</v>
      </c>
      <c r="BA28">
        <f t="shared" si="32"/>
        <v>1.690264418986227E-2</v>
      </c>
      <c r="BB28">
        <f t="shared" si="33"/>
        <v>1.8449529922729415</v>
      </c>
      <c r="BC28" t="s">
        <v>345</v>
      </c>
      <c r="BD28">
        <v>616.08000000000004</v>
      </c>
      <c r="BE28">
        <f t="shared" si="34"/>
        <v>530.53999999999985</v>
      </c>
      <c r="BF28">
        <f t="shared" si="35"/>
        <v>0.37693967829584374</v>
      </c>
      <c r="BG28">
        <f t="shared" si="36"/>
        <v>0.79949357520786091</v>
      </c>
      <c r="BH28">
        <f t="shared" si="37"/>
        <v>0.46384039922495823</v>
      </c>
      <c r="BI28">
        <f t="shared" si="38"/>
        <v>0.83069875284844008</v>
      </c>
      <c r="BJ28">
        <f t="shared" si="39"/>
        <v>0.24531541435819473</v>
      </c>
      <c r="BK28">
        <f t="shared" si="40"/>
        <v>0.75468458564180529</v>
      </c>
      <c r="BL28">
        <f t="shared" si="41"/>
        <v>1400.0170967741899</v>
      </c>
      <c r="BM28">
        <f t="shared" si="42"/>
        <v>1180.1996396702507</v>
      </c>
      <c r="BN28">
        <f t="shared" si="43"/>
        <v>0.84298944805000919</v>
      </c>
      <c r="BO28">
        <f t="shared" si="44"/>
        <v>0.1959788961000184</v>
      </c>
      <c r="BP28">
        <v>6</v>
      </c>
      <c r="BQ28">
        <v>0.5</v>
      </c>
      <c r="BR28" t="s">
        <v>295</v>
      </c>
      <c r="BS28">
        <v>2</v>
      </c>
      <c r="BT28">
        <v>1608151148.0999999</v>
      </c>
      <c r="BU28">
        <v>1199.1412903225801</v>
      </c>
      <c r="BV28">
        <v>1223.99225806452</v>
      </c>
      <c r="BW28">
        <v>19.677906451612898</v>
      </c>
      <c r="BX28">
        <v>18.357358064516099</v>
      </c>
      <c r="BY28">
        <v>1199.9564516129001</v>
      </c>
      <c r="BZ28">
        <v>19.690319354838699</v>
      </c>
      <c r="CA28">
        <v>500.198806451613</v>
      </c>
      <c r="CB28">
        <v>102.19041935483899</v>
      </c>
      <c r="CC28">
        <v>9.9888812903225793E-2</v>
      </c>
      <c r="CD28">
        <v>27.992603225806398</v>
      </c>
      <c r="CE28">
        <v>28.092400000000001</v>
      </c>
      <c r="CF28">
        <v>999.9</v>
      </c>
      <c r="CG28">
        <v>0</v>
      </c>
      <c r="CH28">
        <v>0</v>
      </c>
      <c r="CI28">
        <v>10013.867419354799</v>
      </c>
      <c r="CJ28">
        <v>0</v>
      </c>
      <c r="CK28">
        <v>475.35741935483901</v>
      </c>
      <c r="CL28">
        <v>1400.0170967741899</v>
      </c>
      <c r="CM28">
        <v>0.89999570967741904</v>
      </c>
      <c r="CN28">
        <v>0.10000429677419399</v>
      </c>
      <c r="CO28">
        <v>0</v>
      </c>
      <c r="CP28">
        <v>946.84854838709703</v>
      </c>
      <c r="CQ28">
        <v>4.99979</v>
      </c>
      <c r="CR28">
        <v>13385.825806451599</v>
      </c>
      <c r="CS28">
        <v>11904.8</v>
      </c>
      <c r="CT28">
        <v>47.245935483871001</v>
      </c>
      <c r="CU28">
        <v>49.686999999999998</v>
      </c>
      <c r="CV28">
        <v>48.375</v>
      </c>
      <c r="CW28">
        <v>48.561999999999998</v>
      </c>
      <c r="CX28">
        <v>48.487806451612897</v>
      </c>
      <c r="CY28">
        <v>1255.50870967742</v>
      </c>
      <c r="CZ28">
        <v>139.50935483871001</v>
      </c>
      <c r="DA28">
        <v>0</v>
      </c>
      <c r="DB28">
        <v>130.5</v>
      </c>
      <c r="DC28">
        <v>0</v>
      </c>
      <c r="DD28">
        <v>946.638423076923</v>
      </c>
      <c r="DE28">
        <v>-19.136581207235501</v>
      </c>
      <c r="DF28">
        <v>-277.13162410102399</v>
      </c>
      <c r="DG28">
        <v>13382.6192307692</v>
      </c>
      <c r="DH28">
        <v>15</v>
      </c>
      <c r="DI28">
        <v>1608151054.0999999</v>
      </c>
      <c r="DJ28" t="s">
        <v>341</v>
      </c>
      <c r="DK28">
        <v>1608151054.0999999</v>
      </c>
      <c r="DL28">
        <v>1608151045.0999999</v>
      </c>
      <c r="DM28">
        <v>4</v>
      </c>
      <c r="DN28">
        <v>-0.311</v>
      </c>
      <c r="DO28">
        <v>-4.0000000000000001E-3</v>
      </c>
      <c r="DP28">
        <v>-0.78600000000000003</v>
      </c>
      <c r="DQ28">
        <v>-0.04</v>
      </c>
      <c r="DR28">
        <v>1023</v>
      </c>
      <c r="DS28">
        <v>18</v>
      </c>
      <c r="DT28">
        <v>0.15</v>
      </c>
      <c r="DU28">
        <v>0.06</v>
      </c>
      <c r="DV28">
        <v>19.389770762483501</v>
      </c>
      <c r="DW28">
        <v>-0.42293948644502199</v>
      </c>
      <c r="DX28">
        <v>0.18360072837897101</v>
      </c>
      <c r="DY28">
        <v>1</v>
      </c>
      <c r="DZ28">
        <v>-24.853946666666701</v>
      </c>
      <c r="EA28">
        <v>0.100250055617328</v>
      </c>
      <c r="EB28">
        <v>0.209277163483156</v>
      </c>
      <c r="EC28">
        <v>1</v>
      </c>
      <c r="ED28">
        <v>1.320689</v>
      </c>
      <c r="EE28">
        <v>-4.92101446051149E-2</v>
      </c>
      <c r="EF28">
        <v>3.7558792579102098E-3</v>
      </c>
      <c r="EG28">
        <v>1</v>
      </c>
      <c r="EH28">
        <v>3</v>
      </c>
      <c r="EI28">
        <v>3</v>
      </c>
      <c r="EJ28" t="s">
        <v>302</v>
      </c>
      <c r="EK28">
        <v>100</v>
      </c>
      <c r="EL28">
        <v>100</v>
      </c>
      <c r="EM28">
        <v>-0.82</v>
      </c>
      <c r="EN28">
        <v>-1.2500000000000001E-2</v>
      </c>
      <c r="EO28">
        <v>-1.0323948052206799</v>
      </c>
      <c r="EP28">
        <v>8.1547674161403102E-4</v>
      </c>
      <c r="EQ28">
        <v>-7.5071724955183801E-7</v>
      </c>
      <c r="ER28">
        <v>1.8443278439785599E-10</v>
      </c>
      <c r="ES28">
        <v>-0.156498578970236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1.7</v>
      </c>
      <c r="FB28">
        <v>1.9</v>
      </c>
      <c r="FC28">
        <v>2</v>
      </c>
      <c r="FD28">
        <v>514.42499999999995</v>
      </c>
      <c r="FE28">
        <v>473.07900000000001</v>
      </c>
      <c r="FF28">
        <v>23.039400000000001</v>
      </c>
      <c r="FG28">
        <v>33.960799999999999</v>
      </c>
      <c r="FH28">
        <v>30</v>
      </c>
      <c r="FI28">
        <v>33.899799999999999</v>
      </c>
      <c r="FJ28">
        <v>33.857599999999998</v>
      </c>
      <c r="FK28">
        <v>49.433999999999997</v>
      </c>
      <c r="FL28">
        <v>50.691800000000001</v>
      </c>
      <c r="FM28">
        <v>0</v>
      </c>
      <c r="FN28">
        <v>23.040099999999999</v>
      </c>
      <c r="FO28">
        <v>1223.93</v>
      </c>
      <c r="FP28">
        <v>18.354800000000001</v>
      </c>
      <c r="FQ28">
        <v>100.81699999999999</v>
      </c>
      <c r="FR28">
        <v>100.688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2020-12-16T12:40:48Z</dcterms:created>
  <dcterms:modified xsi:type="dcterms:W3CDTF">2021-05-04T23:29:41Z</dcterms:modified>
</cp:coreProperties>
</file>