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1A12C57-8A2C-4A53-BABC-C2B9C5A6A7FF}" xr6:coauthVersionLast="46" xr6:coauthVersionMax="46" xr10:uidLastSave="{00000000-0000-0000-0000-000000000000}"/>
  <bookViews>
    <workbookView xWindow="3375" yWindow="337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J31" i="1"/>
  <c r="AV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X20" i="1"/>
  <c r="W20" i="1" s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AW21" i="1" l="1"/>
  <c r="AU21" i="1"/>
  <c r="S21" i="1"/>
  <c r="I29" i="1"/>
  <c r="AH29" i="1"/>
  <c r="J29" i="1"/>
  <c r="AV29" i="1" s="1"/>
  <c r="N29" i="1"/>
  <c r="K29" i="1"/>
  <c r="N19" i="1"/>
  <c r="K19" i="1"/>
  <c r="AH19" i="1"/>
  <c r="J19" i="1"/>
  <c r="AV19" i="1" s="1"/>
  <c r="AY19" i="1" s="1"/>
  <c r="I19" i="1"/>
  <c r="AH24" i="1"/>
  <c r="I24" i="1"/>
  <c r="N24" i="1"/>
  <c r="K24" i="1"/>
  <c r="J24" i="1"/>
  <c r="AV24" i="1" s="1"/>
  <c r="AY24" i="1" s="1"/>
  <c r="AW29" i="1"/>
  <c r="AU22" i="1"/>
  <c r="AW22" i="1" s="1"/>
  <c r="S22" i="1"/>
  <c r="N25" i="1"/>
  <c r="K25" i="1"/>
  <c r="J25" i="1"/>
  <c r="AV25" i="1" s="1"/>
  <c r="AY25" i="1" s="1"/>
  <c r="I25" i="1"/>
  <c r="AH25" i="1"/>
  <c r="J26" i="1"/>
  <c r="AV26" i="1" s="1"/>
  <c r="AY26" i="1" s="1"/>
  <c r="K26" i="1"/>
  <c r="I26" i="1"/>
  <c r="T26" i="1" s="1"/>
  <c r="U26" i="1" s="1"/>
  <c r="AH26" i="1"/>
  <c r="N26" i="1"/>
  <c r="AU30" i="1"/>
  <c r="AW30" i="1" s="1"/>
  <c r="S30" i="1"/>
  <c r="J18" i="1"/>
  <c r="AV18" i="1" s="1"/>
  <c r="AY18" i="1" s="1"/>
  <c r="I18" i="1"/>
  <c r="AH18" i="1"/>
  <c r="N18" i="1"/>
  <c r="K18" i="1"/>
  <c r="AU17" i="1"/>
  <c r="AW17" i="1" s="1"/>
  <c r="S17" i="1"/>
  <c r="K20" i="1"/>
  <c r="J20" i="1"/>
  <c r="AV20" i="1" s="1"/>
  <c r="AY20" i="1" s="1"/>
  <c r="I20" i="1"/>
  <c r="T20" i="1" s="1"/>
  <c r="U20" i="1" s="1"/>
  <c r="AH20" i="1"/>
  <c r="N20" i="1"/>
  <c r="S23" i="1"/>
  <c r="AU23" i="1"/>
  <c r="AW23" i="1" s="1"/>
  <c r="N27" i="1"/>
  <c r="K27" i="1"/>
  <c r="J27" i="1"/>
  <c r="AV27" i="1" s="1"/>
  <c r="AH27" i="1"/>
  <c r="I27" i="1"/>
  <c r="K17" i="1"/>
  <c r="J17" i="1"/>
  <c r="AV17" i="1" s="1"/>
  <c r="AY17" i="1" s="1"/>
  <c r="N17" i="1"/>
  <c r="I17" i="1"/>
  <c r="AH17" i="1"/>
  <c r="AU29" i="1"/>
  <c r="S29" i="1"/>
  <c r="AW19" i="1"/>
  <c r="AU19" i="1"/>
  <c r="S19" i="1"/>
  <c r="S31" i="1"/>
  <c r="AU31" i="1"/>
  <c r="T18" i="1"/>
  <c r="U18" i="1" s="1"/>
  <c r="I21" i="1"/>
  <c r="AH21" i="1"/>
  <c r="N21" i="1"/>
  <c r="K21" i="1"/>
  <c r="J21" i="1"/>
  <c r="AV21" i="1" s="1"/>
  <c r="AY21" i="1" s="1"/>
  <c r="K28" i="1"/>
  <c r="J28" i="1"/>
  <c r="AV28" i="1" s="1"/>
  <c r="AY28" i="1" s="1"/>
  <c r="I28" i="1"/>
  <c r="AH28" i="1"/>
  <c r="N28" i="1"/>
  <c r="AY31" i="1"/>
  <c r="AW31" i="1"/>
  <c r="AU27" i="1"/>
  <c r="AW27" i="1" s="1"/>
  <c r="S27" i="1"/>
  <c r="AH22" i="1"/>
  <c r="AH30" i="1"/>
  <c r="I22" i="1"/>
  <c r="N23" i="1"/>
  <c r="S24" i="1"/>
  <c r="I30" i="1"/>
  <c r="N31" i="1"/>
  <c r="J22" i="1"/>
  <c r="AV22" i="1" s="1"/>
  <c r="AY22" i="1" s="1"/>
  <c r="J30" i="1"/>
  <c r="AV30" i="1" s="1"/>
  <c r="AY30" i="1" s="1"/>
  <c r="K22" i="1"/>
  <c r="AH23" i="1"/>
  <c r="K30" i="1"/>
  <c r="AH31" i="1"/>
  <c r="I23" i="1"/>
  <c r="S25" i="1"/>
  <c r="I31" i="1"/>
  <c r="J23" i="1"/>
  <c r="AV23" i="1" s="1"/>
  <c r="V26" i="1" l="1"/>
  <c r="Z26" i="1" s="1"/>
  <c r="AC26" i="1"/>
  <c r="AB26" i="1"/>
  <c r="AC20" i="1"/>
  <c r="V20" i="1"/>
  <c r="Z20" i="1" s="1"/>
  <c r="AB20" i="1"/>
  <c r="AA31" i="1"/>
  <c r="Q31" i="1"/>
  <c r="O31" i="1" s="1"/>
  <c r="R31" i="1" s="1"/>
  <c r="L31" i="1" s="1"/>
  <c r="M31" i="1" s="1"/>
  <c r="AA24" i="1"/>
  <c r="AA23" i="1"/>
  <c r="AA30" i="1"/>
  <c r="T27" i="1"/>
  <c r="U27" i="1" s="1"/>
  <c r="AA28" i="1"/>
  <c r="V18" i="1"/>
  <c r="Z18" i="1" s="1"/>
  <c r="AC18" i="1"/>
  <c r="T28" i="1"/>
  <c r="U28" i="1" s="1"/>
  <c r="Q28" i="1" s="1"/>
  <c r="O28" i="1" s="1"/>
  <c r="R28" i="1" s="1"/>
  <c r="L28" i="1" s="1"/>
  <c r="M28" i="1" s="1"/>
  <c r="AA19" i="1"/>
  <c r="T29" i="1"/>
  <c r="U29" i="1" s="1"/>
  <c r="Q29" i="1" s="1"/>
  <c r="O29" i="1" s="1"/>
  <c r="R29" i="1" s="1"/>
  <c r="L29" i="1" s="1"/>
  <c r="M29" i="1" s="1"/>
  <c r="AA27" i="1"/>
  <c r="AA29" i="1"/>
  <c r="AB18" i="1"/>
  <c r="AA22" i="1"/>
  <c r="Q22" i="1"/>
  <c r="O22" i="1" s="1"/>
  <c r="R22" i="1" s="1"/>
  <c r="L22" i="1" s="1"/>
  <c r="M22" i="1" s="1"/>
  <c r="AY27" i="1"/>
  <c r="AA20" i="1"/>
  <c r="Q20" i="1"/>
  <c r="O20" i="1" s="1"/>
  <c r="R20" i="1" s="1"/>
  <c r="L20" i="1" s="1"/>
  <c r="M20" i="1" s="1"/>
  <c r="Q26" i="1"/>
  <c r="O26" i="1" s="1"/>
  <c r="R26" i="1" s="1"/>
  <c r="L26" i="1" s="1"/>
  <c r="M26" i="1" s="1"/>
  <c r="AA26" i="1"/>
  <c r="T22" i="1"/>
  <c r="U22" i="1" s="1"/>
  <c r="T24" i="1"/>
  <c r="U24" i="1" s="1"/>
  <c r="T31" i="1"/>
  <c r="U31" i="1" s="1"/>
  <c r="AA17" i="1"/>
  <c r="Q18" i="1"/>
  <c r="O18" i="1" s="1"/>
  <c r="R18" i="1" s="1"/>
  <c r="L18" i="1" s="1"/>
  <c r="M18" i="1" s="1"/>
  <c r="AA18" i="1"/>
  <c r="T21" i="1"/>
  <c r="U21" i="1" s="1"/>
  <c r="AY23" i="1"/>
  <c r="T19" i="1"/>
  <c r="U19" i="1" s="1"/>
  <c r="Q19" i="1" s="1"/>
  <c r="O19" i="1" s="1"/>
  <c r="R19" i="1" s="1"/>
  <c r="L19" i="1" s="1"/>
  <c r="M19" i="1" s="1"/>
  <c r="T17" i="1"/>
  <c r="U17" i="1" s="1"/>
  <c r="T30" i="1"/>
  <c r="U30" i="1" s="1"/>
  <c r="Q30" i="1" s="1"/>
  <c r="O30" i="1" s="1"/>
  <c r="R30" i="1" s="1"/>
  <c r="L30" i="1" s="1"/>
  <c r="M30" i="1" s="1"/>
  <c r="T25" i="1"/>
  <c r="U25" i="1" s="1"/>
  <c r="Q21" i="1"/>
  <c r="O21" i="1" s="1"/>
  <c r="R21" i="1" s="1"/>
  <c r="L21" i="1" s="1"/>
  <c r="M21" i="1" s="1"/>
  <c r="AA21" i="1"/>
  <c r="T23" i="1"/>
  <c r="U23" i="1" s="1"/>
  <c r="Q23" i="1" s="1"/>
  <c r="O23" i="1" s="1"/>
  <c r="R23" i="1" s="1"/>
  <c r="L23" i="1" s="1"/>
  <c r="M23" i="1" s="1"/>
  <c r="AA25" i="1"/>
  <c r="Q25" i="1"/>
  <c r="O25" i="1" s="1"/>
  <c r="R25" i="1" s="1"/>
  <c r="L25" i="1" s="1"/>
  <c r="M25" i="1" s="1"/>
  <c r="AY29" i="1"/>
  <c r="V22" i="1" l="1"/>
  <c r="Z22" i="1" s="1"/>
  <c r="AC22" i="1"/>
  <c r="AD22" i="1" s="1"/>
  <c r="AB22" i="1"/>
  <c r="V27" i="1"/>
  <c r="Z27" i="1" s="1"/>
  <c r="AC27" i="1"/>
  <c r="AD27" i="1" s="1"/>
  <c r="AB27" i="1"/>
  <c r="AC17" i="1"/>
  <c r="AB17" i="1"/>
  <c r="V17" i="1"/>
  <c r="Z17" i="1" s="1"/>
  <c r="Q17" i="1"/>
  <c r="O17" i="1" s="1"/>
  <c r="R17" i="1" s="1"/>
  <c r="L17" i="1" s="1"/>
  <c r="M17" i="1" s="1"/>
  <c r="V19" i="1"/>
  <c r="Z19" i="1" s="1"/>
  <c r="AC19" i="1"/>
  <c r="AB19" i="1"/>
  <c r="AD18" i="1"/>
  <c r="AD20" i="1"/>
  <c r="Q27" i="1"/>
  <c r="O27" i="1" s="1"/>
  <c r="R27" i="1" s="1"/>
  <c r="L27" i="1" s="1"/>
  <c r="M27" i="1" s="1"/>
  <c r="AB23" i="1"/>
  <c r="V23" i="1"/>
  <c r="Z23" i="1" s="1"/>
  <c r="AC23" i="1"/>
  <c r="AC25" i="1"/>
  <c r="AD25" i="1" s="1"/>
  <c r="AB25" i="1"/>
  <c r="V25" i="1"/>
  <c r="Z25" i="1" s="1"/>
  <c r="AB31" i="1"/>
  <c r="V31" i="1"/>
  <c r="Z31" i="1" s="1"/>
  <c r="AC31" i="1"/>
  <c r="AD26" i="1"/>
  <c r="V30" i="1"/>
  <c r="Z30" i="1" s="1"/>
  <c r="AC30" i="1"/>
  <c r="AD30" i="1" s="1"/>
  <c r="AB30" i="1"/>
  <c r="AC28" i="1"/>
  <c r="V28" i="1"/>
  <c r="Z28" i="1" s="1"/>
  <c r="AB28" i="1"/>
  <c r="V21" i="1"/>
  <c r="Z21" i="1" s="1"/>
  <c r="AC21" i="1"/>
  <c r="AD21" i="1" s="1"/>
  <c r="AB21" i="1"/>
  <c r="V24" i="1"/>
  <c r="Z24" i="1" s="1"/>
  <c r="AC24" i="1"/>
  <c r="AD24" i="1" s="1"/>
  <c r="AB24" i="1"/>
  <c r="V29" i="1"/>
  <c r="Z29" i="1" s="1"/>
  <c r="AC29" i="1"/>
  <c r="AD29" i="1" s="1"/>
  <c r="AB29" i="1"/>
  <c r="Q24" i="1"/>
  <c r="O24" i="1" s="1"/>
  <c r="R24" i="1" s="1"/>
  <c r="L24" i="1" s="1"/>
  <c r="M24" i="1" s="1"/>
  <c r="AD17" i="1" l="1"/>
  <c r="AD28" i="1"/>
  <c r="AD19" i="1"/>
  <c r="AD23" i="1"/>
  <c r="AD31" i="1"/>
</calcChain>
</file>

<file path=xl/sharedStrings.xml><?xml version="1.0" encoding="utf-8"?>
<sst xmlns="http://schemas.openxmlformats.org/spreadsheetml/2006/main" count="693" uniqueCount="353">
  <si>
    <t>File opened</t>
  </si>
  <si>
    <t>2020-12-16 12:41:54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</si>
  <si>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</si>
  <si>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</si>
  <si>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</si>
  <si>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</si>
  <si>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</si>
  <si>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</si>
  <si>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</si>
  <si>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</si>
  <si>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</si>
  <si>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</si>
  <si>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</si>
  <si>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</si>
  <si>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</si>
  <si>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</si>
  <si>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</si>
  <si>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</si>
  <si>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</si>
  <si>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</si>
  <si>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</si>
  <si>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</si>
  <si>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</si>
  <si>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12:41:54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</si>
  <si>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</si>
  <si>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</si>
  <si>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</si>
  <si>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</si>
  <si>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</si>
  <si>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</si>
  <si>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</si>
  <si>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</si>
  <si>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</si>
  <si>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</si>
  <si>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</si>
  <si>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</si>
  <si>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</si>
  <si>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</si>
  <si>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</si>
  <si>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</si>
  <si>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</si>
  <si>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</si>
  <si>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</si>
  <si>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</si>
  <si>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</si>
  <si>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</si>
  <si>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</si>
  <si>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</si>
  <si>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</si>
  <si>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</si>
  <si>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</si>
  <si>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</si>
  <si>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</si>
  <si>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</si>
  <si>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</si>
  <si>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</si>
  <si>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</si>
  <si>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</si>
  <si>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</si>
  <si>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</si>
  <si>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</si>
  <si>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</si>
  <si>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</si>
  <si>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</si>
  <si>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</si>
  <si>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</si>
  <si>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</si>
  <si>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</si>
  <si>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</si>
  <si>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</si>
  <si>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</si>
  <si>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</si>
  <si>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</si>
  <si>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</si>
  <si>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</si>
  <si>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</si>
  <si>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</si>
  <si>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</si>
  <si>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</si>
  <si>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</si>
  <si>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</si>
  <si>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</si>
  <si>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</si>
  <si>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</si>
  <si>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</si>
  <si>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</si>
  <si>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</si>
  <si>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</si>
  <si>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</si>
  <si>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</si>
  <si>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</si>
  <si>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</si>
  <si>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</si>
  <si>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</si>
  <si>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</si>
  <si>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</si>
  <si>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</si>
  <si>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</si>
  <si>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</si>
  <si>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</si>
  <si>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</si>
  <si>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</si>
  <si>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</si>
  <si>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</si>
  <si>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</si>
  <si>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</si>
  <si>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</si>
  <si>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</si>
  <si>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</si>
  <si>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</si>
  <si>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</si>
  <si>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</si>
  <si>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</si>
  <si>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</si>
  <si>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</si>
  <si>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</si>
  <si>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</si>
  <si>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</si>
  <si>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</si>
  <si>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</si>
  <si>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</si>
  <si>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</si>
  <si>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</si>
  <si>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</si>
  <si>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</si>
  <si>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</si>
  <si>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</si>
  <si>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</si>
  <si>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</si>
  <si>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</si>
  <si>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</si>
  <si>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</si>
  <si>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</si>
  <si>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</si>
  <si>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</si>
  <si>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</si>
  <si>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</si>
  <si>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</si>
  <si>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</si>
  <si>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</si>
  <si>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</si>
  <si>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</si>
  <si>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</si>
  <si>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</si>
  <si>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</si>
  <si>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</si>
  <si>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</si>
  <si>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</si>
  <si>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</si>
  <si>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</si>
  <si>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</si>
  <si>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</si>
  <si>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</si>
  <si>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</si>
  <si>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</si>
  <si>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</si>
  <si>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</si>
  <si>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</si>
  <si>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</si>
  <si>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</si>
  <si>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</si>
  <si>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</si>
  <si>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</si>
  <si>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</si>
  <si>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</si>
  <si>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</si>
  <si>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</si>
  <si>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</si>
  <si>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</si>
  <si>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</si>
  <si>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</si>
  <si>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</si>
  <si>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</si>
  <si>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</si>
  <si>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</si>
  <si>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</si>
  <si>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</si>
  <si>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</si>
  <si>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</si>
  <si>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</si>
  <si>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</si>
  <si>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</si>
  <si>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</si>
  <si>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</si>
  <si>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</si>
  <si>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</si>
  <si>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</si>
  <si>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</si>
  <si>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</si>
  <si>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</si>
  <si>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</si>
  <si>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</si>
  <si>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</si>
  <si>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</si>
  <si>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</si>
  <si>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</si>
  <si>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</si>
  <si>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</si>
  <si>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</si>
  <si>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</si>
  <si>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</si>
  <si>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</si>
  <si>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</si>
  <si>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</si>
  <si>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</si>
  <si>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</si>
  <si>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</si>
  <si>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</si>
  <si>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</si>
  <si>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</si>
  <si>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</si>
  <si>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</si>
  <si>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</si>
  <si>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</si>
  <si>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</si>
  <si>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</si>
  <si>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</si>
  <si>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</si>
  <si>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</si>
  <si>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</si>
  <si>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</si>
  <si>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</si>
  <si>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</si>
  <si>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</si>
  <si>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</si>
  <si>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</si>
  <si>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</si>
  <si>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</si>
  <si>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</si>
  <si>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</si>
  <si>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</si>
  <si>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</si>
  <si>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</si>
  <si>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</si>
  <si>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</si>
  <si>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</si>
  <si>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</si>
  <si>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</si>
  <si>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</si>
  <si>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</si>
  <si>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</si>
  <si>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</si>
  <si>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</si>
  <si>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</si>
  <si>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</si>
  <si>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</si>
  <si>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</si>
  <si>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</si>
  <si>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</si>
  <si>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</si>
  <si>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</si>
  <si>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</si>
  <si>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</si>
  <si>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</si>
  <si>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</si>
  <si>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</si>
  <si>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</si>
  <si>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</si>
  <si>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</si>
  <si>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</si>
  <si>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</si>
  <si>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</si>
  <si>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</si>
  <si>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</si>
  <si>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</si>
  <si>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</si>
  <si>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</si>
  <si>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</si>
  <si>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</si>
  <si>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</si>
  <si>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</si>
  <si>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</si>
  <si>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</si>
  <si>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</si>
  <si>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</si>
  <si>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</si>
  <si>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</si>
  <si>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</si>
  <si>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</si>
  <si>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</si>
  <si>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</si>
  <si>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</si>
  <si>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</si>
  <si>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12:49:18</t>
  </si>
  <si>
    <t>12:49:18</t>
  </si>
  <si>
    <t>1149</t>
  </si>
  <si>
    <t>_1</t>
  </si>
  <si>
    <t>RECT-4143-20200907-06_33_50</t>
  </si>
  <si>
    <t>RECT-7989-20201216-12_49_22</t>
  </si>
  <si>
    <t>DARK-7990-20201216-12_49_24</t>
  </si>
  <si>
    <t>0: Broadleaf</t>
  </si>
  <si>
    <t>12:49:43</t>
  </si>
  <si>
    <t>1/3</t>
  </si>
  <si>
    <t>20201216 12:51:44</t>
  </si>
  <si>
    <t>12:51:44</t>
  </si>
  <si>
    <t>RECT-7991-20201216-12_51_48</t>
  </si>
  <si>
    <t>DARK-7992-20201216-12_51_50</t>
  </si>
  <si>
    <t>0/3</t>
  </si>
  <si>
    <t>20201216 12:53:45</t>
  </si>
  <si>
    <t>12:53:45</t>
  </si>
  <si>
    <t>RECT-7993-20201216-12_53_48</t>
  </si>
  <si>
    <t>DARK-7994-20201216-12_53_50</t>
  </si>
  <si>
    <t>20201216 12:55:45</t>
  </si>
  <si>
    <t>12:55:45</t>
  </si>
  <si>
    <t>RECT-7995-20201216-12_55_49</t>
  </si>
  <si>
    <t>DARK-7996-20201216-12_55_51</t>
  </si>
  <si>
    <t>20201216 12:57:46</t>
  </si>
  <si>
    <t>12:57:46</t>
  </si>
  <si>
    <t>RECT-7997-20201216-12_57_49</t>
  </si>
  <si>
    <t>DARK-7998-20201216-12_57_51</t>
  </si>
  <si>
    <t>20201216 12:58:55</t>
  </si>
  <si>
    <t>12:58:55</t>
  </si>
  <si>
    <t>RECT-7999-20201216-12_58_58</t>
  </si>
  <si>
    <t>DARK-8000-20201216-12_59_00</t>
  </si>
  <si>
    <t>3/3</t>
  </si>
  <si>
    <t>20201216 13:00:05</t>
  </si>
  <si>
    <t>13:00:05</t>
  </si>
  <si>
    <t>RECT-8001-20201216-13_00_08</t>
  </si>
  <si>
    <t>DARK-8002-20201216-13_00_10</t>
  </si>
  <si>
    <t>13:00:36</t>
  </si>
  <si>
    <t>20201216 13:02:35</t>
  </si>
  <si>
    <t>13:02:35</t>
  </si>
  <si>
    <t>RECT-8003-20201216-13_02_38</t>
  </si>
  <si>
    <t>DARK-8004-20201216-13_02_40</t>
  </si>
  <si>
    <t>20201216 13:04:35</t>
  </si>
  <si>
    <t>13:04:35</t>
  </si>
  <si>
    <t>RECT-8005-20201216-13_04_39</t>
  </si>
  <si>
    <t>DARK-8006-20201216-13_04_41</t>
  </si>
  <si>
    <t>20201216 13:06:36</t>
  </si>
  <si>
    <t>13:06:36</t>
  </si>
  <si>
    <t>RECT-8007-20201216-13_06_39</t>
  </si>
  <si>
    <t>DARK-8008-20201216-13_06_41</t>
  </si>
  <si>
    <t>20201216 13:07:59</t>
  </si>
  <si>
    <t>13:07:59</t>
  </si>
  <si>
    <t>RECT-8009-20201216-13_08_02</t>
  </si>
  <si>
    <t>DARK-8010-20201216-13_08_04</t>
  </si>
  <si>
    <t>20201216 13:09:01</t>
  </si>
  <si>
    <t>13:09:01</t>
  </si>
  <si>
    <t>RECT-8011-20201216-13_09_04</t>
  </si>
  <si>
    <t>DARK-8012-20201216-13_09_06</t>
  </si>
  <si>
    <t>20201216 13:10:05</t>
  </si>
  <si>
    <t>13:10:05</t>
  </si>
  <si>
    <t>RECT-8013-20201216-13_10_08</t>
  </si>
  <si>
    <t>DARK-8014-20201216-13_10_10</t>
  </si>
  <si>
    <t>20201216 13:12:05</t>
  </si>
  <si>
    <t>13:12:05</t>
  </si>
  <si>
    <t>RECT-8015-20201216-13_12_09</t>
  </si>
  <si>
    <t>DARK-8016-20201216-13_12_11</t>
  </si>
  <si>
    <t>13:11:25</t>
  </si>
  <si>
    <t>20201216 13:13:48</t>
  </si>
  <si>
    <t>13:13:48</t>
  </si>
  <si>
    <t>RECT-8017-20201216-13_13_51</t>
  </si>
  <si>
    <t>DARK-8018-20201216-13_13_53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</si>
</sst>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1608151758.5999999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1608151750.8499999</v>
      </c>
      <c r="I17">
        <f t="shared" ref="I17:I31" si="0">BW17*AG17*(BS17-BT17)/(100*BL17*(1000-AG17*BS17))</f>
        <v>5.6057162286033281E-4</v>
      </c>
      <c r="J17">
        <f t="shared" ref="J17:J31" si="1">BW17*AG17*(BR17-BQ17*(1000-AG17*BT17)/(1000-AG17*BS17))/(100*BL17)</f>
        <v>2.7882192309529419</v>
      </c>
      <c r="K17">
        <f t="shared" ref="K17:K31" si="2">BQ17 - IF(AG17&gt;1, J17*BL17*100/(AI17*CE17), 0)</f>
        <v>399.45273333333301</v>
      </c>
      <c r="L17">
        <f t="shared" ref="L17:L31" si="3">((R17-I17/2)*K17-J17)/(R17+I17/2)</f>
        <v>180.65405936307081</v>
      </c>
      <c r="M17">
        <f t="shared" ref="M17:M31" si="4">L17*(BX17+BY17)/1000</f>
        <v>18.480753088755932</v>
      </c>
      <c r="N17">
        <f t="shared" ref="N17:N31" si="5">(BQ17 - IF(AG17&gt;1, J17*BL17*100/(AI17*CE17), 0))*(BX17+BY17)/1000</f>
        <v>40.863667062834111</v>
      </c>
      <c r="O17">
        <f t="shared" ref="O17:O31" si="6">2/((1/Q17-1/P17)+SIGN(Q17)*SQRT((1/Q17-1/P17)*(1/Q17-1/P17) + 4*BM17/((BM17+1)*(BM17+1))*(2*1/Q17*1/P17-1/P17*1/P17)))</f>
        <v>2.1653151881813593E-2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2.9686289928785086</v>
      </c>
      <c r="Q17">
        <f t="shared" ref="Q17:Q31" si="8">I17*(1000-(1000*0.61365*EXP(17.502*U17/(240.97+U17))/(BX17+BY17)+BS17)/2)/(1000*0.61365*EXP(17.502*U17/(240.97+U17))/(BX17+BY17)-BS17)</f>
        <v>2.156579085591975E-2</v>
      </c>
      <c r="R17">
        <f t="shared" ref="R17:R31" si="9">1/((BM17+1)/(O17/1.6)+1/(P17/1.37)) + BM17/((BM17+1)/(O17/1.6) + BM17/(P17/1.37))</f>
        <v>1.3486438836741128E-2</v>
      </c>
      <c r="S17">
        <f t="shared" ref="S17:S31" si="10">(BI17*BK17)</f>
        <v>231.29329171860263</v>
      </c>
      <c r="T17">
        <f t="shared" ref="T17:T31" si="11">(BZ17+(S17+2*0.95*0.0000000567*(((BZ17+$B$7)+273)^4-(BZ17+273)^4)-44100*I17)/(1.84*29.3*P17+8*0.95*0.0000000567*(BZ17+273)^3))</f>
        <v>29.209568635622066</v>
      </c>
      <c r="U17">
        <f t="shared" ref="U17:U31" si="12">($C$7*CA17+$D$7*CB17+$E$7*T17)</f>
        <v>28.789090000000002</v>
      </c>
      <c r="V17">
        <f t="shared" ref="V17:V31" si="13">0.61365*EXP(17.502*U17/(240.97+U17))</f>
        <v>3.9729497965830536</v>
      </c>
      <c r="W17">
        <f t="shared" ref="W17:W31" si="14">(X17/Y17*100)</f>
        <v>36.440824948890246</v>
      </c>
      <c r="X17">
        <f t="shared" ref="X17:X31" si="15">BS17*(BX17+BY17)/1000</f>
        <v>1.383447398384533</v>
      </c>
      <c r="Y17">
        <f t="shared" ref="Y17:Y31" si="16">0.61365*EXP(17.502*BZ17/(240.97+BZ17))</f>
        <v>3.7964217339340558</v>
      </c>
      <c r="Z17">
        <f t="shared" ref="Z17:Z31" si="17">(V17-BS17*(BX17+BY17)/1000)</f>
        <v>2.5895023981985208</v>
      </c>
      <c r="AA17">
        <f t="shared" ref="AA17:AA31" si="18">(-I17*44100)</f>
        <v>-24.721208568140678</v>
      </c>
      <c r="AB17">
        <f t="shared" ref="AB17:AB31" si="19">2*29.3*P17*0.92*(BZ17-U17)</f>
        <v>-125.14537325492425</v>
      </c>
      <c r="AC17">
        <f t="shared" ref="AC17:AC31" si="20">2*0.95*0.0000000567*(((BZ17+$B$7)+273)^4-(U17+273)^4)</f>
        <v>-9.2255534425197574</v>
      </c>
      <c r="AD17">
        <f t="shared" ref="AD17:AD31" si="21">S17+AC17+AA17+AB17</f>
        <v>72.201156453017958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53883.441389223786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937.00065384615402</v>
      </c>
      <c r="AR17">
        <v>1057.8599999999999</v>
      </c>
      <c r="AS17">
        <f t="shared" ref="AS17:AS31" si="27">1-AQ17/AR17</f>
        <v>0.11424890453731673</v>
      </c>
      <c r="AT17">
        <v>0.5</v>
      </c>
      <c r="AU17">
        <f t="shared" ref="AU17:AU31" si="28">BI17</f>
        <v>1180.1945407473693</v>
      </c>
      <c r="AV17">
        <f t="shared" ref="AV17:AV31" si="29">J17</f>
        <v>2.7882192309529419</v>
      </c>
      <c r="AW17">
        <f t="shared" ref="AW17:AW31" si="30">AS17*AT17*AU17</f>
        <v>67.417966710654269</v>
      </c>
      <c r="AX17">
        <f t="shared" ref="AX17:AX31" si="31">BC17/AR17</f>
        <v>0.35589775584670935</v>
      </c>
      <c r="AY17">
        <f t="shared" ref="AY17:AY31" si="32">(AV17-AO17)/AU17</f>
        <v>2.8520439593269385E-3</v>
      </c>
      <c r="AZ17">
        <f t="shared" ref="AZ17:AZ31" si="33">(AL17-AR17)/AR17</f>
        <v>2.0836594634450689</v>
      </c>
      <c r="BA17" t="s">
        <v>289</v>
      </c>
      <c r="BB17">
        <v>681.37</v>
      </c>
      <c r="BC17">
        <f t="shared" ref="BC17:BC31" si="34">AR17-BB17</f>
        <v>376.4899999999999</v>
      </c>
      <c r="BD17">
        <f t="shared" ref="BD17:BD31" si="35">(AR17-AQ17)/(AR17-BB17)</f>
        <v>0.32101608582922764</v>
      </c>
      <c r="BE17">
        <f t="shared" ref="BE17:BE31" si="36">(AL17-AR17)/(AL17-BB17)</f>
        <v>0.85411379039101654</v>
      </c>
      <c r="BF17">
        <f t="shared" ref="BF17:BF31" si="37">(AR17-AQ17)/(AR17-AK17)</f>
        <v>0.35299450907440527</v>
      </c>
      <c r="BG17">
        <f t="shared" ref="BG17:BG31" si="38">(AL17-AR17)/(AL17-AK17)</f>
        <v>0.86555302629385034</v>
      </c>
      <c r="BH17">
        <f t="shared" ref="BH17:BH31" si="39">$B$11*CF17+$C$11*CG17+$F$11*CH17*(1-CK17)</f>
        <v>1400.011</v>
      </c>
      <c r="BI17">
        <f t="shared" ref="BI17:BI31" si="40">BH17*BJ17</f>
        <v>1180.1945407473693</v>
      </c>
      <c r="BJ17">
        <f t="shared" ref="BJ17:BJ31" si="41">($B$11*$D$9+$C$11*$D$9+$F$11*((CU17+CM17)/MAX(CU17+CM17+CV17, 0.1)*$I$9+CV17/MAX(CU17+CM17+CV17, 0.1)*$J$9))/($B$11+$C$11+$F$11)</f>
        <v>0.84298947704508698</v>
      </c>
      <c r="BK17">
        <f t="shared" ref="BK17:BK31" si="42">($B$11*$K$9+$C$11*$K$9+$F$11*((CU17+CM17)/MAX(CU17+CM17+CV17, 0.1)*$P$9+CV17/MAX(CU17+CM17+CV17, 0.1)*$Q$9))/($B$11+$C$11+$F$11)</f>
        <v>0.19597895409017396</v>
      </c>
      <c r="BL17">
        <v>6</v>
      </c>
      <c r="BM17">
        <v>0.5</v>
      </c>
      <c r="BN17" t="s">
        <v>290</v>
      </c>
      <c r="BO17">
        <v>2</v>
      </c>
      <c r="BP17">
        <v>1608151750.8499999</v>
      </c>
      <c r="BQ17">
        <v>399.45273333333301</v>
      </c>
      <c r="BR17">
        <v>403.06720000000001</v>
      </c>
      <c r="BS17">
        <v>13.52355</v>
      </c>
      <c r="BT17">
        <v>12.85998</v>
      </c>
      <c r="BU17">
        <v>396.48773333333298</v>
      </c>
      <c r="BV17">
        <v>13.48455</v>
      </c>
      <c r="BW17">
        <v>500.01420000000002</v>
      </c>
      <c r="BX17">
        <v>102.25133333333299</v>
      </c>
      <c r="BY17">
        <v>4.7796583333333302E-2</v>
      </c>
      <c r="BZ17">
        <v>28.007149999999999</v>
      </c>
      <c r="CA17">
        <v>28.789090000000002</v>
      </c>
      <c r="CB17">
        <v>999.9</v>
      </c>
      <c r="CC17">
        <v>0</v>
      </c>
      <c r="CD17">
        <v>0</v>
      </c>
      <c r="CE17">
        <v>9999.3683333333393</v>
      </c>
      <c r="CF17">
        <v>0</v>
      </c>
      <c r="CG17">
        <v>423.89710000000002</v>
      </c>
      <c r="CH17">
        <v>1400.011</v>
      </c>
      <c r="CI17">
        <v>0.89999260000000003</v>
      </c>
      <c r="CJ17">
        <v>0.1000074</v>
      </c>
      <c r="CK17">
        <v>0</v>
      </c>
      <c r="CL17">
        <v>937.05616666666697</v>
      </c>
      <c r="CM17">
        <v>4.9997499999999997</v>
      </c>
      <c r="CN17">
        <v>13121.9666666667</v>
      </c>
      <c r="CO17">
        <v>12178.14</v>
      </c>
      <c r="CP17">
        <v>49.858199999999997</v>
      </c>
      <c r="CQ17">
        <v>51.7520666666667</v>
      </c>
      <c r="CR17">
        <v>50.935000000000002</v>
      </c>
      <c r="CS17">
        <v>51.106099999999998</v>
      </c>
      <c r="CT17">
        <v>50.814266666666597</v>
      </c>
      <c r="CU17">
        <v>1255.501</v>
      </c>
      <c r="CV17">
        <v>139.51</v>
      </c>
      <c r="CW17">
        <v>0</v>
      </c>
      <c r="CX17">
        <v>568.5</v>
      </c>
      <c r="CY17">
        <v>0</v>
      </c>
      <c r="CZ17">
        <v>937.00065384615402</v>
      </c>
      <c r="DA17">
        <v>-8.7607179511772202</v>
      </c>
      <c r="DB17">
        <v>-117.001709370829</v>
      </c>
      <c r="DC17">
        <v>13121.265384615401</v>
      </c>
      <c r="DD17">
        <v>15</v>
      </c>
      <c r="DE17">
        <v>1608151783.5999999</v>
      </c>
      <c r="DF17" t="s">
        <v>291</v>
      </c>
      <c r="DG17">
        <v>1608151783.5999999</v>
      </c>
      <c r="DH17">
        <v>1608151777.5999999</v>
      </c>
      <c r="DI17">
        <v>15</v>
      </c>
      <c r="DJ17">
        <v>-2.0830000000000002</v>
      </c>
      <c r="DK17">
        <v>7.0000000000000001E-3</v>
      </c>
      <c r="DL17">
        <v>2.9649999999999999</v>
      </c>
      <c r="DM17">
        <v>3.9E-2</v>
      </c>
      <c r="DN17">
        <v>403</v>
      </c>
      <c r="DO17">
        <v>13</v>
      </c>
      <c r="DP17">
        <v>0.41</v>
      </c>
      <c r="DQ17">
        <v>0.13</v>
      </c>
      <c r="DR17">
        <v>1.02621005714652</v>
      </c>
      <c r="DS17">
        <v>3.0885743331216098</v>
      </c>
      <c r="DT17">
        <v>0.22769969229923701</v>
      </c>
      <c r="DU17">
        <v>0</v>
      </c>
      <c r="DV17">
        <v>-1.53089906666667</v>
      </c>
      <c r="DW17">
        <v>-3.6420940244716302</v>
      </c>
      <c r="DX17">
        <v>0.26820653731268801</v>
      </c>
      <c r="DY17">
        <v>0</v>
      </c>
      <c r="DZ17">
        <v>0.65661460000000005</v>
      </c>
      <c r="EA17">
        <v>0.111040338153505</v>
      </c>
      <c r="EB17">
        <v>8.0234053975437002E-3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2.9649999999999999</v>
      </c>
      <c r="EJ17">
        <v>3.9E-2</v>
      </c>
      <c r="EK17">
        <v>5.0484999999996498</v>
      </c>
      <c r="EL17">
        <v>0</v>
      </c>
      <c r="EM17">
        <v>0</v>
      </c>
      <c r="EN17">
        <v>0</v>
      </c>
      <c r="EO17">
        <v>3.2024999999997299E-2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10.5</v>
      </c>
      <c r="EX17">
        <v>10.6</v>
      </c>
      <c r="EY17">
        <v>2</v>
      </c>
      <c r="EZ17">
        <v>511.392</v>
      </c>
      <c r="FA17">
        <v>462.94400000000002</v>
      </c>
      <c r="FB17">
        <v>23.6404</v>
      </c>
      <c r="FC17">
        <v>33.529600000000002</v>
      </c>
      <c r="FD17">
        <v>30.000499999999999</v>
      </c>
      <c r="FE17">
        <v>33.44</v>
      </c>
      <c r="FF17">
        <v>33.411299999999997</v>
      </c>
      <c r="FG17">
        <v>22.291599999999999</v>
      </c>
      <c r="FH17">
        <v>0</v>
      </c>
      <c r="FI17">
        <v>100</v>
      </c>
      <c r="FJ17">
        <v>23.638300000000001</v>
      </c>
      <c r="FK17">
        <v>402.74799999999999</v>
      </c>
      <c r="FL17">
        <v>14.4046</v>
      </c>
      <c r="FM17">
        <v>101.407</v>
      </c>
      <c r="FN17">
        <v>100.779</v>
      </c>
    </row>
    <row r="18" spans="1:170" x14ac:dyDescent="0.25">
      <c r="A18">
        <v>2</v>
      </c>
      <c r="B18">
        <v>1608151904.5999999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1608151896.5999999</v>
      </c>
      <c r="I18">
        <f t="shared" si="0"/>
        <v>9.6734359884901591E-4</v>
      </c>
      <c r="J18">
        <f t="shared" si="1"/>
        <v>-1.4916124532594315</v>
      </c>
      <c r="K18">
        <f t="shared" si="2"/>
        <v>49.640799999999999</v>
      </c>
      <c r="L18">
        <f t="shared" si="3"/>
        <v>109.18869175226224</v>
      </c>
      <c r="M18">
        <f t="shared" si="4"/>
        <v>11.169170126630478</v>
      </c>
      <c r="N18">
        <f t="shared" si="5"/>
        <v>5.0778751125622019</v>
      </c>
      <c r="O18">
        <f t="shared" si="6"/>
        <v>3.824705994466164E-2</v>
      </c>
      <c r="P18">
        <f t="shared" si="7"/>
        <v>2.9687584986496507</v>
      </c>
      <c r="Q18">
        <f t="shared" si="8"/>
        <v>3.7975412356196413E-2</v>
      </c>
      <c r="R18">
        <f t="shared" si="9"/>
        <v>2.3758878199549128E-2</v>
      </c>
      <c r="S18">
        <f t="shared" si="10"/>
        <v>231.29185168706374</v>
      </c>
      <c r="T18">
        <f t="shared" si="11"/>
        <v>29.112113749958176</v>
      </c>
      <c r="U18">
        <f t="shared" si="12"/>
        <v>28.784712903225799</v>
      </c>
      <c r="V18">
        <f t="shared" si="13"/>
        <v>3.9719420538649444</v>
      </c>
      <c r="W18">
        <f t="shared" si="14"/>
        <v>37.786610531185467</v>
      </c>
      <c r="X18">
        <f t="shared" si="15"/>
        <v>1.4351263227643252</v>
      </c>
      <c r="Y18">
        <f t="shared" si="16"/>
        <v>3.7979757977495989</v>
      </c>
      <c r="Z18">
        <f t="shared" si="17"/>
        <v>2.536815731100619</v>
      </c>
      <c r="AA18">
        <f t="shared" si="18"/>
        <v>-42.659852709241605</v>
      </c>
      <c r="AB18">
        <f t="shared" si="19"/>
        <v>-123.32655299790478</v>
      </c>
      <c r="AC18">
        <f t="shared" si="20"/>
        <v>-9.0911949712549411</v>
      </c>
      <c r="AD18">
        <f t="shared" si="21"/>
        <v>56.21425100866243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53885.827941566982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918.35404000000005</v>
      </c>
      <c r="AR18">
        <v>1002.28</v>
      </c>
      <c r="AS18">
        <f t="shared" si="27"/>
        <v>8.3735044099453204E-2</v>
      </c>
      <c r="AT18">
        <v>0.5</v>
      </c>
      <c r="AU18">
        <f t="shared" si="28"/>
        <v>1180.1920459085595</v>
      </c>
      <c r="AV18">
        <f t="shared" si="29"/>
        <v>-1.4916124532594315</v>
      </c>
      <c r="AW18">
        <f t="shared" si="30"/>
        <v>49.411716504988568</v>
      </c>
      <c r="AX18">
        <f t="shared" si="31"/>
        <v>0.29878876162349843</v>
      </c>
      <c r="AY18">
        <f t="shared" si="32"/>
        <v>-7.7433581815040812E-4</v>
      </c>
      <c r="AZ18">
        <f t="shared" si="33"/>
        <v>2.2546593766213037</v>
      </c>
      <c r="BA18" t="s">
        <v>296</v>
      </c>
      <c r="BB18">
        <v>702.81</v>
      </c>
      <c r="BC18">
        <f t="shared" si="34"/>
        <v>299.47000000000003</v>
      </c>
      <c r="BD18">
        <f t="shared" si="35"/>
        <v>0.28024830533943268</v>
      </c>
      <c r="BE18">
        <f t="shared" si="36"/>
        <v>0.88298616402333485</v>
      </c>
      <c r="BF18">
        <f t="shared" si="37"/>
        <v>0.29262573086867394</v>
      </c>
      <c r="BG18">
        <f t="shared" si="38"/>
        <v>0.8873781785932634</v>
      </c>
      <c r="BH18">
        <f t="shared" si="39"/>
        <v>1400.00870967742</v>
      </c>
      <c r="BI18">
        <f t="shared" si="40"/>
        <v>1180.1920459085595</v>
      </c>
      <c r="BJ18">
        <f t="shared" si="41"/>
        <v>0.84298907410403956</v>
      </c>
      <c r="BK18">
        <f t="shared" si="42"/>
        <v>0.19597814820807907</v>
      </c>
      <c r="BL18">
        <v>6</v>
      </c>
      <c r="BM18">
        <v>0.5</v>
      </c>
      <c r="BN18" t="s">
        <v>290</v>
      </c>
      <c r="BO18">
        <v>2</v>
      </c>
      <c r="BP18">
        <v>1608151896.5999999</v>
      </c>
      <c r="BQ18">
        <v>49.640799999999999</v>
      </c>
      <c r="BR18">
        <v>47.908548387096801</v>
      </c>
      <c r="BS18">
        <v>14.0296516129032</v>
      </c>
      <c r="BT18">
        <v>12.885164516129</v>
      </c>
      <c r="BU18">
        <v>46.675396774193601</v>
      </c>
      <c r="BV18">
        <v>13.9908032258065</v>
      </c>
      <c r="BW18">
        <v>500.01722580645202</v>
      </c>
      <c r="BX18">
        <v>102.244548387097</v>
      </c>
      <c r="BY18">
        <v>4.78222548387097E-2</v>
      </c>
      <c r="BZ18">
        <v>28.014170967741901</v>
      </c>
      <c r="CA18">
        <v>28.784712903225799</v>
      </c>
      <c r="CB18">
        <v>999.9</v>
      </c>
      <c r="CC18">
        <v>0</v>
      </c>
      <c r="CD18">
        <v>0</v>
      </c>
      <c r="CE18">
        <v>10000.765161290299</v>
      </c>
      <c r="CF18">
        <v>0</v>
      </c>
      <c r="CG18">
        <v>431.72487096774199</v>
      </c>
      <c r="CH18">
        <v>1400.00870967742</v>
      </c>
      <c r="CI18">
        <v>0.90000667741935503</v>
      </c>
      <c r="CJ18">
        <v>9.9993222580645094E-2</v>
      </c>
      <c r="CK18">
        <v>0</v>
      </c>
      <c r="CL18">
        <v>918.37735483870995</v>
      </c>
      <c r="CM18">
        <v>4.9997499999999997</v>
      </c>
      <c r="CN18">
        <v>12845.7806451613</v>
      </c>
      <c r="CO18">
        <v>12178.154838709699</v>
      </c>
      <c r="CP18">
        <v>50.0741935483871</v>
      </c>
      <c r="CQ18">
        <v>51.924999999999997</v>
      </c>
      <c r="CR18">
        <v>51.116806451612902</v>
      </c>
      <c r="CS18">
        <v>51.241806451612902</v>
      </c>
      <c r="CT18">
        <v>51.003935483870997</v>
      </c>
      <c r="CU18">
        <v>1255.51774193548</v>
      </c>
      <c r="CV18">
        <v>139.49096774193501</v>
      </c>
      <c r="CW18">
        <v>0</v>
      </c>
      <c r="CX18">
        <v>145.5</v>
      </c>
      <c r="CY18">
        <v>0</v>
      </c>
      <c r="CZ18">
        <v>918.35404000000005</v>
      </c>
      <c r="DA18">
        <v>-1.23884616250424</v>
      </c>
      <c r="DB18">
        <v>-44.853846205365997</v>
      </c>
      <c r="DC18">
        <v>12845.124</v>
      </c>
      <c r="DD18">
        <v>15</v>
      </c>
      <c r="DE18">
        <v>1608151783.5999999</v>
      </c>
      <c r="DF18" t="s">
        <v>291</v>
      </c>
      <c r="DG18">
        <v>1608151783.5999999</v>
      </c>
      <c r="DH18">
        <v>1608151777.5999999</v>
      </c>
      <c r="DI18">
        <v>15</v>
      </c>
      <c r="DJ18">
        <v>-2.0830000000000002</v>
      </c>
      <c r="DK18">
        <v>7.0000000000000001E-3</v>
      </c>
      <c r="DL18">
        <v>2.9649999999999999</v>
      </c>
      <c r="DM18">
        <v>3.9E-2</v>
      </c>
      <c r="DN18">
        <v>403</v>
      </c>
      <c r="DO18">
        <v>13</v>
      </c>
      <c r="DP18">
        <v>0.41</v>
      </c>
      <c r="DQ18">
        <v>0.13</v>
      </c>
      <c r="DR18">
        <v>-1.4827733571594499</v>
      </c>
      <c r="DS18">
        <v>-1.1651741517935601</v>
      </c>
      <c r="DT18">
        <v>9.0447127163727797E-2</v>
      </c>
      <c r="DU18">
        <v>0</v>
      </c>
      <c r="DV18">
        <v>1.73924733333333</v>
      </c>
      <c r="DW18">
        <v>1.2373220022247</v>
      </c>
      <c r="DX18">
        <v>9.4373378659214899E-2</v>
      </c>
      <c r="DY18">
        <v>0</v>
      </c>
      <c r="DZ18">
        <v>1.1455679999999999</v>
      </c>
      <c r="EA18">
        <v>0.23577717463848699</v>
      </c>
      <c r="EB18">
        <v>1.7052098678266299E-2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2.9649999999999999</v>
      </c>
      <c r="EJ18">
        <v>3.8899999999999997E-2</v>
      </c>
      <c r="EK18">
        <v>2.96540000000005</v>
      </c>
      <c r="EL18">
        <v>0</v>
      </c>
      <c r="EM18">
        <v>0</v>
      </c>
      <c r="EN18">
        <v>0</v>
      </c>
      <c r="EO18">
        <v>3.8840000000002199E-2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512.13400000000001</v>
      </c>
      <c r="FA18">
        <v>461.48500000000001</v>
      </c>
      <c r="FB18">
        <v>23.630400000000002</v>
      </c>
      <c r="FC18">
        <v>33.620399999999997</v>
      </c>
      <c r="FD18">
        <v>30.0002</v>
      </c>
      <c r="FE18">
        <v>33.527500000000003</v>
      </c>
      <c r="FF18">
        <v>33.4955</v>
      </c>
      <c r="FG18">
        <v>6.6289400000000001</v>
      </c>
      <c r="FH18">
        <v>0</v>
      </c>
      <c r="FI18">
        <v>100</v>
      </c>
      <c r="FJ18">
        <v>23.625699999999998</v>
      </c>
      <c r="FK18">
        <v>48.001199999999997</v>
      </c>
      <c r="FL18">
        <v>14.4046</v>
      </c>
      <c r="FM18">
        <v>101.398</v>
      </c>
      <c r="FN18">
        <v>100.77</v>
      </c>
    </row>
    <row r="19" spans="1:170" x14ac:dyDescent="0.25">
      <c r="A19">
        <v>3</v>
      </c>
      <c r="B19">
        <v>1608152025.0999999</v>
      </c>
      <c r="C19">
        <v>266.5</v>
      </c>
      <c r="D19" t="s">
        <v>298</v>
      </c>
      <c r="E19" t="s">
        <v>299</v>
      </c>
      <c r="F19" t="s">
        <v>285</v>
      </c>
      <c r="G19" t="s">
        <v>286</v>
      </c>
      <c r="H19">
        <v>1608152017.0999999</v>
      </c>
      <c r="I19">
        <f t="shared" si="0"/>
        <v>1.5957718125046631E-3</v>
      </c>
      <c r="J19">
        <f t="shared" si="1"/>
        <v>-0.6097860573654531</v>
      </c>
      <c r="K19">
        <f t="shared" si="2"/>
        <v>79.898448387096806</v>
      </c>
      <c r="L19">
        <f t="shared" si="3"/>
        <v>91.514743786303697</v>
      </c>
      <c r="M19">
        <f t="shared" si="4"/>
        <v>9.3609904081535795</v>
      </c>
      <c r="N19">
        <f t="shared" si="5"/>
        <v>8.1727662454528307</v>
      </c>
      <c r="O19">
        <f t="shared" si="6"/>
        <v>6.5839037689594371E-2</v>
      </c>
      <c r="P19">
        <f t="shared" si="7"/>
        <v>2.968936808876447</v>
      </c>
      <c r="Q19">
        <f t="shared" si="8"/>
        <v>6.5038546105620432E-2</v>
      </c>
      <c r="R19">
        <f t="shared" si="9"/>
        <v>4.0720201314514613E-2</v>
      </c>
      <c r="S19">
        <f t="shared" si="10"/>
        <v>231.28930082582207</v>
      </c>
      <c r="T19">
        <f t="shared" si="11"/>
        <v>28.922491026000859</v>
      </c>
      <c r="U19">
        <f t="shared" si="12"/>
        <v>28.714806451612901</v>
      </c>
      <c r="V19">
        <f t="shared" si="13"/>
        <v>3.9558776147300136</v>
      </c>
      <c r="W19">
        <f t="shared" si="14"/>
        <v>39.908521691993819</v>
      </c>
      <c r="X19">
        <f t="shared" si="15"/>
        <v>1.5132205703033932</v>
      </c>
      <c r="Y19">
        <f t="shared" si="16"/>
        <v>3.7917229357231874</v>
      </c>
      <c r="Z19">
        <f t="shared" si="17"/>
        <v>2.4426570444266202</v>
      </c>
      <c r="AA19">
        <f t="shared" si="18"/>
        <v>-70.373536931455646</v>
      </c>
      <c r="AB19">
        <f t="shared" si="19"/>
        <v>-116.66869705194308</v>
      </c>
      <c r="AC19">
        <f t="shared" si="20"/>
        <v>-8.5956824924921822</v>
      </c>
      <c r="AD19">
        <f t="shared" si="21"/>
        <v>35.651384349931149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53896.036100269834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904.452</v>
      </c>
      <c r="AR19">
        <v>985.39</v>
      </c>
      <c r="AS19">
        <f t="shared" si="27"/>
        <v>8.2138036716426943E-2</v>
      </c>
      <c r="AT19">
        <v>0.5</v>
      </c>
      <c r="AU19">
        <f t="shared" si="28"/>
        <v>1180.1809459085166</v>
      </c>
      <c r="AV19">
        <f t="shared" si="29"/>
        <v>-0.6097860573654531</v>
      </c>
      <c r="AW19">
        <f t="shared" si="30"/>
        <v>48.468872933530605</v>
      </c>
      <c r="AX19">
        <f t="shared" si="31"/>
        <v>0.31487025441703281</v>
      </c>
      <c r="AY19">
        <f t="shared" si="32"/>
        <v>-2.7147174050133863E-5</v>
      </c>
      <c r="AZ19">
        <f t="shared" si="33"/>
        <v>2.3104456103674686</v>
      </c>
      <c r="BA19" t="s">
        <v>301</v>
      </c>
      <c r="BB19">
        <v>675.12</v>
      </c>
      <c r="BC19">
        <f t="shared" si="34"/>
        <v>310.27</v>
      </c>
      <c r="BD19">
        <f t="shared" si="35"/>
        <v>0.26086311921874494</v>
      </c>
      <c r="BE19">
        <f t="shared" si="36"/>
        <v>0.8800638587376689</v>
      </c>
      <c r="BF19">
        <f t="shared" si="37"/>
        <v>0.29986690871990113</v>
      </c>
      <c r="BG19">
        <f t="shared" si="38"/>
        <v>0.89401054315492368</v>
      </c>
      <c r="BH19">
        <f t="shared" si="39"/>
        <v>1399.99580645161</v>
      </c>
      <c r="BI19">
        <f t="shared" si="40"/>
        <v>1180.1809459085166</v>
      </c>
      <c r="BJ19">
        <f t="shared" si="41"/>
        <v>0.84298891501665996</v>
      </c>
      <c r="BK19">
        <f t="shared" si="42"/>
        <v>0.19597783003331998</v>
      </c>
      <c r="BL19">
        <v>6</v>
      </c>
      <c r="BM19">
        <v>0.5</v>
      </c>
      <c r="BN19" t="s">
        <v>290</v>
      </c>
      <c r="BO19">
        <v>2</v>
      </c>
      <c r="BP19">
        <v>1608152017.0999999</v>
      </c>
      <c r="BQ19">
        <v>79.898448387096806</v>
      </c>
      <c r="BR19">
        <v>79.319725806451601</v>
      </c>
      <c r="BS19">
        <v>14.793519354838701</v>
      </c>
      <c r="BT19">
        <v>12.906990322580601</v>
      </c>
      <c r="BU19">
        <v>76.933048387096804</v>
      </c>
      <c r="BV19">
        <v>14.7546870967742</v>
      </c>
      <c r="BW19">
        <v>500.01819354838699</v>
      </c>
      <c r="BX19">
        <v>102.24129032258099</v>
      </c>
      <c r="BY19">
        <v>4.8133445161290297E-2</v>
      </c>
      <c r="BZ19">
        <v>27.985906451612902</v>
      </c>
      <c r="CA19">
        <v>28.714806451612901</v>
      </c>
      <c r="CB19">
        <v>999.9</v>
      </c>
      <c r="CC19">
        <v>0</v>
      </c>
      <c r="CD19">
        <v>0</v>
      </c>
      <c r="CE19">
        <v>10002.0935483871</v>
      </c>
      <c r="CF19">
        <v>0</v>
      </c>
      <c r="CG19">
        <v>447.07629032258097</v>
      </c>
      <c r="CH19">
        <v>1399.99580645161</v>
      </c>
      <c r="CI19">
        <v>0.90001429032257996</v>
      </c>
      <c r="CJ19">
        <v>9.9985535483870902E-2</v>
      </c>
      <c r="CK19">
        <v>0</v>
      </c>
      <c r="CL19">
        <v>904.52996774193502</v>
      </c>
      <c r="CM19">
        <v>4.9997499999999997</v>
      </c>
      <c r="CN19">
        <v>12652.2870967742</v>
      </c>
      <c r="CO19">
        <v>12178.083870967699</v>
      </c>
      <c r="CP19">
        <v>50.1991612903226</v>
      </c>
      <c r="CQ19">
        <v>52</v>
      </c>
      <c r="CR19">
        <v>51.253999999999998</v>
      </c>
      <c r="CS19">
        <v>51.330290322580602</v>
      </c>
      <c r="CT19">
        <v>51.124935483870999</v>
      </c>
      <c r="CU19">
        <v>1255.5135483870999</v>
      </c>
      <c r="CV19">
        <v>139.482258064516</v>
      </c>
      <c r="CW19">
        <v>0</v>
      </c>
      <c r="CX19">
        <v>120.09999990463299</v>
      </c>
      <c r="CY19">
        <v>0</v>
      </c>
      <c r="CZ19">
        <v>904.452</v>
      </c>
      <c r="DA19">
        <v>-7.5645128351807296</v>
      </c>
      <c r="DB19">
        <v>-98.885470147668102</v>
      </c>
      <c r="DC19">
        <v>12651.0846153846</v>
      </c>
      <c r="DD19">
        <v>15</v>
      </c>
      <c r="DE19">
        <v>1608151783.5999999</v>
      </c>
      <c r="DF19" t="s">
        <v>291</v>
      </c>
      <c r="DG19">
        <v>1608151783.5999999</v>
      </c>
      <c r="DH19">
        <v>1608151777.5999999</v>
      </c>
      <c r="DI19">
        <v>15</v>
      </c>
      <c r="DJ19">
        <v>-2.0830000000000002</v>
      </c>
      <c r="DK19">
        <v>7.0000000000000001E-3</v>
      </c>
      <c r="DL19">
        <v>2.9649999999999999</v>
      </c>
      <c r="DM19">
        <v>3.9E-2</v>
      </c>
      <c r="DN19">
        <v>403</v>
      </c>
      <c r="DO19">
        <v>13</v>
      </c>
      <c r="DP19">
        <v>0.41</v>
      </c>
      <c r="DQ19">
        <v>0.13</v>
      </c>
      <c r="DR19">
        <v>-0.61558166474948905</v>
      </c>
      <c r="DS19">
        <v>0.39885751918469398</v>
      </c>
      <c r="DT19">
        <v>3.3952680266331199E-2</v>
      </c>
      <c r="DU19">
        <v>1</v>
      </c>
      <c r="DV19">
        <v>0.581419666666667</v>
      </c>
      <c r="DW19">
        <v>-0.572892440489432</v>
      </c>
      <c r="DX19">
        <v>4.5006617546262603E-2</v>
      </c>
      <c r="DY19">
        <v>0</v>
      </c>
      <c r="DZ19">
        <v>1.8849846666666701</v>
      </c>
      <c r="EA19">
        <v>0.365883870967743</v>
      </c>
      <c r="EB19">
        <v>2.6410514665354198E-2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2.9649999999999999</v>
      </c>
      <c r="EJ19">
        <v>3.8800000000000001E-2</v>
      </c>
      <c r="EK19">
        <v>2.96540000000005</v>
      </c>
      <c r="EL19">
        <v>0</v>
      </c>
      <c r="EM19">
        <v>0</v>
      </c>
      <c r="EN19">
        <v>0</v>
      </c>
      <c r="EO19">
        <v>3.8840000000002199E-2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4.0999999999999996</v>
      </c>
      <c r="EY19">
        <v>2</v>
      </c>
      <c r="EZ19">
        <v>513.40899999999999</v>
      </c>
      <c r="FA19">
        <v>461.23399999999998</v>
      </c>
      <c r="FB19">
        <v>23.775200000000002</v>
      </c>
      <c r="FC19">
        <v>33.680799999999998</v>
      </c>
      <c r="FD19">
        <v>30.000299999999999</v>
      </c>
      <c r="FE19">
        <v>33.589300000000001</v>
      </c>
      <c r="FF19">
        <v>33.5565</v>
      </c>
      <c r="FG19">
        <v>8.0388699999999993</v>
      </c>
      <c r="FH19">
        <v>0</v>
      </c>
      <c r="FI19">
        <v>100</v>
      </c>
      <c r="FJ19">
        <v>23.7804</v>
      </c>
      <c r="FK19">
        <v>79.467299999999994</v>
      </c>
      <c r="FL19">
        <v>13.9786</v>
      </c>
      <c r="FM19">
        <v>101.389</v>
      </c>
      <c r="FN19">
        <v>100.75700000000001</v>
      </c>
    </row>
    <row r="20" spans="1:170" x14ac:dyDescent="0.25">
      <c r="A20">
        <v>4</v>
      </c>
      <c r="B20">
        <v>1608152145.5999999</v>
      </c>
      <c r="C20">
        <v>387</v>
      </c>
      <c r="D20" t="s">
        <v>302</v>
      </c>
      <c r="E20" t="s">
        <v>303</v>
      </c>
      <c r="F20" t="s">
        <v>285</v>
      </c>
      <c r="G20" t="s">
        <v>286</v>
      </c>
      <c r="H20">
        <v>1608152137.5999999</v>
      </c>
      <c r="I20">
        <f t="shared" si="0"/>
        <v>2.1188536857553505E-3</v>
      </c>
      <c r="J20">
        <f t="shared" si="1"/>
        <v>0.24073357087034353</v>
      </c>
      <c r="K20">
        <f t="shared" si="2"/>
        <v>99.937641935483896</v>
      </c>
      <c r="L20">
        <f t="shared" si="3"/>
        <v>92.005829884747499</v>
      </c>
      <c r="M20">
        <f t="shared" si="4"/>
        <v>9.411102186714503</v>
      </c>
      <c r="N20">
        <f t="shared" si="5"/>
        <v>10.222432227743441</v>
      </c>
      <c r="O20">
        <f t="shared" si="6"/>
        <v>9.0883377444217553E-2</v>
      </c>
      <c r="P20">
        <f t="shared" si="7"/>
        <v>2.9685357556588845</v>
      </c>
      <c r="Q20">
        <f t="shared" si="8"/>
        <v>8.9365433150621967E-2</v>
      </c>
      <c r="R20">
        <f t="shared" si="9"/>
        <v>5.5987665162918455E-2</v>
      </c>
      <c r="S20">
        <f t="shared" si="10"/>
        <v>231.29559992612516</v>
      </c>
      <c r="T20">
        <f t="shared" si="11"/>
        <v>28.791231747808819</v>
      </c>
      <c r="U20">
        <f t="shared" si="12"/>
        <v>28.640493548387099</v>
      </c>
      <c r="V20">
        <f t="shared" si="13"/>
        <v>3.9388627383713257</v>
      </c>
      <c r="W20">
        <f t="shared" si="14"/>
        <v>41.637091174722542</v>
      </c>
      <c r="X20">
        <f t="shared" si="15"/>
        <v>1.5790271195966536</v>
      </c>
      <c r="Y20">
        <f t="shared" si="16"/>
        <v>3.7923569467678502</v>
      </c>
      <c r="Z20">
        <f t="shared" si="17"/>
        <v>2.3598356187746719</v>
      </c>
      <c r="AA20">
        <f t="shared" si="18"/>
        <v>-93.441447541810959</v>
      </c>
      <c r="AB20">
        <f t="shared" si="19"/>
        <v>-104.30096981039561</v>
      </c>
      <c r="AC20">
        <f t="shared" si="20"/>
        <v>-7.6827809596120433</v>
      </c>
      <c r="AD20">
        <f t="shared" si="21"/>
        <v>25.870401614306545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53883.757205657013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889.95769230769201</v>
      </c>
      <c r="AR20">
        <v>975.59</v>
      </c>
      <c r="AS20">
        <f t="shared" si="27"/>
        <v>8.7774892826195439E-2</v>
      </c>
      <c r="AT20">
        <v>0.5</v>
      </c>
      <c r="AU20">
        <f t="shared" si="28"/>
        <v>1180.2069491344503</v>
      </c>
      <c r="AV20">
        <f t="shared" si="29"/>
        <v>0.24073357087034353</v>
      </c>
      <c r="AW20">
        <f t="shared" si="30"/>
        <v>51.796269236503733</v>
      </c>
      <c r="AX20">
        <f t="shared" si="31"/>
        <v>0.33542779241279636</v>
      </c>
      <c r="AY20">
        <f t="shared" si="32"/>
        <v>6.9350638147557995E-4</v>
      </c>
      <c r="AZ20">
        <f t="shared" si="33"/>
        <v>2.3436997099191257</v>
      </c>
      <c r="BA20" t="s">
        <v>305</v>
      </c>
      <c r="BB20">
        <v>648.35</v>
      </c>
      <c r="BC20">
        <f t="shared" si="34"/>
        <v>327.24</v>
      </c>
      <c r="BD20">
        <f t="shared" si="35"/>
        <v>0.26168044154842934</v>
      </c>
      <c r="BE20">
        <f t="shared" si="36"/>
        <v>0.87479961587463118</v>
      </c>
      <c r="BF20">
        <f t="shared" si="37"/>
        <v>0.3292118516503188</v>
      </c>
      <c r="BG20">
        <f t="shared" si="38"/>
        <v>0.897858806784543</v>
      </c>
      <c r="BH20">
        <f t="shared" si="39"/>
        <v>1400.0258064516099</v>
      </c>
      <c r="BI20">
        <f t="shared" si="40"/>
        <v>1180.2069491344503</v>
      </c>
      <c r="BJ20">
        <f t="shared" si="41"/>
        <v>0.84298942469189597</v>
      </c>
      <c r="BK20">
        <f t="shared" si="42"/>
        <v>0.19597884938379206</v>
      </c>
      <c r="BL20">
        <v>6</v>
      </c>
      <c r="BM20">
        <v>0.5</v>
      </c>
      <c r="BN20" t="s">
        <v>290</v>
      </c>
      <c r="BO20">
        <v>2</v>
      </c>
      <c r="BP20">
        <v>1608152137.5999999</v>
      </c>
      <c r="BQ20">
        <v>99.937641935483896</v>
      </c>
      <c r="BR20">
        <v>100.480612903226</v>
      </c>
      <c r="BS20">
        <v>15.437054838709701</v>
      </c>
      <c r="BT20">
        <v>12.9337419354839</v>
      </c>
      <c r="BU20">
        <v>96.972241935483893</v>
      </c>
      <c r="BV20">
        <v>15.3982096774194</v>
      </c>
      <c r="BW20">
        <v>500.01216129032298</v>
      </c>
      <c r="BX20">
        <v>102.23993548387099</v>
      </c>
      <c r="BY20">
        <v>4.8171677419354797E-2</v>
      </c>
      <c r="BZ20">
        <v>27.988774193548402</v>
      </c>
      <c r="CA20">
        <v>28.640493548387099</v>
      </c>
      <c r="CB20">
        <v>999.9</v>
      </c>
      <c r="CC20">
        <v>0</v>
      </c>
      <c r="CD20">
        <v>0</v>
      </c>
      <c r="CE20">
        <v>9999.9551612903197</v>
      </c>
      <c r="CF20">
        <v>0</v>
      </c>
      <c r="CG20">
        <v>442.10987096774198</v>
      </c>
      <c r="CH20">
        <v>1400.0258064516099</v>
      </c>
      <c r="CI20">
        <v>0.89999467741935502</v>
      </c>
      <c r="CJ20">
        <v>0.100005332258065</v>
      </c>
      <c r="CK20">
        <v>0</v>
      </c>
      <c r="CL20">
        <v>889.98590322580606</v>
      </c>
      <c r="CM20">
        <v>4.9997499999999997</v>
      </c>
      <c r="CN20">
        <v>12413.8064516129</v>
      </c>
      <c r="CO20">
        <v>12178.254838709699</v>
      </c>
      <c r="CP20">
        <v>49.423129032258103</v>
      </c>
      <c r="CQ20">
        <v>51.138903225806402</v>
      </c>
      <c r="CR20">
        <v>50.372709677419301</v>
      </c>
      <c r="CS20">
        <v>50.211387096774203</v>
      </c>
      <c r="CT20">
        <v>50.340451612903202</v>
      </c>
      <c r="CU20">
        <v>1255.51677419355</v>
      </c>
      <c r="CV20">
        <v>139.50903225806499</v>
      </c>
      <c r="CW20">
        <v>0</v>
      </c>
      <c r="CX20">
        <v>120.09999990463299</v>
      </c>
      <c r="CY20">
        <v>0</v>
      </c>
      <c r="CZ20">
        <v>889.95769230769201</v>
      </c>
      <c r="DA20">
        <v>-4.4942222440978004</v>
      </c>
      <c r="DB20">
        <v>-85.429059883774698</v>
      </c>
      <c r="DC20">
        <v>12412.9</v>
      </c>
      <c r="DD20">
        <v>15</v>
      </c>
      <c r="DE20">
        <v>1608151783.5999999</v>
      </c>
      <c r="DF20" t="s">
        <v>291</v>
      </c>
      <c r="DG20">
        <v>1608151783.5999999</v>
      </c>
      <c r="DH20">
        <v>1608151777.5999999</v>
      </c>
      <c r="DI20">
        <v>15</v>
      </c>
      <c r="DJ20">
        <v>-2.0830000000000002</v>
      </c>
      <c r="DK20">
        <v>7.0000000000000001E-3</v>
      </c>
      <c r="DL20">
        <v>2.9649999999999999</v>
      </c>
      <c r="DM20">
        <v>3.9E-2</v>
      </c>
      <c r="DN20">
        <v>403</v>
      </c>
      <c r="DO20">
        <v>13</v>
      </c>
      <c r="DP20">
        <v>0.41</v>
      </c>
      <c r="DQ20">
        <v>0.13</v>
      </c>
      <c r="DR20">
        <v>0.239408168192487</v>
      </c>
      <c r="DS20">
        <v>0.24112607059205801</v>
      </c>
      <c r="DT20">
        <v>2.0487638736922199E-2</v>
      </c>
      <c r="DU20">
        <v>1</v>
      </c>
      <c r="DV20">
        <v>-0.54501160000000004</v>
      </c>
      <c r="DW20">
        <v>-0.30687072747497002</v>
      </c>
      <c r="DX20">
        <v>2.5476787358430199E-2</v>
      </c>
      <c r="DY20">
        <v>0</v>
      </c>
      <c r="DZ20">
        <v>2.5043103333333301</v>
      </c>
      <c r="EA20">
        <v>0.24419639599555101</v>
      </c>
      <c r="EB20">
        <v>1.7617978787464701E-2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2.9649999999999999</v>
      </c>
      <c r="EJ20">
        <v>3.8800000000000001E-2</v>
      </c>
      <c r="EK20">
        <v>2.96540000000005</v>
      </c>
      <c r="EL20">
        <v>0</v>
      </c>
      <c r="EM20">
        <v>0</v>
      </c>
      <c r="EN20">
        <v>0</v>
      </c>
      <c r="EO20">
        <v>3.8840000000002199E-2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</v>
      </c>
      <c r="EX20">
        <v>6.1</v>
      </c>
      <c r="EY20">
        <v>2</v>
      </c>
      <c r="EZ20">
        <v>513.40899999999999</v>
      </c>
      <c r="FA20">
        <v>461.14699999999999</v>
      </c>
      <c r="FB20">
        <v>23.907299999999999</v>
      </c>
      <c r="FC20">
        <v>33.714100000000002</v>
      </c>
      <c r="FD20">
        <v>30.0001</v>
      </c>
      <c r="FE20">
        <v>33.631399999999999</v>
      </c>
      <c r="FF20">
        <v>33.600200000000001</v>
      </c>
      <c r="FG20">
        <v>8.9873200000000004</v>
      </c>
      <c r="FH20">
        <v>0</v>
      </c>
      <c r="FI20">
        <v>100</v>
      </c>
      <c r="FJ20">
        <v>23.907800000000002</v>
      </c>
      <c r="FK20">
        <v>100.56</v>
      </c>
      <c r="FL20">
        <v>14.710599999999999</v>
      </c>
      <c r="FM20">
        <v>101.38200000000001</v>
      </c>
      <c r="FN20">
        <v>100.751</v>
      </c>
    </row>
    <row r="21" spans="1:170" x14ac:dyDescent="0.25">
      <c r="A21">
        <v>5</v>
      </c>
      <c r="B21">
        <v>1608152266.0999999</v>
      </c>
      <c r="C21">
        <v>507.5</v>
      </c>
      <c r="D21" t="s">
        <v>306</v>
      </c>
      <c r="E21" t="s">
        <v>307</v>
      </c>
      <c r="F21" t="s">
        <v>285</v>
      </c>
      <c r="G21" t="s">
        <v>286</v>
      </c>
      <c r="H21">
        <v>1608152258.0999999</v>
      </c>
      <c r="I21">
        <f t="shared" si="0"/>
        <v>2.4191808518331066E-3</v>
      </c>
      <c r="J21">
        <f t="shared" si="1"/>
        <v>2.3309468932849038</v>
      </c>
      <c r="K21">
        <f t="shared" si="2"/>
        <v>149.59577419354801</v>
      </c>
      <c r="L21">
        <f t="shared" si="3"/>
        <v>109.14062289362724</v>
      </c>
      <c r="M21">
        <f t="shared" si="4"/>
        <v>11.163443384134746</v>
      </c>
      <c r="N21">
        <f t="shared" si="5"/>
        <v>15.301396596784413</v>
      </c>
      <c r="O21">
        <f t="shared" si="6"/>
        <v>0.10634610355299635</v>
      </c>
      <c r="P21">
        <f t="shared" si="7"/>
        <v>2.9687157054291773</v>
      </c>
      <c r="Q21">
        <f t="shared" si="8"/>
        <v>0.10427416884476744</v>
      </c>
      <c r="R21">
        <f t="shared" si="9"/>
        <v>6.5354148410832189E-2</v>
      </c>
      <c r="S21">
        <f t="shared" si="10"/>
        <v>231.29163927143813</v>
      </c>
      <c r="T21">
        <f t="shared" si="11"/>
        <v>28.705198067593809</v>
      </c>
      <c r="U21">
        <f t="shared" si="12"/>
        <v>28.585387096774198</v>
      </c>
      <c r="V21">
        <f t="shared" si="13"/>
        <v>3.9262866694641763</v>
      </c>
      <c r="W21">
        <f t="shared" si="14"/>
        <v>42.67537871829515</v>
      </c>
      <c r="X21">
        <f t="shared" si="15"/>
        <v>1.6175652478444731</v>
      </c>
      <c r="Y21">
        <f t="shared" si="16"/>
        <v>3.7903945938528127</v>
      </c>
      <c r="Z21">
        <f t="shared" si="17"/>
        <v>2.308721421619703</v>
      </c>
      <c r="AA21">
        <f t="shared" si="18"/>
        <v>-106.68587556584001</v>
      </c>
      <c r="AB21">
        <f t="shared" si="19"/>
        <v>-96.90836350760641</v>
      </c>
      <c r="AC21">
        <f t="shared" si="20"/>
        <v>-7.1355364506024133</v>
      </c>
      <c r="AD21">
        <f t="shared" si="21"/>
        <v>20.561863747389296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53890.549872009222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879.77757692307705</v>
      </c>
      <c r="AR21">
        <v>976.64</v>
      </c>
      <c r="AS21">
        <f t="shared" si="27"/>
        <v>9.9179250365460048E-2</v>
      </c>
      <c r="AT21">
        <v>0.5</v>
      </c>
      <c r="AU21">
        <f t="shared" si="28"/>
        <v>1180.1858426828585</v>
      </c>
      <c r="AV21">
        <f t="shared" si="29"/>
        <v>2.3309468932849038</v>
      </c>
      <c r="AW21">
        <f t="shared" si="30"/>
        <v>58.524973584607331</v>
      </c>
      <c r="AX21">
        <f t="shared" si="31"/>
        <v>0.35148058650065528</v>
      </c>
      <c r="AY21">
        <f t="shared" si="32"/>
        <v>2.4646070711108808E-3</v>
      </c>
      <c r="AZ21">
        <f t="shared" si="33"/>
        <v>2.3401048492791614</v>
      </c>
      <c r="BA21" t="s">
        <v>309</v>
      </c>
      <c r="BB21">
        <v>633.37</v>
      </c>
      <c r="BC21">
        <f t="shared" si="34"/>
        <v>343.27</v>
      </c>
      <c r="BD21">
        <f t="shared" si="35"/>
        <v>0.28217561417229275</v>
      </c>
      <c r="BE21">
        <f t="shared" si="36"/>
        <v>0.86941503627254435</v>
      </c>
      <c r="BF21">
        <f t="shared" si="37"/>
        <v>0.37088865783830843</v>
      </c>
      <c r="BG21">
        <f t="shared" si="38"/>
        <v>0.89744649282422684</v>
      </c>
      <c r="BH21">
        <f t="shared" si="39"/>
        <v>1400.0006451612901</v>
      </c>
      <c r="BI21">
        <f t="shared" si="40"/>
        <v>1180.1858426828585</v>
      </c>
      <c r="BJ21">
        <f t="shared" si="41"/>
        <v>0.8429894991561897</v>
      </c>
      <c r="BK21">
        <f t="shared" si="42"/>
        <v>0.19597899831237953</v>
      </c>
      <c r="BL21">
        <v>6</v>
      </c>
      <c r="BM21">
        <v>0.5</v>
      </c>
      <c r="BN21" t="s">
        <v>290</v>
      </c>
      <c r="BO21">
        <v>2</v>
      </c>
      <c r="BP21">
        <v>1608152258.0999999</v>
      </c>
      <c r="BQ21">
        <v>149.59577419354801</v>
      </c>
      <c r="BR21">
        <v>152.82709677419399</v>
      </c>
      <c r="BS21">
        <v>15.814303225806499</v>
      </c>
      <c r="BT21">
        <v>12.957277419354799</v>
      </c>
      <c r="BU21">
        <v>146.630387096774</v>
      </c>
      <c r="BV21">
        <v>15.7754677419355</v>
      </c>
      <c r="BW21">
        <v>500.01435483871001</v>
      </c>
      <c r="BX21">
        <v>102.237032258065</v>
      </c>
      <c r="BY21">
        <v>4.7919835483871E-2</v>
      </c>
      <c r="BZ21">
        <v>27.979896774193499</v>
      </c>
      <c r="CA21">
        <v>28.585387096774198</v>
      </c>
      <c r="CB21">
        <v>999.9</v>
      </c>
      <c r="CC21">
        <v>0</v>
      </c>
      <c r="CD21">
        <v>0</v>
      </c>
      <c r="CE21">
        <v>10001.2580645161</v>
      </c>
      <c r="CF21">
        <v>0</v>
      </c>
      <c r="CG21">
        <v>477.07964516128999</v>
      </c>
      <c r="CH21">
        <v>1400.0006451612901</v>
      </c>
      <c r="CI21">
        <v>0.89999370967741898</v>
      </c>
      <c r="CJ21">
        <v>0.10000628387096799</v>
      </c>
      <c r="CK21">
        <v>0</v>
      </c>
      <c r="CL21">
        <v>879.78767741935496</v>
      </c>
      <c r="CM21">
        <v>4.9997499999999997</v>
      </c>
      <c r="CN21">
        <v>12242.9258064516</v>
      </c>
      <c r="CO21">
        <v>12178.038709677399</v>
      </c>
      <c r="CP21">
        <v>48.743838709677398</v>
      </c>
      <c r="CQ21">
        <v>50.52</v>
      </c>
      <c r="CR21">
        <v>49.652999999999999</v>
      </c>
      <c r="CS21">
        <v>49.606709677419303</v>
      </c>
      <c r="CT21">
        <v>49.715451612903202</v>
      </c>
      <c r="CU21">
        <v>1255.4906451612901</v>
      </c>
      <c r="CV21">
        <v>139.51</v>
      </c>
      <c r="CW21">
        <v>0</v>
      </c>
      <c r="CX21">
        <v>120.09999990463299</v>
      </c>
      <c r="CY21">
        <v>0</v>
      </c>
      <c r="CZ21">
        <v>879.77757692307705</v>
      </c>
      <c r="DA21">
        <v>-3.3105983017781799</v>
      </c>
      <c r="DB21">
        <v>-47.080341894355101</v>
      </c>
      <c r="DC21">
        <v>12242.496153846199</v>
      </c>
      <c r="DD21">
        <v>15</v>
      </c>
      <c r="DE21">
        <v>1608151783.5999999</v>
      </c>
      <c r="DF21" t="s">
        <v>291</v>
      </c>
      <c r="DG21">
        <v>1608151783.5999999</v>
      </c>
      <c r="DH21">
        <v>1608151777.5999999</v>
      </c>
      <c r="DI21">
        <v>15</v>
      </c>
      <c r="DJ21">
        <v>-2.0830000000000002</v>
      </c>
      <c r="DK21">
        <v>7.0000000000000001E-3</v>
      </c>
      <c r="DL21">
        <v>2.9649999999999999</v>
      </c>
      <c r="DM21">
        <v>3.9E-2</v>
      </c>
      <c r="DN21">
        <v>403</v>
      </c>
      <c r="DO21">
        <v>13</v>
      </c>
      <c r="DP21">
        <v>0.41</v>
      </c>
      <c r="DQ21">
        <v>0.13</v>
      </c>
      <c r="DR21">
        <v>2.2566688915549999</v>
      </c>
      <c r="DS21">
        <v>5.2397135966504704</v>
      </c>
      <c r="DT21">
        <v>0.45590067730485401</v>
      </c>
      <c r="DU21">
        <v>0</v>
      </c>
      <c r="DV21">
        <v>-3.22771133333333</v>
      </c>
      <c r="DW21">
        <v>-5.1195951056729703</v>
      </c>
      <c r="DX21">
        <v>0.46090095325520403</v>
      </c>
      <c r="DY21">
        <v>0</v>
      </c>
      <c r="DZ21">
        <v>2.8564713333333298</v>
      </c>
      <c r="EA21">
        <v>0.117150433815343</v>
      </c>
      <c r="EB21">
        <v>8.4860653361194908E-3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2.9649999999999999</v>
      </c>
      <c r="EJ21">
        <v>3.8800000000000001E-2</v>
      </c>
      <c r="EK21">
        <v>2.96540000000005</v>
      </c>
      <c r="EL21">
        <v>0</v>
      </c>
      <c r="EM21">
        <v>0</v>
      </c>
      <c r="EN21">
        <v>0</v>
      </c>
      <c r="EO21">
        <v>3.8840000000002199E-2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</v>
      </c>
      <c r="EX21">
        <v>8.1</v>
      </c>
      <c r="EY21">
        <v>2</v>
      </c>
      <c r="EZ21">
        <v>513.60900000000004</v>
      </c>
      <c r="FA21">
        <v>461.19799999999998</v>
      </c>
      <c r="FB21">
        <v>24.019400000000001</v>
      </c>
      <c r="FC21">
        <v>33.729199999999999</v>
      </c>
      <c r="FD21">
        <v>30</v>
      </c>
      <c r="FE21">
        <v>33.6554</v>
      </c>
      <c r="FF21">
        <v>33.625399999999999</v>
      </c>
      <c r="FG21">
        <v>11.3758</v>
      </c>
      <c r="FH21">
        <v>0</v>
      </c>
      <c r="FI21">
        <v>100</v>
      </c>
      <c r="FJ21">
        <v>24.0259</v>
      </c>
      <c r="FK21">
        <v>153.24600000000001</v>
      </c>
      <c r="FL21">
        <v>15.334</v>
      </c>
      <c r="FM21">
        <v>101.38200000000001</v>
      </c>
      <c r="FN21">
        <v>100.751</v>
      </c>
    </row>
    <row r="22" spans="1:170" x14ac:dyDescent="0.25">
      <c r="A22">
        <v>6</v>
      </c>
      <c r="B22">
        <v>1608152335.0999999</v>
      </c>
      <c r="C22">
        <v>576.5</v>
      </c>
      <c r="D22" t="s">
        <v>310</v>
      </c>
      <c r="E22" t="s">
        <v>311</v>
      </c>
      <c r="F22" t="s">
        <v>285</v>
      </c>
      <c r="G22" t="s">
        <v>286</v>
      </c>
      <c r="H22">
        <v>1608152327.3499999</v>
      </c>
      <c r="I22">
        <f t="shared" si="0"/>
        <v>2.4864165083172607E-3</v>
      </c>
      <c r="J22">
        <f t="shared" si="1"/>
        <v>4.4549131882693773</v>
      </c>
      <c r="K22">
        <f t="shared" si="2"/>
        <v>198.79990000000001</v>
      </c>
      <c r="L22">
        <f t="shared" si="3"/>
        <v>127.07696499974315</v>
      </c>
      <c r="M22">
        <f t="shared" si="4"/>
        <v>12.997988502305018</v>
      </c>
      <c r="N22">
        <f t="shared" si="5"/>
        <v>20.33412439827006</v>
      </c>
      <c r="O22">
        <f t="shared" si="6"/>
        <v>0.11033287739162649</v>
      </c>
      <c r="P22">
        <f t="shared" si="7"/>
        <v>2.9678369497042283</v>
      </c>
      <c r="Q22">
        <f t="shared" si="8"/>
        <v>0.10810379129880357</v>
      </c>
      <c r="R22">
        <f t="shared" si="9"/>
        <v>6.7761393153514898E-2</v>
      </c>
      <c r="S22">
        <f t="shared" si="10"/>
        <v>231.296806749214</v>
      </c>
      <c r="T22">
        <f t="shared" si="11"/>
        <v>28.69585385325669</v>
      </c>
      <c r="U22">
        <f t="shared" si="12"/>
        <v>28.550170000000001</v>
      </c>
      <c r="V22">
        <f t="shared" si="13"/>
        <v>3.9182679860647482</v>
      </c>
      <c r="W22">
        <f t="shared" si="14"/>
        <v>42.970958074008387</v>
      </c>
      <c r="X22">
        <f t="shared" si="15"/>
        <v>1.6294996082872688</v>
      </c>
      <c r="Y22">
        <f t="shared" si="16"/>
        <v>3.7920951296473318</v>
      </c>
      <c r="Z22">
        <f t="shared" si="17"/>
        <v>2.2887683777774797</v>
      </c>
      <c r="AA22">
        <f t="shared" si="18"/>
        <v>-109.6509680167912</v>
      </c>
      <c r="AB22">
        <f t="shared" si="19"/>
        <v>-90.013939580306257</v>
      </c>
      <c r="AC22">
        <f t="shared" si="20"/>
        <v>-6.6289407496847055</v>
      </c>
      <c r="AD22">
        <f t="shared" si="21"/>
        <v>25.00295840243183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53863.442108336945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878.42580769230801</v>
      </c>
      <c r="AR22">
        <v>985.08</v>
      </c>
      <c r="AS22">
        <f t="shared" si="27"/>
        <v>0.10826957435709994</v>
      </c>
      <c r="AT22">
        <v>0.5</v>
      </c>
      <c r="AU22">
        <f t="shared" si="28"/>
        <v>1180.2170507472713</v>
      </c>
      <c r="AV22">
        <f t="shared" si="29"/>
        <v>4.4549131882693773</v>
      </c>
      <c r="AW22">
        <f t="shared" si="30"/>
        <v>63.890798866699441</v>
      </c>
      <c r="AX22">
        <f t="shared" si="31"/>
        <v>0.3631786250862874</v>
      </c>
      <c r="AY22">
        <f t="shared" si="32"/>
        <v>4.2641823085839163E-3</v>
      </c>
      <c r="AZ22">
        <f t="shared" si="33"/>
        <v>2.3114873918869532</v>
      </c>
      <c r="BA22" t="s">
        <v>313</v>
      </c>
      <c r="BB22">
        <v>627.32000000000005</v>
      </c>
      <c r="BC22">
        <f t="shared" si="34"/>
        <v>357.76</v>
      </c>
      <c r="BD22">
        <f t="shared" si="35"/>
        <v>0.29811659298885296</v>
      </c>
      <c r="BE22">
        <f t="shared" si="36"/>
        <v>0.86421533650123739</v>
      </c>
      <c r="BF22">
        <f t="shared" si="37"/>
        <v>0.39559708859748105</v>
      </c>
      <c r="BG22">
        <f t="shared" si="38"/>
        <v>0.8941322739432076</v>
      </c>
      <c r="BH22">
        <f t="shared" si="39"/>
        <v>1400.03833333333</v>
      </c>
      <c r="BI22">
        <f t="shared" si="40"/>
        <v>1180.2170507472713</v>
      </c>
      <c r="BJ22">
        <f t="shared" si="41"/>
        <v>0.84298909726086602</v>
      </c>
      <c r="BK22">
        <f t="shared" si="42"/>
        <v>0.19597819452173235</v>
      </c>
      <c r="BL22">
        <v>6</v>
      </c>
      <c r="BM22">
        <v>0.5</v>
      </c>
      <c r="BN22" t="s">
        <v>290</v>
      </c>
      <c r="BO22">
        <v>2</v>
      </c>
      <c r="BP22">
        <v>1608152327.3499999</v>
      </c>
      <c r="BQ22">
        <v>198.79990000000001</v>
      </c>
      <c r="BR22">
        <v>204.73873333333299</v>
      </c>
      <c r="BS22">
        <v>15.93107</v>
      </c>
      <c r="BT22">
        <v>12.995013333333301</v>
      </c>
      <c r="BU22">
        <v>195.8347</v>
      </c>
      <c r="BV22">
        <v>15.89223</v>
      </c>
      <c r="BW22">
        <v>500.018666666667</v>
      </c>
      <c r="BX22">
        <v>102.2362</v>
      </c>
      <c r="BY22">
        <v>4.8179409999999999E-2</v>
      </c>
      <c r="BZ22">
        <v>27.987590000000001</v>
      </c>
      <c r="CA22">
        <v>28.550170000000001</v>
      </c>
      <c r="CB22">
        <v>999.9</v>
      </c>
      <c r="CC22">
        <v>0</v>
      </c>
      <c r="CD22">
        <v>0</v>
      </c>
      <c r="CE22">
        <v>9996.3643333333293</v>
      </c>
      <c r="CF22">
        <v>0</v>
      </c>
      <c r="CG22">
        <v>540.13313333333303</v>
      </c>
      <c r="CH22">
        <v>1400.03833333333</v>
      </c>
      <c r="CI22">
        <v>0.90000533333333299</v>
      </c>
      <c r="CJ22">
        <v>9.9994573333333295E-2</v>
      </c>
      <c r="CK22">
        <v>0</v>
      </c>
      <c r="CL22">
        <v>878.44283333333306</v>
      </c>
      <c r="CM22">
        <v>4.9997499999999997</v>
      </c>
      <c r="CN22">
        <v>12214.6266666667</v>
      </c>
      <c r="CO22">
        <v>12178.3833333333</v>
      </c>
      <c r="CP22">
        <v>48.476900000000001</v>
      </c>
      <c r="CQ22">
        <v>50.25</v>
      </c>
      <c r="CR22">
        <v>49.351900000000001</v>
      </c>
      <c r="CS22">
        <v>49.343499999999999</v>
      </c>
      <c r="CT22">
        <v>49.451700000000002</v>
      </c>
      <c r="CU22">
        <v>1255.5433333333301</v>
      </c>
      <c r="CV22">
        <v>139.495</v>
      </c>
      <c r="CW22">
        <v>0</v>
      </c>
      <c r="CX22">
        <v>68.5</v>
      </c>
      <c r="CY22">
        <v>0</v>
      </c>
      <c r="CZ22">
        <v>878.42580769230801</v>
      </c>
      <c r="DA22">
        <v>-3.6812649702159201</v>
      </c>
      <c r="DB22">
        <v>-71.5726496219296</v>
      </c>
      <c r="DC22">
        <v>12213.973076923099</v>
      </c>
      <c r="DD22">
        <v>15</v>
      </c>
      <c r="DE22">
        <v>1608151783.5999999</v>
      </c>
      <c r="DF22" t="s">
        <v>291</v>
      </c>
      <c r="DG22">
        <v>1608151783.5999999</v>
      </c>
      <c r="DH22">
        <v>1608151777.5999999</v>
      </c>
      <c r="DI22">
        <v>15</v>
      </c>
      <c r="DJ22">
        <v>-2.0830000000000002</v>
      </c>
      <c r="DK22">
        <v>7.0000000000000001E-3</v>
      </c>
      <c r="DL22">
        <v>2.9649999999999999</v>
      </c>
      <c r="DM22">
        <v>3.9E-2</v>
      </c>
      <c r="DN22">
        <v>403</v>
      </c>
      <c r="DO22">
        <v>13</v>
      </c>
      <c r="DP22">
        <v>0.41</v>
      </c>
      <c r="DQ22">
        <v>0.13</v>
      </c>
      <c r="DR22">
        <v>4.46284139885105</v>
      </c>
      <c r="DS22">
        <v>-0.37070451396837301</v>
      </c>
      <c r="DT22">
        <v>7.0802890379095706E-2</v>
      </c>
      <c r="DU22">
        <v>1</v>
      </c>
      <c r="DV22">
        <v>-5.9422996666666696</v>
      </c>
      <c r="DW22">
        <v>0.17074945494994401</v>
      </c>
      <c r="DX22">
        <v>7.2798438009036695E-2</v>
      </c>
      <c r="DY22">
        <v>1</v>
      </c>
      <c r="DZ22">
        <v>2.93586866666667</v>
      </c>
      <c r="EA22">
        <v>2.81560845383712E-2</v>
      </c>
      <c r="EB22">
        <v>2.15920777652874E-3</v>
      </c>
      <c r="EC22">
        <v>1</v>
      </c>
      <c r="ED22">
        <v>3</v>
      </c>
      <c r="EE22">
        <v>3</v>
      </c>
      <c r="EF22" t="s">
        <v>314</v>
      </c>
      <c r="EG22">
        <v>100</v>
      </c>
      <c r="EH22">
        <v>100</v>
      </c>
      <c r="EI22">
        <v>2.9660000000000002</v>
      </c>
      <c r="EJ22">
        <v>3.8800000000000001E-2</v>
      </c>
      <c r="EK22">
        <v>2.96540000000005</v>
      </c>
      <c r="EL22">
        <v>0</v>
      </c>
      <c r="EM22">
        <v>0</v>
      </c>
      <c r="EN22">
        <v>0</v>
      </c>
      <c r="EO22">
        <v>3.8840000000002199E-2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9.1999999999999993</v>
      </c>
      <c r="EX22">
        <v>9.3000000000000007</v>
      </c>
      <c r="EY22">
        <v>2</v>
      </c>
      <c r="EZ22">
        <v>514.33199999999999</v>
      </c>
      <c r="FA22">
        <v>461.42099999999999</v>
      </c>
      <c r="FB22">
        <v>23.844200000000001</v>
      </c>
      <c r="FC22">
        <v>33.732300000000002</v>
      </c>
      <c r="FD22">
        <v>30</v>
      </c>
      <c r="FE22">
        <v>33.664499999999997</v>
      </c>
      <c r="FF22">
        <v>33.634500000000003</v>
      </c>
      <c r="FG22">
        <v>13.7539</v>
      </c>
      <c r="FH22">
        <v>0</v>
      </c>
      <c r="FI22">
        <v>100</v>
      </c>
      <c r="FJ22">
        <v>23.851500000000001</v>
      </c>
      <c r="FK22">
        <v>205.417</v>
      </c>
      <c r="FL22">
        <v>15.7067</v>
      </c>
      <c r="FM22">
        <v>101.38</v>
      </c>
      <c r="FN22">
        <v>100.75</v>
      </c>
    </row>
    <row r="23" spans="1:170" x14ac:dyDescent="0.25">
      <c r="A23">
        <v>7</v>
      </c>
      <c r="B23">
        <v>1608152405.0999999</v>
      </c>
      <c r="C23">
        <v>646.5</v>
      </c>
      <c r="D23" t="s">
        <v>315</v>
      </c>
      <c r="E23" t="s">
        <v>316</v>
      </c>
      <c r="F23" t="s">
        <v>285</v>
      </c>
      <c r="G23" t="s">
        <v>286</v>
      </c>
      <c r="H23">
        <v>1608152397.3499999</v>
      </c>
      <c r="I23">
        <f t="shared" si="0"/>
        <v>2.4938152022537722E-3</v>
      </c>
      <c r="J23">
        <f t="shared" si="1"/>
        <v>7.0860628096305334</v>
      </c>
      <c r="K23">
        <f t="shared" si="2"/>
        <v>248.25739999999999</v>
      </c>
      <c r="L23">
        <f t="shared" si="3"/>
        <v>137.63617803402391</v>
      </c>
      <c r="M23">
        <f t="shared" si="4"/>
        <v>14.077993346849457</v>
      </c>
      <c r="N23">
        <f t="shared" si="5"/>
        <v>25.392786078687699</v>
      </c>
      <c r="O23">
        <f t="shared" si="6"/>
        <v>0.1114015907425815</v>
      </c>
      <c r="P23">
        <f t="shared" si="7"/>
        <v>2.9689979307486105</v>
      </c>
      <c r="Q23">
        <f t="shared" si="8"/>
        <v>0.10913046053564297</v>
      </c>
      <c r="R23">
        <f t="shared" si="9"/>
        <v>6.8406733453321239E-2</v>
      </c>
      <c r="S23">
        <f t="shared" si="10"/>
        <v>231.29079839779081</v>
      </c>
      <c r="T23">
        <f t="shared" si="11"/>
        <v>28.665868547315021</v>
      </c>
      <c r="U23">
        <f t="shared" si="12"/>
        <v>28.514050000000001</v>
      </c>
      <c r="V23">
        <f t="shared" si="13"/>
        <v>3.9100585591734101</v>
      </c>
      <c r="W23">
        <f t="shared" si="14"/>
        <v>43.214053825448225</v>
      </c>
      <c r="X23">
        <f t="shared" si="15"/>
        <v>1.6360632470626502</v>
      </c>
      <c r="Y23">
        <f t="shared" si="16"/>
        <v>3.7859517963093587</v>
      </c>
      <c r="Z23">
        <f t="shared" si="17"/>
        <v>2.2739953121107597</v>
      </c>
      <c r="AA23">
        <f t="shared" si="18"/>
        <v>-109.97725041939135</v>
      </c>
      <c r="AB23">
        <f t="shared" si="19"/>
        <v>-88.71848140687932</v>
      </c>
      <c r="AC23">
        <f t="shared" si="20"/>
        <v>-6.5289051741687203</v>
      </c>
      <c r="AD23">
        <f t="shared" si="21"/>
        <v>26.066161397351408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53902.389686195478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879.37468000000001</v>
      </c>
      <c r="AR23">
        <v>998.22</v>
      </c>
      <c r="AS23">
        <f t="shared" si="27"/>
        <v>0.11905724189056521</v>
      </c>
      <c r="AT23">
        <v>0.5</v>
      </c>
      <c r="AU23">
        <f t="shared" si="28"/>
        <v>1180.1828947685688</v>
      </c>
      <c r="AV23">
        <f t="shared" si="29"/>
        <v>7.0860628096305334</v>
      </c>
      <c r="AW23">
        <f t="shared" si="30"/>
        <v>70.254660188784484</v>
      </c>
      <c r="AX23">
        <f t="shared" si="31"/>
        <v>0.37010879365270183</v>
      </c>
      <c r="AY23">
        <f t="shared" si="32"/>
        <v>6.4937479804345177E-3</v>
      </c>
      <c r="AZ23">
        <f t="shared" si="33"/>
        <v>2.2678968564043993</v>
      </c>
      <c r="BA23" t="s">
        <v>318</v>
      </c>
      <c r="BB23">
        <v>628.77</v>
      </c>
      <c r="BC23">
        <f t="shared" si="34"/>
        <v>369.45000000000005</v>
      </c>
      <c r="BD23">
        <f t="shared" si="35"/>
        <v>0.32168174313168224</v>
      </c>
      <c r="BE23">
        <f t="shared" si="36"/>
        <v>0.85970128849242955</v>
      </c>
      <c r="BF23">
        <f t="shared" si="37"/>
        <v>0.4203297258179482</v>
      </c>
      <c r="BG23">
        <f t="shared" si="38"/>
        <v>0.88897245923981982</v>
      </c>
      <c r="BH23">
        <f t="shared" si="39"/>
        <v>1399.9973333333301</v>
      </c>
      <c r="BI23">
        <f t="shared" si="40"/>
        <v>1180.1828947685688</v>
      </c>
      <c r="BJ23">
        <f t="shared" si="41"/>
        <v>0.8429893876716229</v>
      </c>
      <c r="BK23">
        <f t="shared" si="42"/>
        <v>0.19597877534324579</v>
      </c>
      <c r="BL23">
        <v>6</v>
      </c>
      <c r="BM23">
        <v>0.5</v>
      </c>
      <c r="BN23" t="s">
        <v>290</v>
      </c>
      <c r="BO23">
        <v>2</v>
      </c>
      <c r="BP23">
        <v>1608152397.3499999</v>
      </c>
      <c r="BQ23">
        <v>248.25739999999999</v>
      </c>
      <c r="BR23">
        <v>257.503266666667</v>
      </c>
      <c r="BS23">
        <v>15.995283333333299</v>
      </c>
      <c r="BT23">
        <v>13.05068</v>
      </c>
      <c r="BU23">
        <v>245.80940000000001</v>
      </c>
      <c r="BV23">
        <v>15.954283333333301</v>
      </c>
      <c r="BW23">
        <v>500.01830000000001</v>
      </c>
      <c r="BX23">
        <v>102.236033333333</v>
      </c>
      <c r="BY23">
        <v>4.8072110000000001E-2</v>
      </c>
      <c r="BZ23">
        <v>27.959783333333299</v>
      </c>
      <c r="CA23">
        <v>28.514050000000001</v>
      </c>
      <c r="CB23">
        <v>999.9</v>
      </c>
      <c r="CC23">
        <v>0</v>
      </c>
      <c r="CD23">
        <v>0</v>
      </c>
      <c r="CE23">
        <v>10002.954</v>
      </c>
      <c r="CF23">
        <v>0</v>
      </c>
      <c r="CG23">
        <v>531.67183333333298</v>
      </c>
      <c r="CH23">
        <v>1399.9973333333301</v>
      </c>
      <c r="CI23">
        <v>0.89999566666666697</v>
      </c>
      <c r="CJ23">
        <v>0.1000043</v>
      </c>
      <c r="CK23">
        <v>0</v>
      </c>
      <c r="CL23">
        <v>879.37566666666703</v>
      </c>
      <c r="CM23">
        <v>4.9997499999999997</v>
      </c>
      <c r="CN23">
        <v>12218.143333333301</v>
      </c>
      <c r="CO23">
        <v>12178.0233333333</v>
      </c>
      <c r="CP23">
        <v>48.239433333333302</v>
      </c>
      <c r="CQ23">
        <v>50.026866666666699</v>
      </c>
      <c r="CR23">
        <v>49.0809</v>
      </c>
      <c r="CS23">
        <v>49.120800000000003</v>
      </c>
      <c r="CT23">
        <v>49.231099999999998</v>
      </c>
      <c r="CU23">
        <v>1255.4946666666699</v>
      </c>
      <c r="CV23">
        <v>139.50466666666699</v>
      </c>
      <c r="CW23">
        <v>0</v>
      </c>
      <c r="CX23">
        <v>69</v>
      </c>
      <c r="CY23">
        <v>0</v>
      </c>
      <c r="CZ23">
        <v>879.37468000000001</v>
      </c>
      <c r="DA23">
        <v>-2.5826153940427599</v>
      </c>
      <c r="DB23">
        <v>-37.123076961369897</v>
      </c>
      <c r="DC23">
        <v>12218.088</v>
      </c>
      <c r="DD23">
        <v>15</v>
      </c>
      <c r="DE23">
        <v>1608152436.0999999</v>
      </c>
      <c r="DF23" t="s">
        <v>319</v>
      </c>
      <c r="DG23">
        <v>1608152424.0999999</v>
      </c>
      <c r="DH23">
        <v>1608152436.0999999</v>
      </c>
      <c r="DI23">
        <v>16</v>
      </c>
      <c r="DJ23">
        <v>-0.51800000000000002</v>
      </c>
      <c r="DK23">
        <v>2E-3</v>
      </c>
      <c r="DL23">
        <v>2.448</v>
      </c>
      <c r="DM23">
        <v>4.1000000000000002E-2</v>
      </c>
      <c r="DN23">
        <v>258</v>
      </c>
      <c r="DO23">
        <v>13</v>
      </c>
      <c r="DP23">
        <v>0.14000000000000001</v>
      </c>
      <c r="DQ23">
        <v>0.02</v>
      </c>
      <c r="DR23">
        <v>6.6506448707247303</v>
      </c>
      <c r="DS23">
        <v>-0.22822571960973601</v>
      </c>
      <c r="DT23">
        <v>4.8815939659642198E-2</v>
      </c>
      <c r="DU23">
        <v>1</v>
      </c>
      <c r="DV23">
        <v>-8.7250730000000001</v>
      </c>
      <c r="DW23">
        <v>2.9196440489408199E-2</v>
      </c>
      <c r="DX23">
        <v>6.0739274123090999E-2</v>
      </c>
      <c r="DY23">
        <v>1</v>
      </c>
      <c r="DZ23">
        <v>2.9426946666666698</v>
      </c>
      <c r="EA23">
        <v>-2.7279911012238801E-2</v>
      </c>
      <c r="EB23">
        <v>2.03189851015145E-3</v>
      </c>
      <c r="EC23">
        <v>1</v>
      </c>
      <c r="ED23">
        <v>3</v>
      </c>
      <c r="EE23">
        <v>3</v>
      </c>
      <c r="EF23" t="s">
        <v>314</v>
      </c>
      <c r="EG23">
        <v>100</v>
      </c>
      <c r="EH23">
        <v>100</v>
      </c>
      <c r="EI23">
        <v>2.448</v>
      </c>
      <c r="EJ23">
        <v>4.1000000000000002E-2</v>
      </c>
      <c r="EK23">
        <v>2.96540000000005</v>
      </c>
      <c r="EL23">
        <v>0</v>
      </c>
      <c r="EM23">
        <v>0</v>
      </c>
      <c r="EN23">
        <v>0</v>
      </c>
      <c r="EO23">
        <v>3.8840000000002199E-2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10.4</v>
      </c>
      <c r="EX23">
        <v>10.5</v>
      </c>
      <c r="EY23">
        <v>2</v>
      </c>
      <c r="EZ23">
        <v>514.19799999999998</v>
      </c>
      <c r="FA23">
        <v>461.541</v>
      </c>
      <c r="FB23">
        <v>23.963899999999999</v>
      </c>
      <c r="FC23">
        <v>33.735300000000002</v>
      </c>
      <c r="FD23">
        <v>29.9999</v>
      </c>
      <c r="FE23">
        <v>33.670499999999997</v>
      </c>
      <c r="FF23">
        <v>33.643500000000003</v>
      </c>
      <c r="FG23">
        <v>16.092300000000002</v>
      </c>
      <c r="FH23">
        <v>0</v>
      </c>
      <c r="FI23">
        <v>100</v>
      </c>
      <c r="FJ23">
        <v>23.9892</v>
      </c>
      <c r="FK23">
        <v>257.82100000000003</v>
      </c>
      <c r="FL23">
        <v>15.8162</v>
      </c>
      <c r="FM23">
        <v>101.384</v>
      </c>
      <c r="FN23">
        <v>100.75</v>
      </c>
    </row>
    <row r="24" spans="1:170" x14ac:dyDescent="0.25">
      <c r="A24">
        <v>8</v>
      </c>
      <c r="B24">
        <v>1608152555.0999999</v>
      </c>
      <c r="C24">
        <v>796.5</v>
      </c>
      <c r="D24" t="s">
        <v>320</v>
      </c>
      <c r="E24" t="s">
        <v>321</v>
      </c>
      <c r="F24" t="s">
        <v>285</v>
      </c>
      <c r="G24" t="s">
        <v>286</v>
      </c>
      <c r="H24">
        <v>1608152547.0999999</v>
      </c>
      <c r="I24">
        <f t="shared" si="0"/>
        <v>2.298439741981803E-3</v>
      </c>
      <c r="J24">
        <f t="shared" si="1"/>
        <v>12.065622732187933</v>
      </c>
      <c r="K24">
        <f t="shared" si="2"/>
        <v>399.738258064516</v>
      </c>
      <c r="L24">
        <f t="shared" si="3"/>
        <v>195.32803953532212</v>
      </c>
      <c r="M24">
        <f t="shared" si="4"/>
        <v>19.978974793772387</v>
      </c>
      <c r="N24">
        <f t="shared" si="5"/>
        <v>40.886913117935812</v>
      </c>
      <c r="O24">
        <f t="shared" si="6"/>
        <v>0.10141516000514494</v>
      </c>
      <c r="P24">
        <f t="shared" si="7"/>
        <v>2.9682544249566107</v>
      </c>
      <c r="Q24">
        <f t="shared" si="8"/>
        <v>9.9528785785925028E-2</v>
      </c>
      <c r="R24">
        <f t="shared" si="9"/>
        <v>6.2372051836174579E-2</v>
      </c>
      <c r="S24">
        <f t="shared" si="10"/>
        <v>231.29224920240438</v>
      </c>
      <c r="T24">
        <f t="shared" si="11"/>
        <v>28.757993666106838</v>
      </c>
      <c r="U24">
        <f t="shared" si="12"/>
        <v>28.601203225806501</v>
      </c>
      <c r="V24">
        <f t="shared" si="13"/>
        <v>3.9298925447302455</v>
      </c>
      <c r="W24">
        <f t="shared" si="14"/>
        <v>43.002889119197171</v>
      </c>
      <c r="X24">
        <f t="shared" si="15"/>
        <v>1.6320426127238594</v>
      </c>
      <c r="Y24">
        <f t="shared" si="16"/>
        <v>3.7951929420372124</v>
      </c>
      <c r="Z24">
        <f t="shared" si="17"/>
        <v>2.2978499320063861</v>
      </c>
      <c r="AA24">
        <f t="shared" si="18"/>
        <v>-101.36119262139751</v>
      </c>
      <c r="AB24">
        <f t="shared" si="19"/>
        <v>-95.951742138287614</v>
      </c>
      <c r="AC24">
        <f t="shared" si="20"/>
        <v>-7.0675164361617346</v>
      </c>
      <c r="AD24">
        <f t="shared" si="21"/>
        <v>26.911798006557532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53873.150278121953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896.47608000000002</v>
      </c>
      <c r="AR24">
        <v>1046.6600000000001</v>
      </c>
      <c r="AS24">
        <f t="shared" si="27"/>
        <v>0.14348873559704212</v>
      </c>
      <c r="AT24">
        <v>0.5</v>
      </c>
      <c r="AU24">
        <f t="shared" si="28"/>
        <v>1180.1925007472973</v>
      </c>
      <c r="AV24">
        <f t="shared" si="29"/>
        <v>12.065622732187933</v>
      </c>
      <c r="AW24">
        <f t="shared" si="30"/>
        <v>84.672164846670441</v>
      </c>
      <c r="AX24">
        <f t="shared" si="31"/>
        <v>0.39910763762826523</v>
      </c>
      <c r="AY24">
        <f t="shared" si="32"/>
        <v>1.0712972844682863E-2</v>
      </c>
      <c r="AZ24">
        <f t="shared" si="33"/>
        <v>2.1166567939923184</v>
      </c>
      <c r="BA24" t="s">
        <v>323</v>
      </c>
      <c r="BB24">
        <v>628.92999999999995</v>
      </c>
      <c r="BC24">
        <f t="shared" si="34"/>
        <v>417.73000000000013</v>
      </c>
      <c r="BD24">
        <f t="shared" si="35"/>
        <v>0.35952390299954518</v>
      </c>
      <c r="BE24">
        <f t="shared" si="36"/>
        <v>0.84135730968611744</v>
      </c>
      <c r="BF24">
        <f t="shared" si="37"/>
        <v>0.45347703570881076</v>
      </c>
      <c r="BG24">
        <f t="shared" si="38"/>
        <v>0.86995104187055816</v>
      </c>
      <c r="BH24">
        <f t="shared" si="39"/>
        <v>1400.00903225806</v>
      </c>
      <c r="BI24">
        <f t="shared" si="40"/>
        <v>1180.1925007472973</v>
      </c>
      <c r="BJ24">
        <f t="shared" si="41"/>
        <v>0.84298920475089878</v>
      </c>
      <c r="BK24">
        <f t="shared" si="42"/>
        <v>0.19597840950179757</v>
      </c>
      <c r="BL24">
        <v>6</v>
      </c>
      <c r="BM24">
        <v>0.5</v>
      </c>
      <c r="BN24" t="s">
        <v>290</v>
      </c>
      <c r="BO24">
        <v>2</v>
      </c>
      <c r="BP24">
        <v>1608152547.0999999</v>
      </c>
      <c r="BQ24">
        <v>399.738258064516</v>
      </c>
      <c r="BR24">
        <v>415.31925806451602</v>
      </c>
      <c r="BS24">
        <v>15.9559580645161</v>
      </c>
      <c r="BT24">
        <v>13.2418870967742</v>
      </c>
      <c r="BU24">
        <v>397.290419354839</v>
      </c>
      <c r="BV24">
        <v>15.9153419354839</v>
      </c>
      <c r="BW24">
        <v>500.00887096774198</v>
      </c>
      <c r="BX24">
        <v>102.236225806452</v>
      </c>
      <c r="BY24">
        <v>4.7987158064516103E-2</v>
      </c>
      <c r="BZ24">
        <v>28.001596774193501</v>
      </c>
      <c r="CA24">
        <v>28.601203225806501</v>
      </c>
      <c r="CB24">
        <v>999.9</v>
      </c>
      <c r="CC24">
        <v>0</v>
      </c>
      <c r="CD24">
        <v>0</v>
      </c>
      <c r="CE24">
        <v>9998.7251612903201</v>
      </c>
      <c r="CF24">
        <v>0</v>
      </c>
      <c r="CG24">
        <v>405.30780645161298</v>
      </c>
      <c r="CH24">
        <v>1400.00903225806</v>
      </c>
      <c r="CI24">
        <v>0.900001677419355</v>
      </c>
      <c r="CJ24">
        <v>9.9998238709677403E-2</v>
      </c>
      <c r="CK24">
        <v>0</v>
      </c>
      <c r="CL24">
        <v>896.41441935483897</v>
      </c>
      <c r="CM24">
        <v>4.9997499999999997</v>
      </c>
      <c r="CN24">
        <v>12424.3870967742</v>
      </c>
      <c r="CO24">
        <v>12178.1451612903</v>
      </c>
      <c r="CP24">
        <v>47.776000000000003</v>
      </c>
      <c r="CQ24">
        <v>49.674999999999997</v>
      </c>
      <c r="CR24">
        <v>48.643000000000001</v>
      </c>
      <c r="CS24">
        <v>48.8343548387097</v>
      </c>
      <c r="CT24">
        <v>48.822161290322597</v>
      </c>
      <c r="CU24">
        <v>1255.51193548387</v>
      </c>
      <c r="CV24">
        <v>139.49709677419401</v>
      </c>
      <c r="CW24">
        <v>0</v>
      </c>
      <c r="CX24">
        <v>149</v>
      </c>
      <c r="CY24">
        <v>0</v>
      </c>
      <c r="CZ24">
        <v>896.47608000000002</v>
      </c>
      <c r="DA24">
        <v>5.8843846173046801</v>
      </c>
      <c r="DB24">
        <v>66.561538502380102</v>
      </c>
      <c r="DC24">
        <v>12425.12</v>
      </c>
      <c r="DD24">
        <v>15</v>
      </c>
      <c r="DE24">
        <v>1608152436.0999999</v>
      </c>
      <c r="DF24" t="s">
        <v>319</v>
      </c>
      <c r="DG24">
        <v>1608152424.0999999</v>
      </c>
      <c r="DH24">
        <v>1608152436.0999999</v>
      </c>
      <c r="DI24">
        <v>16</v>
      </c>
      <c r="DJ24">
        <v>-0.51800000000000002</v>
      </c>
      <c r="DK24">
        <v>2E-3</v>
      </c>
      <c r="DL24">
        <v>2.448</v>
      </c>
      <c r="DM24">
        <v>4.1000000000000002E-2</v>
      </c>
      <c r="DN24">
        <v>258</v>
      </c>
      <c r="DO24">
        <v>13</v>
      </c>
      <c r="DP24">
        <v>0.14000000000000001</v>
      </c>
      <c r="DQ24">
        <v>0.02</v>
      </c>
      <c r="DR24">
        <v>12.0788359131158</v>
      </c>
      <c r="DS24">
        <v>-0.24998734250330101</v>
      </c>
      <c r="DT24">
        <v>6.0012711044092198E-2</v>
      </c>
      <c r="DU24">
        <v>1</v>
      </c>
      <c r="DV24">
        <v>-15.58297</v>
      </c>
      <c r="DW24">
        <v>0.157900778642973</v>
      </c>
      <c r="DX24">
        <v>5.81687897415787E-2</v>
      </c>
      <c r="DY24">
        <v>1</v>
      </c>
      <c r="DZ24">
        <v>2.7147473333333298</v>
      </c>
      <c r="EA24">
        <v>-0.16637846496106301</v>
      </c>
      <c r="EB24">
        <v>1.2028159718852301E-2</v>
      </c>
      <c r="EC24">
        <v>1</v>
      </c>
      <c r="ED24">
        <v>3</v>
      </c>
      <c r="EE24">
        <v>3</v>
      </c>
      <c r="EF24" t="s">
        <v>314</v>
      </c>
      <c r="EG24">
        <v>100</v>
      </c>
      <c r="EH24">
        <v>100</v>
      </c>
      <c r="EI24">
        <v>2.448</v>
      </c>
      <c r="EJ24">
        <v>4.0599999999999997E-2</v>
      </c>
      <c r="EK24">
        <v>2.44785000000005</v>
      </c>
      <c r="EL24">
        <v>0</v>
      </c>
      <c r="EM24">
        <v>0</v>
      </c>
      <c r="EN24">
        <v>0</v>
      </c>
      <c r="EO24">
        <v>4.0614999999997202E-2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2.2000000000000002</v>
      </c>
      <c r="EX24">
        <v>2</v>
      </c>
      <c r="EY24">
        <v>2</v>
      </c>
      <c r="EZ24">
        <v>514.05100000000004</v>
      </c>
      <c r="FA24">
        <v>461.48599999999999</v>
      </c>
      <c r="FB24">
        <v>23.916799999999999</v>
      </c>
      <c r="FC24">
        <v>33.783799999999999</v>
      </c>
      <c r="FD24">
        <v>30.000399999999999</v>
      </c>
      <c r="FE24">
        <v>33.718699999999998</v>
      </c>
      <c r="FF24">
        <v>33.691600000000001</v>
      </c>
      <c r="FG24">
        <v>22.8004</v>
      </c>
      <c r="FH24">
        <v>0</v>
      </c>
      <c r="FI24">
        <v>100</v>
      </c>
      <c r="FJ24">
        <v>23.932099999999998</v>
      </c>
      <c r="FK24">
        <v>415.46100000000001</v>
      </c>
      <c r="FL24">
        <v>15.8162</v>
      </c>
      <c r="FM24">
        <v>101.36499999999999</v>
      </c>
      <c r="FN24">
        <v>100.738</v>
      </c>
    </row>
    <row r="25" spans="1:170" x14ac:dyDescent="0.25">
      <c r="A25">
        <v>9</v>
      </c>
      <c r="B25">
        <v>1608152675.5999999</v>
      </c>
      <c r="C25">
        <v>917</v>
      </c>
      <c r="D25" t="s">
        <v>324</v>
      </c>
      <c r="E25" t="s">
        <v>325</v>
      </c>
      <c r="F25" t="s">
        <v>285</v>
      </c>
      <c r="G25" t="s">
        <v>286</v>
      </c>
      <c r="H25">
        <v>1608152667.5999999</v>
      </c>
      <c r="I25">
        <f t="shared" si="0"/>
        <v>1.8511086915658506E-3</v>
      </c>
      <c r="J25">
        <f t="shared" si="1"/>
        <v>13.513569404693483</v>
      </c>
      <c r="K25">
        <f t="shared" si="2"/>
        <v>500.12138709677401</v>
      </c>
      <c r="L25">
        <f t="shared" si="3"/>
        <v>210.54989335032155</v>
      </c>
      <c r="M25">
        <f t="shared" si="4"/>
        <v>21.536175137144205</v>
      </c>
      <c r="N25">
        <f t="shared" si="5"/>
        <v>51.155104431360982</v>
      </c>
      <c r="O25">
        <f t="shared" si="6"/>
        <v>7.9296309261039352E-2</v>
      </c>
      <c r="P25">
        <f t="shared" si="7"/>
        <v>2.9686557273471164</v>
      </c>
      <c r="Q25">
        <f t="shared" si="8"/>
        <v>7.8138135166371012E-2</v>
      </c>
      <c r="R25">
        <f t="shared" si="9"/>
        <v>4.8938982609741166E-2</v>
      </c>
      <c r="S25">
        <f t="shared" si="10"/>
        <v>231.29446034528371</v>
      </c>
      <c r="T25">
        <f t="shared" si="11"/>
        <v>28.864257728543926</v>
      </c>
      <c r="U25">
        <f t="shared" si="12"/>
        <v>28.692167741935499</v>
      </c>
      <c r="V25">
        <f t="shared" si="13"/>
        <v>3.9506874204399649</v>
      </c>
      <c r="W25">
        <f t="shared" si="14"/>
        <v>42.000021964679988</v>
      </c>
      <c r="X25">
        <f t="shared" si="15"/>
        <v>1.5931933966414684</v>
      </c>
      <c r="Y25">
        <f t="shared" si="16"/>
        <v>3.7933156272662618</v>
      </c>
      <c r="Z25">
        <f t="shared" si="17"/>
        <v>2.3574940237984965</v>
      </c>
      <c r="AA25">
        <f t="shared" si="18"/>
        <v>-81.633893298054005</v>
      </c>
      <c r="AB25">
        <f t="shared" si="19"/>
        <v>-111.88156413661717</v>
      </c>
      <c r="AC25">
        <f t="shared" si="20"/>
        <v>-8.243131845124795</v>
      </c>
      <c r="AD25">
        <f t="shared" si="21"/>
        <v>29.53587106548774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53886.438141391132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911.47988461538398</v>
      </c>
      <c r="AR25">
        <v>1075.4100000000001</v>
      </c>
      <c r="AS25">
        <f t="shared" si="27"/>
        <v>0.15243499259316551</v>
      </c>
      <c r="AT25">
        <v>0.5</v>
      </c>
      <c r="AU25">
        <f t="shared" si="28"/>
        <v>1180.2029330053826</v>
      </c>
      <c r="AV25">
        <f t="shared" si="29"/>
        <v>13.513569404693483</v>
      </c>
      <c r="AW25">
        <f t="shared" si="30"/>
        <v>89.952112675553863</v>
      </c>
      <c r="AX25">
        <f t="shared" si="31"/>
        <v>0.40214429845361305</v>
      </c>
      <c r="AY25">
        <f t="shared" si="32"/>
        <v>1.1939740607681949E-2</v>
      </c>
      <c r="AZ25">
        <f t="shared" si="33"/>
        <v>2.0333361229670541</v>
      </c>
      <c r="BA25" t="s">
        <v>327</v>
      </c>
      <c r="BB25">
        <v>642.94000000000005</v>
      </c>
      <c r="BC25">
        <f t="shared" si="34"/>
        <v>432.47</v>
      </c>
      <c r="BD25">
        <f t="shared" si="35"/>
        <v>0.37905546138371699</v>
      </c>
      <c r="BE25">
        <f t="shared" si="36"/>
        <v>0.83488091510953988</v>
      </c>
      <c r="BF25">
        <f t="shared" si="37"/>
        <v>0.45544609788571983</v>
      </c>
      <c r="BG25">
        <f t="shared" si="38"/>
        <v>0.8586614929571339</v>
      </c>
      <c r="BH25">
        <f t="shared" si="39"/>
        <v>1400.0212903225799</v>
      </c>
      <c r="BI25">
        <f t="shared" si="40"/>
        <v>1180.2029330053826</v>
      </c>
      <c r="BJ25">
        <f t="shared" si="41"/>
        <v>0.84298927535127077</v>
      </c>
      <c r="BK25">
        <f t="shared" si="42"/>
        <v>0.19597855070254161</v>
      </c>
      <c r="BL25">
        <v>6</v>
      </c>
      <c r="BM25">
        <v>0.5</v>
      </c>
      <c r="BN25" t="s">
        <v>290</v>
      </c>
      <c r="BO25">
        <v>2</v>
      </c>
      <c r="BP25">
        <v>1608152667.5999999</v>
      </c>
      <c r="BQ25">
        <v>500.12138709677401</v>
      </c>
      <c r="BR25">
        <v>517.44812903225795</v>
      </c>
      <c r="BS25">
        <v>15.575964516129</v>
      </c>
      <c r="BT25">
        <v>13.3892935483871</v>
      </c>
      <c r="BU25">
        <v>497.673580645161</v>
      </c>
      <c r="BV25">
        <v>15.5353580645161</v>
      </c>
      <c r="BW25">
        <v>500.01374193548401</v>
      </c>
      <c r="BX25">
        <v>102.237451612903</v>
      </c>
      <c r="BY25">
        <v>4.7925000000000002E-2</v>
      </c>
      <c r="BZ25">
        <v>27.993109677419401</v>
      </c>
      <c r="CA25">
        <v>28.692167741935499</v>
      </c>
      <c r="CB25">
        <v>999.9</v>
      </c>
      <c r="CC25">
        <v>0</v>
      </c>
      <c r="CD25">
        <v>0</v>
      </c>
      <c r="CE25">
        <v>10000.8774193548</v>
      </c>
      <c r="CF25">
        <v>0</v>
      </c>
      <c r="CG25">
        <v>390.17277419354798</v>
      </c>
      <c r="CH25">
        <v>1400.0212903225799</v>
      </c>
      <c r="CI25">
        <v>0.89999848387096804</v>
      </c>
      <c r="CJ25">
        <v>0.100001467741935</v>
      </c>
      <c r="CK25">
        <v>0</v>
      </c>
      <c r="CL25">
        <v>911.45793548387098</v>
      </c>
      <c r="CM25">
        <v>4.9997499999999997</v>
      </c>
      <c r="CN25">
        <v>12613.729032258099</v>
      </c>
      <c r="CO25">
        <v>12178.225806451601</v>
      </c>
      <c r="CP25">
        <v>47.508000000000003</v>
      </c>
      <c r="CQ25">
        <v>49.429000000000002</v>
      </c>
      <c r="CR25">
        <v>48.375</v>
      </c>
      <c r="CS25">
        <v>48.625</v>
      </c>
      <c r="CT25">
        <v>48.5843548387097</v>
      </c>
      <c r="CU25">
        <v>1255.51967741935</v>
      </c>
      <c r="CV25">
        <v>139.501612903226</v>
      </c>
      <c r="CW25">
        <v>0</v>
      </c>
      <c r="CX25">
        <v>119.60000014305101</v>
      </c>
      <c r="CY25">
        <v>0</v>
      </c>
      <c r="CZ25">
        <v>911.47988461538398</v>
      </c>
      <c r="DA25">
        <v>2.96147007615538</v>
      </c>
      <c r="DB25">
        <v>19.603418854942699</v>
      </c>
      <c r="DC25">
        <v>12613.807692307701</v>
      </c>
      <c r="DD25">
        <v>15</v>
      </c>
      <c r="DE25">
        <v>1608152436.0999999</v>
      </c>
      <c r="DF25" t="s">
        <v>319</v>
      </c>
      <c r="DG25">
        <v>1608152424.0999999</v>
      </c>
      <c r="DH25">
        <v>1608152436.0999999</v>
      </c>
      <c r="DI25">
        <v>16</v>
      </c>
      <c r="DJ25">
        <v>-0.51800000000000002</v>
      </c>
      <c r="DK25">
        <v>2E-3</v>
      </c>
      <c r="DL25">
        <v>2.448</v>
      </c>
      <c r="DM25">
        <v>4.1000000000000002E-2</v>
      </c>
      <c r="DN25">
        <v>258</v>
      </c>
      <c r="DO25">
        <v>13</v>
      </c>
      <c r="DP25">
        <v>0.14000000000000001</v>
      </c>
      <c r="DQ25">
        <v>0.02</v>
      </c>
      <c r="DR25">
        <v>13.523104382356999</v>
      </c>
      <c r="DS25">
        <v>-1.80791466300786</v>
      </c>
      <c r="DT25">
        <v>0.13424254347953599</v>
      </c>
      <c r="DU25">
        <v>0</v>
      </c>
      <c r="DV25">
        <v>-17.319610000000001</v>
      </c>
      <c r="DW25">
        <v>2.4731185761957701</v>
      </c>
      <c r="DX25">
        <v>0.182042418774673</v>
      </c>
      <c r="DY25">
        <v>0</v>
      </c>
      <c r="DZ25">
        <v>2.18519833333333</v>
      </c>
      <c r="EA25">
        <v>-0.35634286985540198</v>
      </c>
      <c r="EB25">
        <v>2.57157758432878E-2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2.448</v>
      </c>
      <c r="EJ25">
        <v>4.0599999999999997E-2</v>
      </c>
      <c r="EK25">
        <v>2.44785000000005</v>
      </c>
      <c r="EL25">
        <v>0</v>
      </c>
      <c r="EM25">
        <v>0</v>
      </c>
      <c r="EN25">
        <v>0</v>
      </c>
      <c r="EO25">
        <v>4.0614999999997202E-2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4.2</v>
      </c>
      <c r="EX25">
        <v>4</v>
      </c>
      <c r="EY25">
        <v>2</v>
      </c>
      <c r="EZ25">
        <v>514.06500000000005</v>
      </c>
      <c r="FA25">
        <v>461.36399999999998</v>
      </c>
      <c r="FB25">
        <v>24.028300000000002</v>
      </c>
      <c r="FC25">
        <v>33.839100000000002</v>
      </c>
      <c r="FD25">
        <v>30.000399999999999</v>
      </c>
      <c r="FE25">
        <v>33.766800000000003</v>
      </c>
      <c r="FF25">
        <v>33.7378</v>
      </c>
      <c r="FG25">
        <v>26.898599999999998</v>
      </c>
      <c r="FH25">
        <v>0</v>
      </c>
      <c r="FI25">
        <v>100</v>
      </c>
      <c r="FJ25">
        <v>24.029299999999999</v>
      </c>
      <c r="FK25">
        <v>517.16</v>
      </c>
      <c r="FL25">
        <v>15.8766</v>
      </c>
      <c r="FM25">
        <v>101.354</v>
      </c>
      <c r="FN25">
        <v>100.726</v>
      </c>
    </row>
    <row r="26" spans="1:170" x14ac:dyDescent="0.25">
      <c r="A26">
        <v>10</v>
      </c>
      <c r="B26">
        <v>1608152796.0999999</v>
      </c>
      <c r="C26">
        <v>1037.5</v>
      </c>
      <c r="D26" t="s">
        <v>328</v>
      </c>
      <c r="E26" t="s">
        <v>329</v>
      </c>
      <c r="F26" t="s">
        <v>285</v>
      </c>
      <c r="G26" t="s">
        <v>286</v>
      </c>
      <c r="H26">
        <v>1608152788.0999999</v>
      </c>
      <c r="I26">
        <f t="shared" si="0"/>
        <v>1.1966949240227399E-3</v>
      </c>
      <c r="J26">
        <f t="shared" si="1"/>
        <v>12.296904389578065</v>
      </c>
      <c r="K26">
        <f t="shared" si="2"/>
        <v>600.28454838709695</v>
      </c>
      <c r="L26">
        <f t="shared" si="3"/>
        <v>181.54785165420978</v>
      </c>
      <c r="M26">
        <f t="shared" si="4"/>
        <v>18.570115189388758</v>
      </c>
      <c r="N26">
        <f t="shared" si="5"/>
        <v>61.401735731859397</v>
      </c>
      <c r="O26">
        <f t="shared" si="6"/>
        <v>4.9158182371960998E-2</v>
      </c>
      <c r="P26">
        <f t="shared" si="7"/>
        <v>2.9682986959571864</v>
      </c>
      <c r="Q26">
        <f t="shared" si="8"/>
        <v>4.8710345877249428E-2</v>
      </c>
      <c r="R26">
        <f t="shared" si="9"/>
        <v>3.0483862344655381E-2</v>
      </c>
      <c r="S26">
        <f t="shared" si="10"/>
        <v>231.28739762301169</v>
      </c>
      <c r="T26">
        <f t="shared" si="11"/>
        <v>29.028912761381456</v>
      </c>
      <c r="U26">
        <f t="shared" si="12"/>
        <v>28.783635483870999</v>
      </c>
      <c r="V26">
        <f t="shared" si="13"/>
        <v>3.9716940328804919</v>
      </c>
      <c r="W26">
        <f t="shared" si="14"/>
        <v>40.24374938234314</v>
      </c>
      <c r="X26">
        <f t="shared" si="15"/>
        <v>1.5262690044890697</v>
      </c>
      <c r="Y26">
        <f t="shared" si="16"/>
        <v>3.7925616472473038</v>
      </c>
      <c r="Z26">
        <f t="shared" si="17"/>
        <v>2.4454250283914223</v>
      </c>
      <c r="AA26">
        <f t="shared" si="18"/>
        <v>-52.774246149402828</v>
      </c>
      <c r="AB26">
        <f t="shared" si="19"/>
        <v>-127.05104960400755</v>
      </c>
      <c r="AC26">
        <f t="shared" si="20"/>
        <v>-9.3660123809716112</v>
      </c>
      <c r="AD26">
        <f t="shared" si="21"/>
        <v>42.096089488629701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53876.644434014168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919.274038461538</v>
      </c>
      <c r="AR26">
        <v>1086.9000000000001</v>
      </c>
      <c r="AS26">
        <f t="shared" si="27"/>
        <v>0.1542239042584066</v>
      </c>
      <c r="AT26">
        <v>0.5</v>
      </c>
      <c r="AU26">
        <f t="shared" si="28"/>
        <v>1180.1679975214895</v>
      </c>
      <c r="AV26">
        <f t="shared" si="29"/>
        <v>12.296904389578065</v>
      </c>
      <c r="AW26">
        <f t="shared" si="30"/>
        <v>91.00505812929481</v>
      </c>
      <c r="AX26">
        <f t="shared" si="31"/>
        <v>0.38945625172508974</v>
      </c>
      <c r="AY26">
        <f t="shared" si="32"/>
        <v>1.0909168776337587E-2</v>
      </c>
      <c r="AZ26">
        <f t="shared" si="33"/>
        <v>2.0012696660226328</v>
      </c>
      <c r="BA26" t="s">
        <v>331</v>
      </c>
      <c r="BB26">
        <v>663.6</v>
      </c>
      <c r="BC26">
        <f t="shared" si="34"/>
        <v>423.30000000000007</v>
      </c>
      <c r="BD26">
        <f t="shared" si="35"/>
        <v>0.3959980192262274</v>
      </c>
      <c r="BE26">
        <f t="shared" si="36"/>
        <v>0.83709707213447859</v>
      </c>
      <c r="BF26">
        <f t="shared" si="37"/>
        <v>0.45130734182458443</v>
      </c>
      <c r="BG26">
        <f t="shared" si="38"/>
        <v>0.85414960019138608</v>
      </c>
      <c r="BH26">
        <f t="shared" si="39"/>
        <v>1399.98</v>
      </c>
      <c r="BI26">
        <f t="shared" si="40"/>
        <v>1180.1679975214895</v>
      </c>
      <c r="BJ26">
        <f t="shared" si="41"/>
        <v>0.84298918378940368</v>
      </c>
      <c r="BK26">
        <f t="shared" si="42"/>
        <v>0.19597836757880754</v>
      </c>
      <c r="BL26">
        <v>6</v>
      </c>
      <c r="BM26">
        <v>0.5</v>
      </c>
      <c r="BN26" t="s">
        <v>290</v>
      </c>
      <c r="BO26">
        <v>2</v>
      </c>
      <c r="BP26">
        <v>1608152788.0999999</v>
      </c>
      <c r="BQ26">
        <v>600.28454838709695</v>
      </c>
      <c r="BR26">
        <v>615.90225806451599</v>
      </c>
      <c r="BS26">
        <v>14.921332258064499</v>
      </c>
      <c r="BT26">
        <v>13.5067806451613</v>
      </c>
      <c r="BU26">
        <v>597.83658064516101</v>
      </c>
      <c r="BV26">
        <v>14.8807193548387</v>
      </c>
      <c r="BW26">
        <v>500.01935483871</v>
      </c>
      <c r="BX26">
        <v>102.239451612903</v>
      </c>
      <c r="BY26">
        <v>4.8264932258064497E-2</v>
      </c>
      <c r="BZ26">
        <v>27.989699999999999</v>
      </c>
      <c r="CA26">
        <v>28.783635483870999</v>
      </c>
      <c r="CB26">
        <v>999.9</v>
      </c>
      <c r="CC26">
        <v>0</v>
      </c>
      <c r="CD26">
        <v>0</v>
      </c>
      <c r="CE26">
        <v>9998.6603225806393</v>
      </c>
      <c r="CF26">
        <v>0</v>
      </c>
      <c r="CG26">
        <v>380.54977419354799</v>
      </c>
      <c r="CH26">
        <v>1399.98</v>
      </c>
      <c r="CI26">
        <v>0.90000348387096796</v>
      </c>
      <c r="CJ26">
        <v>9.9996393548387102E-2</v>
      </c>
      <c r="CK26">
        <v>0</v>
      </c>
      <c r="CL26">
        <v>919.29938709677401</v>
      </c>
      <c r="CM26">
        <v>4.9997499999999997</v>
      </c>
      <c r="CN26">
        <v>12703.9709677419</v>
      </c>
      <c r="CO26">
        <v>12177.8774193548</v>
      </c>
      <c r="CP26">
        <v>47.27</v>
      </c>
      <c r="CQ26">
        <v>49.180999999999997</v>
      </c>
      <c r="CR26">
        <v>48.125</v>
      </c>
      <c r="CS26">
        <v>48.375</v>
      </c>
      <c r="CT26">
        <v>48.368903225806399</v>
      </c>
      <c r="CU26">
        <v>1255.48677419355</v>
      </c>
      <c r="CV26">
        <v>139.49322580645199</v>
      </c>
      <c r="CW26">
        <v>0</v>
      </c>
      <c r="CX26">
        <v>119.60000014305101</v>
      </c>
      <c r="CY26">
        <v>0</v>
      </c>
      <c r="CZ26">
        <v>919.274038461538</v>
      </c>
      <c r="DA26">
        <v>-9.1179477375883E-2</v>
      </c>
      <c r="DB26">
        <v>-19.0324787225195</v>
      </c>
      <c r="DC26">
        <v>12704.0346153846</v>
      </c>
      <c r="DD26">
        <v>15</v>
      </c>
      <c r="DE26">
        <v>1608152436.0999999</v>
      </c>
      <c r="DF26" t="s">
        <v>319</v>
      </c>
      <c r="DG26">
        <v>1608152424.0999999</v>
      </c>
      <c r="DH26">
        <v>1608152436.0999999</v>
      </c>
      <c r="DI26">
        <v>16</v>
      </c>
      <c r="DJ26">
        <v>-0.51800000000000002</v>
      </c>
      <c r="DK26">
        <v>2E-3</v>
      </c>
      <c r="DL26">
        <v>2.448</v>
      </c>
      <c r="DM26">
        <v>4.1000000000000002E-2</v>
      </c>
      <c r="DN26">
        <v>258</v>
      </c>
      <c r="DO26">
        <v>13</v>
      </c>
      <c r="DP26">
        <v>0.14000000000000001</v>
      </c>
      <c r="DQ26">
        <v>0.02</v>
      </c>
      <c r="DR26">
        <v>12.3317969933114</v>
      </c>
      <c r="DS26">
        <v>-2.4324812235829998</v>
      </c>
      <c r="DT26">
        <v>0.19071470444018401</v>
      </c>
      <c r="DU26">
        <v>0</v>
      </c>
      <c r="DV26">
        <v>-15.63307</v>
      </c>
      <c r="DW26">
        <v>3.4645775305895001</v>
      </c>
      <c r="DX26">
        <v>0.25484679992759002</v>
      </c>
      <c r="DY26">
        <v>0</v>
      </c>
      <c r="DZ26">
        <v>1.4158329999999999</v>
      </c>
      <c r="EA26">
        <v>-0.31422834260289201</v>
      </c>
      <c r="EB26">
        <v>2.2721892695518699E-2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2.448</v>
      </c>
      <c r="EJ26">
        <v>4.07E-2</v>
      </c>
      <c r="EK26">
        <v>2.44785000000005</v>
      </c>
      <c r="EL26">
        <v>0</v>
      </c>
      <c r="EM26">
        <v>0</v>
      </c>
      <c r="EN26">
        <v>0</v>
      </c>
      <c r="EO26">
        <v>4.0614999999997202E-2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6.2</v>
      </c>
      <c r="EX26">
        <v>6</v>
      </c>
      <c r="EY26">
        <v>2</v>
      </c>
      <c r="EZ26">
        <v>513.13599999999997</v>
      </c>
      <c r="FA26">
        <v>461.52</v>
      </c>
      <c r="FB26">
        <v>24.0427</v>
      </c>
      <c r="FC26">
        <v>33.863</v>
      </c>
      <c r="FD26">
        <v>30</v>
      </c>
      <c r="FE26">
        <v>33.789200000000001</v>
      </c>
      <c r="FF26">
        <v>33.760899999999999</v>
      </c>
      <c r="FG26">
        <v>30.740100000000002</v>
      </c>
      <c r="FH26">
        <v>0</v>
      </c>
      <c r="FI26">
        <v>100</v>
      </c>
      <c r="FJ26">
        <v>24.048400000000001</v>
      </c>
      <c r="FK26">
        <v>615.38199999999995</v>
      </c>
      <c r="FL26">
        <v>15.514200000000001</v>
      </c>
      <c r="FM26">
        <v>101.354</v>
      </c>
      <c r="FN26">
        <v>100.72499999999999</v>
      </c>
    </row>
    <row r="27" spans="1:170" x14ac:dyDescent="0.25">
      <c r="A27">
        <v>11</v>
      </c>
      <c r="B27">
        <v>1608152879.0999999</v>
      </c>
      <c r="C27">
        <v>1120.5</v>
      </c>
      <c r="D27" t="s">
        <v>332</v>
      </c>
      <c r="E27" t="s">
        <v>333</v>
      </c>
      <c r="F27" t="s">
        <v>285</v>
      </c>
      <c r="G27" t="s">
        <v>286</v>
      </c>
      <c r="H27">
        <v>1608152871.3499999</v>
      </c>
      <c r="I27">
        <f t="shared" si="0"/>
        <v>8.8663841397324168E-4</v>
      </c>
      <c r="J27">
        <f t="shared" si="1"/>
        <v>12.267579883451472</v>
      </c>
      <c r="K27">
        <f t="shared" si="2"/>
        <v>698.96133333333296</v>
      </c>
      <c r="L27">
        <f t="shared" si="3"/>
        <v>132.73204178198188</v>
      </c>
      <c r="M27">
        <f t="shared" si="4"/>
        <v>13.576859791036171</v>
      </c>
      <c r="N27">
        <f t="shared" si="5"/>
        <v>71.495170982222973</v>
      </c>
      <c r="O27">
        <f t="shared" si="6"/>
        <v>3.5911844237205559E-2</v>
      </c>
      <c r="P27">
        <f t="shared" si="7"/>
        <v>2.9689055857765507</v>
      </c>
      <c r="Q27">
        <f t="shared" si="8"/>
        <v>3.5672255117435721E-2</v>
      </c>
      <c r="R27">
        <f t="shared" si="9"/>
        <v>2.2316552180376984E-2</v>
      </c>
      <c r="S27">
        <f t="shared" si="10"/>
        <v>231.28765737382662</v>
      </c>
      <c r="T27">
        <f t="shared" si="11"/>
        <v>29.085965037968446</v>
      </c>
      <c r="U27">
        <f t="shared" si="12"/>
        <v>28.78509</v>
      </c>
      <c r="V27">
        <f t="shared" si="13"/>
        <v>3.9720288644004582</v>
      </c>
      <c r="W27">
        <f t="shared" si="14"/>
        <v>39.540082084484581</v>
      </c>
      <c r="X27">
        <f t="shared" si="15"/>
        <v>1.49762881028381</v>
      </c>
      <c r="Y27">
        <f t="shared" si="16"/>
        <v>3.7876219049921378</v>
      </c>
      <c r="Z27">
        <f t="shared" si="17"/>
        <v>2.4744000541166482</v>
      </c>
      <c r="AA27">
        <f t="shared" si="18"/>
        <v>-39.100754056219955</v>
      </c>
      <c r="AB27">
        <f t="shared" si="19"/>
        <v>-130.88770186149199</v>
      </c>
      <c r="AC27">
        <f t="shared" si="20"/>
        <v>-9.645869897525424</v>
      </c>
      <c r="AD27">
        <f t="shared" si="21"/>
        <v>51.653331558589258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53898.405133060631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918.82607692307704</v>
      </c>
      <c r="AR27">
        <v>1085.3</v>
      </c>
      <c r="AS27">
        <f t="shared" si="27"/>
        <v>0.15338977524824737</v>
      </c>
      <c r="AT27">
        <v>0.5</v>
      </c>
      <c r="AU27">
        <f t="shared" si="28"/>
        <v>1180.1688907473047</v>
      </c>
      <c r="AV27">
        <f t="shared" si="29"/>
        <v>12.267579883451472</v>
      </c>
      <c r="AW27">
        <f t="shared" si="30"/>
        <v>90.512920453351242</v>
      </c>
      <c r="AX27">
        <f t="shared" si="31"/>
        <v>0.38594858564452228</v>
      </c>
      <c r="AY27">
        <f t="shared" si="32"/>
        <v>1.0884312799614465E-2</v>
      </c>
      <c r="AZ27">
        <f t="shared" si="33"/>
        <v>2.0056942780797935</v>
      </c>
      <c r="BA27" t="s">
        <v>335</v>
      </c>
      <c r="BB27">
        <v>666.43</v>
      </c>
      <c r="BC27">
        <f t="shared" si="34"/>
        <v>418.87</v>
      </c>
      <c r="BD27">
        <f t="shared" si="35"/>
        <v>0.39743577500638128</v>
      </c>
      <c r="BE27">
        <f t="shared" si="36"/>
        <v>0.83862616300348647</v>
      </c>
      <c r="BF27">
        <f t="shared" si="37"/>
        <v>0.45014476776837103</v>
      </c>
      <c r="BG27">
        <f t="shared" si="38"/>
        <v>0.85477788813091571</v>
      </c>
      <c r="BH27">
        <f t="shared" si="39"/>
        <v>1399.981</v>
      </c>
      <c r="BI27">
        <f t="shared" si="40"/>
        <v>1180.1688907473047</v>
      </c>
      <c r="BJ27">
        <f t="shared" si="41"/>
        <v>0.84298921967319884</v>
      </c>
      <c r="BK27">
        <f t="shared" si="42"/>
        <v>0.19597843934639814</v>
      </c>
      <c r="BL27">
        <v>6</v>
      </c>
      <c r="BM27">
        <v>0.5</v>
      </c>
      <c r="BN27" t="s">
        <v>290</v>
      </c>
      <c r="BO27">
        <v>2</v>
      </c>
      <c r="BP27">
        <v>1608152871.3499999</v>
      </c>
      <c r="BQ27">
        <v>698.96133333333296</v>
      </c>
      <c r="BR27">
        <v>714.42573333333303</v>
      </c>
      <c r="BS27">
        <v>14.6413333333333</v>
      </c>
      <c r="BT27">
        <v>13.592969999999999</v>
      </c>
      <c r="BU27">
        <v>696.51343333333296</v>
      </c>
      <c r="BV27">
        <v>14.600716666666701</v>
      </c>
      <c r="BW27">
        <v>500.011866666667</v>
      </c>
      <c r="BX27">
        <v>102.2394</v>
      </c>
      <c r="BY27">
        <v>4.8334059999999998E-2</v>
      </c>
      <c r="BZ27">
        <v>27.9673466666667</v>
      </c>
      <c r="CA27">
        <v>28.78509</v>
      </c>
      <c r="CB27">
        <v>999.9</v>
      </c>
      <c r="CC27">
        <v>0</v>
      </c>
      <c r="CD27">
        <v>0</v>
      </c>
      <c r="CE27">
        <v>10002.1016666667</v>
      </c>
      <c r="CF27">
        <v>0</v>
      </c>
      <c r="CG27">
        <v>391.12433333333303</v>
      </c>
      <c r="CH27">
        <v>1399.981</v>
      </c>
      <c r="CI27">
        <v>0.900001733333333</v>
      </c>
      <c r="CJ27">
        <v>9.9998160000000003E-2</v>
      </c>
      <c r="CK27">
        <v>0</v>
      </c>
      <c r="CL27">
        <v>918.85923333333301</v>
      </c>
      <c r="CM27">
        <v>4.9997499999999997</v>
      </c>
      <c r="CN27">
        <v>12690.6366666667</v>
      </c>
      <c r="CO27">
        <v>12177.9066666667</v>
      </c>
      <c r="CP27">
        <v>47.186999999999998</v>
      </c>
      <c r="CQ27">
        <v>49.0062</v>
      </c>
      <c r="CR27">
        <v>48</v>
      </c>
      <c r="CS27">
        <v>48.245800000000003</v>
      </c>
      <c r="CT27">
        <v>48.25</v>
      </c>
      <c r="CU27">
        <v>1255.4860000000001</v>
      </c>
      <c r="CV27">
        <v>139.495</v>
      </c>
      <c r="CW27">
        <v>0</v>
      </c>
      <c r="CX27">
        <v>82.400000095367403</v>
      </c>
      <c r="CY27">
        <v>0</v>
      </c>
      <c r="CZ27">
        <v>918.82607692307704</v>
      </c>
      <c r="DA27">
        <v>-7.3684102469508899</v>
      </c>
      <c r="DB27">
        <v>-119.835897543673</v>
      </c>
      <c r="DC27">
        <v>12689.9769230769</v>
      </c>
      <c r="DD27">
        <v>15</v>
      </c>
      <c r="DE27">
        <v>1608152436.0999999</v>
      </c>
      <c r="DF27" t="s">
        <v>319</v>
      </c>
      <c r="DG27">
        <v>1608152424.0999999</v>
      </c>
      <c r="DH27">
        <v>1608152436.0999999</v>
      </c>
      <c r="DI27">
        <v>16</v>
      </c>
      <c r="DJ27">
        <v>-0.51800000000000002</v>
      </c>
      <c r="DK27">
        <v>2E-3</v>
      </c>
      <c r="DL27">
        <v>2.448</v>
      </c>
      <c r="DM27">
        <v>4.1000000000000002E-2</v>
      </c>
      <c r="DN27">
        <v>258</v>
      </c>
      <c r="DO27">
        <v>13</v>
      </c>
      <c r="DP27">
        <v>0.14000000000000001</v>
      </c>
      <c r="DQ27">
        <v>0.02</v>
      </c>
      <c r="DR27">
        <v>12.3017153278291</v>
      </c>
      <c r="DS27">
        <v>-0.31366878415959898</v>
      </c>
      <c r="DT27">
        <v>0.110493033169678</v>
      </c>
      <c r="DU27">
        <v>1</v>
      </c>
      <c r="DV27">
        <v>-15.4754233333333</v>
      </c>
      <c r="DW27">
        <v>-0.107332591768679</v>
      </c>
      <c r="DX27">
        <v>8.0904831678267994E-2</v>
      </c>
      <c r="DY27">
        <v>1</v>
      </c>
      <c r="DZ27">
        <v>1.0491856666666699</v>
      </c>
      <c r="EA27">
        <v>-0.100944427141264</v>
      </c>
      <c r="EB27">
        <v>7.3026222154937096E-3</v>
      </c>
      <c r="EC27">
        <v>1</v>
      </c>
      <c r="ED27">
        <v>3</v>
      </c>
      <c r="EE27">
        <v>3</v>
      </c>
      <c r="EF27" t="s">
        <v>314</v>
      </c>
      <c r="EG27">
        <v>100</v>
      </c>
      <c r="EH27">
        <v>100</v>
      </c>
      <c r="EI27">
        <v>2.4470000000000001</v>
      </c>
      <c r="EJ27">
        <v>4.0599999999999997E-2</v>
      </c>
      <c r="EK27">
        <v>2.44785000000005</v>
      </c>
      <c r="EL27">
        <v>0</v>
      </c>
      <c r="EM27">
        <v>0</v>
      </c>
      <c r="EN27">
        <v>0</v>
      </c>
      <c r="EO27">
        <v>4.0614999999997202E-2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7.6</v>
      </c>
      <c r="EX27">
        <v>7.4</v>
      </c>
      <c r="EY27">
        <v>2</v>
      </c>
      <c r="EZ27">
        <v>512.81299999999999</v>
      </c>
      <c r="FA27">
        <v>461.61099999999999</v>
      </c>
      <c r="FB27">
        <v>23.9361</v>
      </c>
      <c r="FC27">
        <v>33.872199999999999</v>
      </c>
      <c r="FD27">
        <v>29.9999</v>
      </c>
      <c r="FE27">
        <v>33.800400000000003</v>
      </c>
      <c r="FF27">
        <v>33.773000000000003</v>
      </c>
      <c r="FG27">
        <v>34.511899999999997</v>
      </c>
      <c r="FH27">
        <v>0</v>
      </c>
      <c r="FI27">
        <v>100</v>
      </c>
      <c r="FJ27">
        <v>23.965699999999998</v>
      </c>
      <c r="FK27">
        <v>714.72500000000002</v>
      </c>
      <c r="FL27">
        <v>14.8779</v>
      </c>
      <c r="FM27">
        <v>101.355</v>
      </c>
      <c r="FN27">
        <v>100.723</v>
      </c>
    </row>
    <row r="28" spans="1:170" x14ac:dyDescent="0.25">
      <c r="A28">
        <v>12</v>
      </c>
      <c r="B28">
        <v>1608152941.0999999</v>
      </c>
      <c r="C28">
        <v>1182.5</v>
      </c>
      <c r="D28" t="s">
        <v>336</v>
      </c>
      <c r="E28" t="s">
        <v>337</v>
      </c>
      <c r="F28" t="s">
        <v>285</v>
      </c>
      <c r="G28" t="s">
        <v>286</v>
      </c>
      <c r="H28">
        <v>1608152933.3499999</v>
      </c>
      <c r="I28">
        <f t="shared" si="0"/>
        <v>7.9009913443730086E-4</v>
      </c>
      <c r="J28">
        <f t="shared" si="1"/>
        <v>13.677402884947556</v>
      </c>
      <c r="K28">
        <f t="shared" si="2"/>
        <v>796.54136666666705</v>
      </c>
      <c r="L28">
        <f t="shared" si="3"/>
        <v>88.300859788456208</v>
      </c>
      <c r="M28">
        <f t="shared" si="4"/>
        <v>9.0322077771524327</v>
      </c>
      <c r="N28">
        <f t="shared" si="5"/>
        <v>81.477430050696469</v>
      </c>
      <c r="O28">
        <f t="shared" si="6"/>
        <v>3.1850264217346928E-2</v>
      </c>
      <c r="P28">
        <f t="shared" si="7"/>
        <v>2.9682210450647135</v>
      </c>
      <c r="Q28">
        <f t="shared" si="8"/>
        <v>3.1661608019258471E-2</v>
      </c>
      <c r="R28">
        <f t="shared" si="9"/>
        <v>1.980536172012189E-2</v>
      </c>
      <c r="S28">
        <f t="shared" si="10"/>
        <v>231.28917868530567</v>
      </c>
      <c r="T28">
        <f t="shared" si="11"/>
        <v>29.122710387813953</v>
      </c>
      <c r="U28">
        <f t="shared" si="12"/>
        <v>28.807390000000002</v>
      </c>
      <c r="V28">
        <f t="shared" si="13"/>
        <v>3.977165436397069</v>
      </c>
      <c r="W28">
        <f t="shared" si="14"/>
        <v>39.386893519906351</v>
      </c>
      <c r="X28">
        <f t="shared" si="15"/>
        <v>1.4928464274449522</v>
      </c>
      <c r="Y28">
        <f t="shared" si="16"/>
        <v>3.7902111439442652</v>
      </c>
      <c r="Z28">
        <f t="shared" si="17"/>
        <v>2.4843190089521165</v>
      </c>
      <c r="AA28">
        <f t="shared" si="18"/>
        <v>-34.843371828684965</v>
      </c>
      <c r="AB28">
        <f t="shared" si="19"/>
        <v>-132.55056359236482</v>
      </c>
      <c r="AC28">
        <f t="shared" si="20"/>
        <v>-9.7723235568603002</v>
      </c>
      <c r="AD28">
        <f t="shared" si="21"/>
        <v>54.122919707395567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53876.306153723068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916.91034615384604</v>
      </c>
      <c r="AR28">
        <v>1086.44</v>
      </c>
      <c r="AS28">
        <f t="shared" si="27"/>
        <v>0.15604143242715107</v>
      </c>
      <c r="AT28">
        <v>0.5</v>
      </c>
      <c r="AU28">
        <f t="shared" si="28"/>
        <v>1180.175740747324</v>
      </c>
      <c r="AV28">
        <f t="shared" si="29"/>
        <v>13.677402884947556</v>
      </c>
      <c r="AW28">
        <f t="shared" si="30"/>
        <v>92.078156550993256</v>
      </c>
      <c r="AX28">
        <f t="shared" si="31"/>
        <v>0.39019181915246132</v>
      </c>
      <c r="AY28">
        <f t="shared" si="32"/>
        <v>1.2078836966888487E-2</v>
      </c>
      <c r="AZ28">
        <f t="shared" si="33"/>
        <v>2.0025404072015021</v>
      </c>
      <c r="BA28" t="s">
        <v>339</v>
      </c>
      <c r="BB28">
        <v>662.52</v>
      </c>
      <c r="BC28">
        <f t="shared" si="34"/>
        <v>423.92000000000007</v>
      </c>
      <c r="BD28">
        <f t="shared" si="35"/>
        <v>0.39990954389071992</v>
      </c>
      <c r="BE28">
        <f t="shared" si="36"/>
        <v>0.83692624905753277</v>
      </c>
      <c r="BF28">
        <f t="shared" si="37"/>
        <v>0.45699872680673198</v>
      </c>
      <c r="BG28">
        <f t="shared" si="38"/>
        <v>0.8543302329740009</v>
      </c>
      <c r="BH28">
        <f t="shared" si="39"/>
        <v>1399.989</v>
      </c>
      <c r="BI28">
        <f t="shared" si="40"/>
        <v>1180.175740747324</v>
      </c>
      <c r="BJ28">
        <f t="shared" si="41"/>
        <v>0.84298929544969559</v>
      </c>
      <c r="BK28">
        <f t="shared" si="42"/>
        <v>0.19597859089939113</v>
      </c>
      <c r="BL28">
        <v>6</v>
      </c>
      <c r="BM28">
        <v>0.5</v>
      </c>
      <c r="BN28" t="s">
        <v>290</v>
      </c>
      <c r="BO28">
        <v>2</v>
      </c>
      <c r="BP28">
        <v>1608152933.3499999</v>
      </c>
      <c r="BQ28">
        <v>796.54136666666705</v>
      </c>
      <c r="BR28">
        <v>813.70906666666701</v>
      </c>
      <c r="BS28">
        <v>14.5943966666667</v>
      </c>
      <c r="BT28">
        <v>13.6601366666667</v>
      </c>
      <c r="BU28">
        <v>794.09356666666702</v>
      </c>
      <c r="BV28">
        <v>14.55378</v>
      </c>
      <c r="BW28">
        <v>500.01163333333301</v>
      </c>
      <c r="BX28">
        <v>102.240866666667</v>
      </c>
      <c r="BY28">
        <v>4.8146133333333299E-2</v>
      </c>
      <c r="BZ28">
        <v>27.9790666666667</v>
      </c>
      <c r="CA28">
        <v>28.807390000000002</v>
      </c>
      <c r="CB28">
        <v>999.9</v>
      </c>
      <c r="CC28">
        <v>0</v>
      </c>
      <c r="CD28">
        <v>0</v>
      </c>
      <c r="CE28">
        <v>9998.0823333333301</v>
      </c>
      <c r="CF28">
        <v>0</v>
      </c>
      <c r="CG28">
        <v>398.51343333333301</v>
      </c>
      <c r="CH28">
        <v>1399.989</v>
      </c>
      <c r="CI28">
        <v>0.90000100000000005</v>
      </c>
      <c r="CJ28">
        <v>9.9998900000000002E-2</v>
      </c>
      <c r="CK28">
        <v>0</v>
      </c>
      <c r="CL28">
        <v>916.95330000000001</v>
      </c>
      <c r="CM28">
        <v>4.9997499999999997</v>
      </c>
      <c r="CN28">
        <v>12659.03</v>
      </c>
      <c r="CO28">
        <v>12177.96</v>
      </c>
      <c r="CP28">
        <v>47.1291333333333</v>
      </c>
      <c r="CQ28">
        <v>48.936999999999998</v>
      </c>
      <c r="CR28">
        <v>47.936999999999998</v>
      </c>
      <c r="CS28">
        <v>48.162199999999999</v>
      </c>
      <c r="CT28">
        <v>48.2059</v>
      </c>
      <c r="CU28">
        <v>1255.48966666667</v>
      </c>
      <c r="CV28">
        <v>139.499333333333</v>
      </c>
      <c r="CW28">
        <v>0</v>
      </c>
      <c r="CX28">
        <v>61.299999952316298</v>
      </c>
      <c r="CY28">
        <v>0</v>
      </c>
      <c r="CZ28">
        <v>916.91034615384604</v>
      </c>
      <c r="DA28">
        <v>-11.8116581306495</v>
      </c>
      <c r="DB28">
        <v>-163.94188012570601</v>
      </c>
      <c r="DC28">
        <v>12658.55</v>
      </c>
      <c r="DD28">
        <v>15</v>
      </c>
      <c r="DE28">
        <v>1608152436.0999999</v>
      </c>
      <c r="DF28" t="s">
        <v>319</v>
      </c>
      <c r="DG28">
        <v>1608152424.0999999</v>
      </c>
      <c r="DH28">
        <v>1608152436.0999999</v>
      </c>
      <c r="DI28">
        <v>16</v>
      </c>
      <c r="DJ28">
        <v>-0.51800000000000002</v>
      </c>
      <c r="DK28">
        <v>2E-3</v>
      </c>
      <c r="DL28">
        <v>2.448</v>
      </c>
      <c r="DM28">
        <v>4.1000000000000002E-2</v>
      </c>
      <c r="DN28">
        <v>258</v>
      </c>
      <c r="DO28">
        <v>13</v>
      </c>
      <c r="DP28">
        <v>0.14000000000000001</v>
      </c>
      <c r="DQ28">
        <v>0.02</v>
      </c>
      <c r="DR28">
        <v>13.6968281939176</v>
      </c>
      <c r="DS28">
        <v>-0.37601458078941202</v>
      </c>
      <c r="DT28">
        <v>0.117153666858282</v>
      </c>
      <c r="DU28">
        <v>1</v>
      </c>
      <c r="DV28">
        <v>-17.177213333333299</v>
      </c>
      <c r="DW28">
        <v>3.7924805339262298E-2</v>
      </c>
      <c r="DX28">
        <v>0.11025224028966001</v>
      </c>
      <c r="DY28">
        <v>1</v>
      </c>
      <c r="DZ28">
        <v>0.93458063333333297</v>
      </c>
      <c r="EA28">
        <v>-4.1641067853172599E-2</v>
      </c>
      <c r="EB28">
        <v>3.0660811087698798E-3</v>
      </c>
      <c r="EC28">
        <v>1</v>
      </c>
      <c r="ED28">
        <v>3</v>
      </c>
      <c r="EE28">
        <v>3</v>
      </c>
      <c r="EF28" t="s">
        <v>314</v>
      </c>
      <c r="EG28">
        <v>100</v>
      </c>
      <c r="EH28">
        <v>100</v>
      </c>
      <c r="EI28">
        <v>2.448</v>
      </c>
      <c r="EJ28">
        <v>4.07E-2</v>
      </c>
      <c r="EK28">
        <v>2.44785000000005</v>
      </c>
      <c r="EL28">
        <v>0</v>
      </c>
      <c r="EM28">
        <v>0</v>
      </c>
      <c r="EN28">
        <v>0</v>
      </c>
      <c r="EO28">
        <v>4.0614999999997202E-2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8.6</v>
      </c>
      <c r="EX28">
        <v>8.4</v>
      </c>
      <c r="EY28">
        <v>2</v>
      </c>
      <c r="EZ28">
        <v>512.28200000000004</v>
      </c>
      <c r="FA28">
        <v>461.98899999999998</v>
      </c>
      <c r="FB28">
        <v>24.018599999999999</v>
      </c>
      <c r="FC28">
        <v>33.884399999999999</v>
      </c>
      <c r="FD28">
        <v>30.0001</v>
      </c>
      <c r="FE28">
        <v>33.812600000000003</v>
      </c>
      <c r="FF28">
        <v>33.784199999999998</v>
      </c>
      <c r="FG28">
        <v>38.224800000000002</v>
      </c>
      <c r="FH28">
        <v>0</v>
      </c>
      <c r="FI28">
        <v>100</v>
      </c>
      <c r="FJ28">
        <v>24.026399999999999</v>
      </c>
      <c r="FK28">
        <v>815.00800000000004</v>
      </c>
      <c r="FL28">
        <v>14.633900000000001</v>
      </c>
      <c r="FM28">
        <v>101.35</v>
      </c>
      <c r="FN28">
        <v>100.721</v>
      </c>
    </row>
    <row r="29" spans="1:170" x14ac:dyDescent="0.25">
      <c r="A29">
        <v>13</v>
      </c>
      <c r="B29">
        <v>1608153005.0999999</v>
      </c>
      <c r="C29">
        <v>1246.5</v>
      </c>
      <c r="D29" t="s">
        <v>340</v>
      </c>
      <c r="E29" t="s">
        <v>341</v>
      </c>
      <c r="F29" t="s">
        <v>285</v>
      </c>
      <c r="G29" t="s">
        <v>286</v>
      </c>
      <c r="H29">
        <v>1608152997.3499999</v>
      </c>
      <c r="I29">
        <f t="shared" si="0"/>
        <v>7.3740384200459395E-4</v>
      </c>
      <c r="J29">
        <f t="shared" si="1"/>
        <v>14.871418793619551</v>
      </c>
      <c r="K29">
        <f t="shared" si="2"/>
        <v>896.57230000000004</v>
      </c>
      <c r="L29">
        <f t="shared" si="3"/>
        <v>71.972938847568415</v>
      </c>
      <c r="M29">
        <f t="shared" si="4"/>
        <v>7.3618939226007951</v>
      </c>
      <c r="N29">
        <f t="shared" si="5"/>
        <v>91.707665022840899</v>
      </c>
      <c r="O29">
        <f t="shared" si="6"/>
        <v>2.9688950579694576E-2</v>
      </c>
      <c r="P29">
        <f t="shared" si="7"/>
        <v>2.9691415255452864</v>
      </c>
      <c r="Q29">
        <f t="shared" si="8"/>
        <v>2.9525008934843479E-2</v>
      </c>
      <c r="R29">
        <f t="shared" si="9"/>
        <v>1.8467784479577355E-2</v>
      </c>
      <c r="S29">
        <f t="shared" si="10"/>
        <v>231.29199873809912</v>
      </c>
      <c r="T29">
        <f t="shared" si="11"/>
        <v>29.151139353040715</v>
      </c>
      <c r="U29">
        <f t="shared" si="12"/>
        <v>28.82039</v>
      </c>
      <c r="V29">
        <f t="shared" si="13"/>
        <v>3.980162522544533</v>
      </c>
      <c r="W29">
        <f t="shared" si="14"/>
        <v>39.378275198825506</v>
      </c>
      <c r="X29">
        <f t="shared" si="15"/>
        <v>1.4938456383576262</v>
      </c>
      <c r="Y29">
        <f t="shared" si="16"/>
        <v>3.7935781362058782</v>
      </c>
      <c r="Z29">
        <f t="shared" si="17"/>
        <v>2.4863168841869068</v>
      </c>
      <c r="AA29">
        <f t="shared" si="18"/>
        <v>-32.519509432402593</v>
      </c>
      <c r="AB29">
        <f t="shared" si="19"/>
        <v>-132.23470773294761</v>
      </c>
      <c r="AC29">
        <f t="shared" si="20"/>
        <v>-9.7473839041677515</v>
      </c>
      <c r="AD29">
        <f t="shared" si="21"/>
        <v>56.790397668581164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53900.472454677292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913.95038461538502</v>
      </c>
      <c r="AR29">
        <v>1087.77</v>
      </c>
      <c r="AS29">
        <f t="shared" si="27"/>
        <v>0.15979445598298814</v>
      </c>
      <c r="AT29">
        <v>0.5</v>
      </c>
      <c r="AU29">
        <f t="shared" si="28"/>
        <v>1180.1890707473488</v>
      </c>
      <c r="AV29">
        <f t="shared" si="29"/>
        <v>14.871418793619551</v>
      </c>
      <c r="AW29">
        <f t="shared" si="30"/>
        <v>94.293835258570439</v>
      </c>
      <c r="AX29">
        <f t="shared" si="31"/>
        <v>0.39771275177657045</v>
      </c>
      <c r="AY29">
        <f t="shared" si="32"/>
        <v>1.3090416320880406E-2</v>
      </c>
      <c r="AZ29">
        <f t="shared" si="33"/>
        <v>1.998869246256102</v>
      </c>
      <c r="BA29" t="s">
        <v>343</v>
      </c>
      <c r="BB29">
        <v>655.15</v>
      </c>
      <c r="BC29">
        <f t="shared" si="34"/>
        <v>432.62</v>
      </c>
      <c r="BD29">
        <f t="shared" si="35"/>
        <v>0.40178358694608424</v>
      </c>
      <c r="BE29">
        <f t="shared" si="36"/>
        <v>0.83405001285036429</v>
      </c>
      <c r="BF29">
        <f t="shared" si="37"/>
        <v>0.46688919606348056</v>
      </c>
      <c r="BG29">
        <f t="shared" si="38"/>
        <v>0.85380796862426689</v>
      </c>
      <c r="BH29">
        <f t="shared" si="39"/>
        <v>1400.0046666666699</v>
      </c>
      <c r="BI29">
        <f t="shared" si="40"/>
        <v>1180.1890707473488</v>
      </c>
      <c r="BJ29">
        <f t="shared" si="41"/>
        <v>0.84298938342634999</v>
      </c>
      <c r="BK29">
        <f t="shared" si="42"/>
        <v>0.19597876685269983</v>
      </c>
      <c r="BL29">
        <v>6</v>
      </c>
      <c r="BM29">
        <v>0.5</v>
      </c>
      <c r="BN29" t="s">
        <v>290</v>
      </c>
      <c r="BO29">
        <v>2</v>
      </c>
      <c r="BP29">
        <v>1608152997.3499999</v>
      </c>
      <c r="BQ29">
        <v>896.57230000000004</v>
      </c>
      <c r="BR29">
        <v>915.21076666666704</v>
      </c>
      <c r="BS29">
        <v>14.6044566666667</v>
      </c>
      <c r="BT29">
        <v>13.732523333333299</v>
      </c>
      <c r="BU29">
        <v>894.12436666666702</v>
      </c>
      <c r="BV29">
        <v>14.56385</v>
      </c>
      <c r="BW29">
        <v>500.01606666666697</v>
      </c>
      <c r="BX29">
        <v>102.23886666666699</v>
      </c>
      <c r="BY29">
        <v>4.8104526666666703E-2</v>
      </c>
      <c r="BZ29">
        <v>27.994296666666699</v>
      </c>
      <c r="CA29">
        <v>28.82039</v>
      </c>
      <c r="CB29">
        <v>999.9</v>
      </c>
      <c r="CC29">
        <v>0</v>
      </c>
      <c r="CD29">
        <v>0</v>
      </c>
      <c r="CE29">
        <v>10003.49</v>
      </c>
      <c r="CF29">
        <v>0</v>
      </c>
      <c r="CG29">
        <v>404.05459999999999</v>
      </c>
      <c r="CH29">
        <v>1400.0046666666699</v>
      </c>
      <c r="CI29">
        <v>0.89999733333333298</v>
      </c>
      <c r="CJ29">
        <v>0.1000026</v>
      </c>
      <c r="CK29">
        <v>0</v>
      </c>
      <c r="CL29">
        <v>914.026166666667</v>
      </c>
      <c r="CM29">
        <v>4.9997499999999997</v>
      </c>
      <c r="CN29">
        <v>12613.026666666699</v>
      </c>
      <c r="CO29">
        <v>12178.0766666667</v>
      </c>
      <c r="CP29">
        <v>47.066200000000002</v>
      </c>
      <c r="CQ29">
        <v>48.845599999999997</v>
      </c>
      <c r="CR29">
        <v>47.875</v>
      </c>
      <c r="CS29">
        <v>48.066200000000002</v>
      </c>
      <c r="CT29">
        <v>48.1374</v>
      </c>
      <c r="CU29">
        <v>1255.49966666667</v>
      </c>
      <c r="CV29">
        <v>139.505</v>
      </c>
      <c r="CW29">
        <v>0</v>
      </c>
      <c r="CX29">
        <v>63.299999952316298</v>
      </c>
      <c r="CY29">
        <v>0</v>
      </c>
      <c r="CZ29">
        <v>913.95038461538502</v>
      </c>
      <c r="DA29">
        <v>-9.57668376246599</v>
      </c>
      <c r="DB29">
        <v>-149.08034165948101</v>
      </c>
      <c r="DC29">
        <v>12612.7153846154</v>
      </c>
      <c r="DD29">
        <v>15</v>
      </c>
      <c r="DE29">
        <v>1608152436.0999999</v>
      </c>
      <c r="DF29" t="s">
        <v>319</v>
      </c>
      <c r="DG29">
        <v>1608152424.0999999</v>
      </c>
      <c r="DH29">
        <v>1608152436.0999999</v>
      </c>
      <c r="DI29">
        <v>16</v>
      </c>
      <c r="DJ29">
        <v>-0.51800000000000002</v>
      </c>
      <c r="DK29">
        <v>2E-3</v>
      </c>
      <c r="DL29">
        <v>2.448</v>
      </c>
      <c r="DM29">
        <v>4.1000000000000002E-2</v>
      </c>
      <c r="DN29">
        <v>258</v>
      </c>
      <c r="DO29">
        <v>13</v>
      </c>
      <c r="DP29">
        <v>0.14000000000000001</v>
      </c>
      <c r="DQ29">
        <v>0.02</v>
      </c>
      <c r="DR29">
        <v>14.885422636962801</v>
      </c>
      <c r="DS29">
        <v>-0.12660746190598199</v>
      </c>
      <c r="DT29">
        <v>9.1247039642621E-2</v>
      </c>
      <c r="DU29">
        <v>1</v>
      </c>
      <c r="DV29">
        <v>-18.647853333333298</v>
      </c>
      <c r="DW29">
        <v>0.134715016685164</v>
      </c>
      <c r="DX29">
        <v>0.108544757998205</v>
      </c>
      <c r="DY29">
        <v>1</v>
      </c>
      <c r="DZ29">
        <v>0.872139633333333</v>
      </c>
      <c r="EA29">
        <v>-2.4262398220244601E-2</v>
      </c>
      <c r="EB29">
        <v>1.7735643110853201E-3</v>
      </c>
      <c r="EC29">
        <v>1</v>
      </c>
      <c r="ED29">
        <v>3</v>
      </c>
      <c r="EE29">
        <v>3</v>
      </c>
      <c r="EF29" t="s">
        <v>314</v>
      </c>
      <c r="EG29">
        <v>100</v>
      </c>
      <c r="EH29">
        <v>100</v>
      </c>
      <c r="EI29">
        <v>2.448</v>
      </c>
      <c r="EJ29">
        <v>4.0599999999999997E-2</v>
      </c>
      <c r="EK29">
        <v>2.44785000000005</v>
      </c>
      <c r="EL29">
        <v>0</v>
      </c>
      <c r="EM29">
        <v>0</v>
      </c>
      <c r="EN29">
        <v>0</v>
      </c>
      <c r="EO29">
        <v>4.0614999999997202E-2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9.6999999999999993</v>
      </c>
      <c r="EX29">
        <v>9.5</v>
      </c>
      <c r="EY29">
        <v>2</v>
      </c>
      <c r="EZ29">
        <v>512.39099999999996</v>
      </c>
      <c r="FA29">
        <v>461.93700000000001</v>
      </c>
      <c r="FB29">
        <v>23.9512</v>
      </c>
      <c r="FC29">
        <v>33.893500000000003</v>
      </c>
      <c r="FD29">
        <v>30.0001</v>
      </c>
      <c r="FE29">
        <v>33.821599999999997</v>
      </c>
      <c r="FF29">
        <v>33.7911</v>
      </c>
      <c r="FG29">
        <v>41.924100000000003</v>
      </c>
      <c r="FH29">
        <v>0</v>
      </c>
      <c r="FI29">
        <v>100</v>
      </c>
      <c r="FJ29">
        <v>23.957000000000001</v>
      </c>
      <c r="FK29">
        <v>916.47299999999996</v>
      </c>
      <c r="FL29">
        <v>14.5924</v>
      </c>
      <c r="FM29">
        <v>101.346</v>
      </c>
      <c r="FN29">
        <v>100.72199999999999</v>
      </c>
    </row>
    <row r="30" spans="1:170" x14ac:dyDescent="0.25">
      <c r="A30">
        <v>14</v>
      </c>
      <c r="B30">
        <v>1608153125.5999999</v>
      </c>
      <c r="C30">
        <v>1367</v>
      </c>
      <c r="D30" t="s">
        <v>344</v>
      </c>
      <c r="E30" t="s">
        <v>345</v>
      </c>
      <c r="F30" t="s">
        <v>285</v>
      </c>
      <c r="G30" t="s">
        <v>286</v>
      </c>
      <c r="H30">
        <v>1608153117.5999999</v>
      </c>
      <c r="I30">
        <f t="shared" si="0"/>
        <v>7.1531494472502194E-4</v>
      </c>
      <c r="J30">
        <f t="shared" si="1"/>
        <v>15.484804357625311</v>
      </c>
      <c r="K30">
        <f t="shared" si="2"/>
        <v>1197.3609677419399</v>
      </c>
      <c r="L30">
        <f t="shared" si="3"/>
        <v>305.28900375772008</v>
      </c>
      <c r="M30">
        <f t="shared" si="4"/>
        <v>31.226037958341255</v>
      </c>
      <c r="N30">
        <f t="shared" si="5"/>
        <v>122.4703103234538</v>
      </c>
      <c r="O30">
        <f t="shared" si="6"/>
        <v>2.8869994786468029E-2</v>
      </c>
      <c r="P30">
        <f t="shared" si="7"/>
        <v>2.9690922886445299</v>
      </c>
      <c r="Q30">
        <f t="shared" si="8"/>
        <v>2.8714944856519004E-2</v>
      </c>
      <c r="R30">
        <f t="shared" si="9"/>
        <v>1.7960701597120141E-2</v>
      </c>
      <c r="S30">
        <f t="shared" si="10"/>
        <v>231.29169390893927</v>
      </c>
      <c r="T30">
        <f t="shared" si="11"/>
        <v>29.132653807306436</v>
      </c>
      <c r="U30">
        <f t="shared" si="12"/>
        <v>28.820361290322602</v>
      </c>
      <c r="V30">
        <f t="shared" si="13"/>
        <v>3.9801559015000016</v>
      </c>
      <c r="W30">
        <f t="shared" si="14"/>
        <v>39.608059924730277</v>
      </c>
      <c r="X30">
        <f t="shared" si="15"/>
        <v>1.5004449911398321</v>
      </c>
      <c r="Y30">
        <f t="shared" si="16"/>
        <v>3.7882314710471139</v>
      </c>
      <c r="Z30">
        <f t="shared" si="17"/>
        <v>2.4797109103601693</v>
      </c>
      <c r="AA30">
        <f t="shared" si="18"/>
        <v>-31.545389062373467</v>
      </c>
      <c r="AB30">
        <f t="shared" si="19"/>
        <v>-136.10003990228685</v>
      </c>
      <c r="AC30">
        <f t="shared" si="20"/>
        <v>-10.031266495990316</v>
      </c>
      <c r="AD30">
        <f t="shared" si="21"/>
        <v>53.614998448288645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53903.288475784328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910.50438461538499</v>
      </c>
      <c r="AR30">
        <v>1094.74</v>
      </c>
      <c r="AS30">
        <f t="shared" si="27"/>
        <v>0.16829166321191791</v>
      </c>
      <c r="AT30">
        <v>0.5</v>
      </c>
      <c r="AU30">
        <f t="shared" si="28"/>
        <v>1180.1858717151215</v>
      </c>
      <c r="AV30">
        <f t="shared" si="29"/>
        <v>15.484804357625311</v>
      </c>
      <c r="AW30">
        <f t="shared" si="30"/>
        <v>99.307721625072489</v>
      </c>
      <c r="AX30">
        <f t="shared" si="31"/>
        <v>0.41216179184098511</v>
      </c>
      <c r="AY30">
        <f t="shared" si="32"/>
        <v>1.3610188210521797E-2</v>
      </c>
      <c r="AZ30">
        <f t="shared" si="33"/>
        <v>1.9797760198768659</v>
      </c>
      <c r="BA30" t="s">
        <v>347</v>
      </c>
      <c r="BB30">
        <v>643.53</v>
      </c>
      <c r="BC30">
        <f t="shared" si="34"/>
        <v>451.21000000000004</v>
      </c>
      <c r="BD30">
        <f t="shared" si="35"/>
        <v>0.40831456613243278</v>
      </c>
      <c r="BE30">
        <f t="shared" si="36"/>
        <v>0.82768707872677627</v>
      </c>
      <c r="BF30">
        <f t="shared" si="37"/>
        <v>0.48577261166391389</v>
      </c>
      <c r="BG30">
        <f t="shared" si="38"/>
        <v>0.85107098928769065</v>
      </c>
      <c r="BH30">
        <f t="shared" si="39"/>
        <v>1400.0006451612901</v>
      </c>
      <c r="BI30">
        <f t="shared" si="40"/>
        <v>1180.1858717151215</v>
      </c>
      <c r="BJ30">
        <f t="shared" si="41"/>
        <v>0.84298951989351101</v>
      </c>
      <c r="BK30">
        <f t="shared" si="42"/>
        <v>0.19597903978702219</v>
      </c>
      <c r="BL30">
        <v>6</v>
      </c>
      <c r="BM30">
        <v>0.5</v>
      </c>
      <c r="BN30" t="s">
        <v>290</v>
      </c>
      <c r="BO30">
        <v>2</v>
      </c>
      <c r="BP30">
        <v>1608153117.5999999</v>
      </c>
      <c r="BQ30">
        <v>1197.3609677419399</v>
      </c>
      <c r="BR30">
        <v>1216.97032258065</v>
      </c>
      <c r="BS30">
        <v>14.669467741935501</v>
      </c>
      <c r="BT30">
        <v>13.8236903225806</v>
      </c>
      <c r="BU30">
        <v>1192.2403225806499</v>
      </c>
      <c r="BV30">
        <v>14.6086225806452</v>
      </c>
      <c r="BW30">
        <v>500.00506451612898</v>
      </c>
      <c r="BX30">
        <v>102.23538709677401</v>
      </c>
      <c r="BY30">
        <v>4.8146125806451598E-2</v>
      </c>
      <c r="BZ30">
        <v>27.970106451612899</v>
      </c>
      <c r="CA30">
        <v>28.820361290322602</v>
      </c>
      <c r="CB30">
        <v>999.9</v>
      </c>
      <c r="CC30">
        <v>0</v>
      </c>
      <c r="CD30">
        <v>0</v>
      </c>
      <c r="CE30">
        <v>10003.5516129032</v>
      </c>
      <c r="CF30">
        <v>0</v>
      </c>
      <c r="CG30">
        <v>412.37264516129</v>
      </c>
      <c r="CH30">
        <v>1400.0006451612901</v>
      </c>
      <c r="CI30">
        <v>0.89999070967741901</v>
      </c>
      <c r="CJ30">
        <v>0.100009283870968</v>
      </c>
      <c r="CK30">
        <v>0</v>
      </c>
      <c r="CL30">
        <v>910.52406451612899</v>
      </c>
      <c r="CM30">
        <v>4.9997499999999997</v>
      </c>
      <c r="CN30">
        <v>12551.8516129032</v>
      </c>
      <c r="CO30">
        <v>12178.0225806452</v>
      </c>
      <c r="CP30">
        <v>46.838419354838699</v>
      </c>
      <c r="CQ30">
        <v>48.683</v>
      </c>
      <c r="CR30">
        <v>47.674999999999997</v>
      </c>
      <c r="CS30">
        <v>47.907064516128997</v>
      </c>
      <c r="CT30">
        <v>47.943096774193499</v>
      </c>
      <c r="CU30">
        <v>1255.4896774193601</v>
      </c>
      <c r="CV30">
        <v>139.51096774193601</v>
      </c>
      <c r="CW30">
        <v>0</v>
      </c>
      <c r="CX30">
        <v>119.60000014305101</v>
      </c>
      <c r="CY30">
        <v>0</v>
      </c>
      <c r="CZ30">
        <v>910.50438461538499</v>
      </c>
      <c r="DA30">
        <v>-3.69558975113886</v>
      </c>
      <c r="DB30">
        <v>-60.085470097362901</v>
      </c>
      <c r="DC30">
        <v>12551.496153846199</v>
      </c>
      <c r="DD30">
        <v>15</v>
      </c>
      <c r="DE30">
        <v>1608153085.0999999</v>
      </c>
      <c r="DF30" t="s">
        <v>348</v>
      </c>
      <c r="DG30">
        <v>1608153085.0999999</v>
      </c>
      <c r="DH30">
        <v>1608153073.5999999</v>
      </c>
      <c r="DI30">
        <v>17</v>
      </c>
      <c r="DJ30">
        <v>2.6720000000000002</v>
      </c>
      <c r="DK30">
        <v>0.02</v>
      </c>
      <c r="DL30">
        <v>5.12</v>
      </c>
      <c r="DM30">
        <v>6.0999999999999999E-2</v>
      </c>
      <c r="DN30">
        <v>1215</v>
      </c>
      <c r="DO30">
        <v>14</v>
      </c>
      <c r="DP30">
        <v>0.19</v>
      </c>
      <c r="DQ30">
        <v>0.12</v>
      </c>
      <c r="DR30">
        <v>15.487471858755599</v>
      </c>
      <c r="DS30">
        <v>-3.2953307238153</v>
      </c>
      <c r="DT30">
        <v>0.38140261099259498</v>
      </c>
      <c r="DU30">
        <v>0</v>
      </c>
      <c r="DV30">
        <v>-19.567779999999999</v>
      </c>
      <c r="DW30">
        <v>2.9885259176863301</v>
      </c>
      <c r="DX30">
        <v>0.39094975414580602</v>
      </c>
      <c r="DY30">
        <v>0</v>
      </c>
      <c r="DZ30">
        <v>0.84574516666666699</v>
      </c>
      <c r="EA30">
        <v>-1.55334994438275E-2</v>
      </c>
      <c r="EB30">
        <v>1.2445517287584199E-3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5.12</v>
      </c>
      <c r="EJ30">
        <v>6.0900000000000003E-2</v>
      </c>
      <c r="EK30">
        <v>5.1204761904762099</v>
      </c>
      <c r="EL30">
        <v>0</v>
      </c>
      <c r="EM30">
        <v>0</v>
      </c>
      <c r="EN30">
        <v>0</v>
      </c>
      <c r="EO30">
        <v>6.0865000000001501E-2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0.7</v>
      </c>
      <c r="EX30">
        <v>0.9</v>
      </c>
      <c r="EY30">
        <v>2</v>
      </c>
      <c r="EZ30">
        <v>512.61500000000001</v>
      </c>
      <c r="FA30">
        <v>462.63099999999997</v>
      </c>
      <c r="FB30">
        <v>24.2483</v>
      </c>
      <c r="FC30">
        <v>33.8748</v>
      </c>
      <c r="FD30">
        <v>29.9999</v>
      </c>
      <c r="FE30">
        <v>33.812600000000003</v>
      </c>
      <c r="FF30">
        <v>33.779499999999999</v>
      </c>
      <c r="FG30">
        <v>52.475299999999997</v>
      </c>
      <c r="FH30">
        <v>0</v>
      </c>
      <c r="FI30">
        <v>100</v>
      </c>
      <c r="FJ30">
        <v>24.261500000000002</v>
      </c>
      <c r="FK30">
        <v>1217.98</v>
      </c>
      <c r="FL30">
        <v>14.599600000000001</v>
      </c>
      <c r="FM30">
        <v>101.352</v>
      </c>
      <c r="FN30">
        <v>100.724</v>
      </c>
    </row>
    <row r="31" spans="1:170" x14ac:dyDescent="0.25">
      <c r="A31">
        <v>15</v>
      </c>
      <c r="B31">
        <v>1608153228.0999999</v>
      </c>
      <c r="C31">
        <v>1469.5</v>
      </c>
      <c r="D31" t="s">
        <v>349</v>
      </c>
      <c r="E31" t="s">
        <v>350</v>
      </c>
      <c r="F31" t="s">
        <v>285</v>
      </c>
      <c r="G31" t="s">
        <v>286</v>
      </c>
      <c r="H31">
        <v>1608153220.0999999</v>
      </c>
      <c r="I31">
        <f t="shared" si="0"/>
        <v>6.3801354625911411E-4</v>
      </c>
      <c r="J31">
        <f t="shared" si="1"/>
        <v>16.320387225647181</v>
      </c>
      <c r="K31">
        <f t="shared" si="2"/>
        <v>1399.07387096774</v>
      </c>
      <c r="L31">
        <f t="shared" si="3"/>
        <v>343.40268333431607</v>
      </c>
      <c r="M31">
        <f t="shared" si="4"/>
        <v>35.122486368802342</v>
      </c>
      <c r="N31">
        <f t="shared" si="5"/>
        <v>143.09426031529657</v>
      </c>
      <c r="O31">
        <f t="shared" si="6"/>
        <v>2.5683281466383018E-2</v>
      </c>
      <c r="P31">
        <f t="shared" si="7"/>
        <v>2.9683216782386328</v>
      </c>
      <c r="Q31">
        <f t="shared" si="8"/>
        <v>2.5560461399419324E-2</v>
      </c>
      <c r="R31">
        <f t="shared" si="9"/>
        <v>1.5986274179104691E-2</v>
      </c>
      <c r="S31">
        <f t="shared" si="10"/>
        <v>231.29385617387658</v>
      </c>
      <c r="T31">
        <f t="shared" si="11"/>
        <v>29.164886568890932</v>
      </c>
      <c r="U31">
        <f t="shared" si="12"/>
        <v>28.830164516128999</v>
      </c>
      <c r="V31">
        <f t="shared" si="13"/>
        <v>3.9824172862200236</v>
      </c>
      <c r="W31">
        <f t="shared" si="14"/>
        <v>39.511955879147479</v>
      </c>
      <c r="X31">
        <f t="shared" si="15"/>
        <v>1.4978610174702964</v>
      </c>
      <c r="Y31">
        <f t="shared" si="16"/>
        <v>3.790905775587778</v>
      </c>
      <c r="Z31">
        <f t="shared" si="17"/>
        <v>2.4845562687497269</v>
      </c>
      <c r="AA31">
        <f t="shared" si="18"/>
        <v>-28.136397390026932</v>
      </c>
      <c r="AB31">
        <f t="shared" si="19"/>
        <v>-135.69665117485624</v>
      </c>
      <c r="AC31">
        <f t="shared" si="20"/>
        <v>-10.005221837551641</v>
      </c>
      <c r="AD31">
        <f t="shared" si="21"/>
        <v>57.455585771441775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53878.450732795027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912.49226923076901</v>
      </c>
      <c r="AR31">
        <v>1100.32</v>
      </c>
      <c r="AS31">
        <f t="shared" si="27"/>
        <v>0.17070282351427857</v>
      </c>
      <c r="AT31">
        <v>0.5</v>
      </c>
      <c r="AU31">
        <f t="shared" si="28"/>
        <v>1180.2028555859697</v>
      </c>
      <c r="AV31">
        <f t="shared" si="29"/>
        <v>16.320387225647181</v>
      </c>
      <c r="AW31">
        <f t="shared" si="30"/>
        <v>100.73197988406969</v>
      </c>
      <c r="AX31">
        <f t="shared" si="31"/>
        <v>0.41105314817507632</v>
      </c>
      <c r="AY31">
        <f t="shared" si="32"/>
        <v>1.431799171259715E-2</v>
      </c>
      <c r="AZ31">
        <f t="shared" si="33"/>
        <v>1.9646648247782466</v>
      </c>
      <c r="BA31" t="s">
        <v>352</v>
      </c>
      <c r="BB31">
        <v>648.03</v>
      </c>
      <c r="BC31">
        <f t="shared" si="34"/>
        <v>452.28999999999996</v>
      </c>
      <c r="BD31">
        <f t="shared" si="35"/>
        <v>0.41528163516600175</v>
      </c>
      <c r="BE31">
        <f t="shared" si="36"/>
        <v>0.82697729576710466</v>
      </c>
      <c r="BF31">
        <f t="shared" si="37"/>
        <v>0.48806316660536997</v>
      </c>
      <c r="BG31">
        <f t="shared" si="38"/>
        <v>0.84887983509858089</v>
      </c>
      <c r="BH31">
        <f t="shared" si="39"/>
        <v>1400.0216129032301</v>
      </c>
      <c r="BI31">
        <f t="shared" si="40"/>
        <v>1180.2028555859697</v>
      </c>
      <c r="BJ31">
        <f t="shared" si="41"/>
        <v>0.84298902581837898</v>
      </c>
      <c r="BK31">
        <f t="shared" si="42"/>
        <v>0.19597805163675813</v>
      </c>
      <c r="BL31">
        <v>6</v>
      </c>
      <c r="BM31">
        <v>0.5</v>
      </c>
      <c r="BN31" t="s">
        <v>290</v>
      </c>
      <c r="BO31">
        <v>2</v>
      </c>
      <c r="BP31">
        <v>1608153220.0999999</v>
      </c>
      <c r="BQ31">
        <v>1399.07387096774</v>
      </c>
      <c r="BR31">
        <v>1419.72903225806</v>
      </c>
      <c r="BS31">
        <v>14.6450193548387</v>
      </c>
      <c r="BT31">
        <v>13.8906322580645</v>
      </c>
      <c r="BU31">
        <v>1393.9532258064501</v>
      </c>
      <c r="BV31">
        <v>14.584154838709701</v>
      </c>
      <c r="BW31">
        <v>500.01106451612901</v>
      </c>
      <c r="BX31">
        <v>102.229838709677</v>
      </c>
      <c r="BY31">
        <v>4.8006145161290301E-2</v>
      </c>
      <c r="BZ31">
        <v>27.982209677419402</v>
      </c>
      <c r="CA31">
        <v>28.830164516128999</v>
      </c>
      <c r="CB31">
        <v>999.9</v>
      </c>
      <c r="CC31">
        <v>0</v>
      </c>
      <c r="CD31">
        <v>0</v>
      </c>
      <c r="CE31">
        <v>9999.7306451612894</v>
      </c>
      <c r="CF31">
        <v>0</v>
      </c>
      <c r="CG31">
        <v>440.829580645161</v>
      </c>
      <c r="CH31">
        <v>1400.0216129032301</v>
      </c>
      <c r="CI31">
        <v>0.90000958064516101</v>
      </c>
      <c r="CJ31">
        <v>9.9990232258064596E-2</v>
      </c>
      <c r="CK31">
        <v>0</v>
      </c>
      <c r="CL31">
        <v>912.51980645161302</v>
      </c>
      <c r="CM31">
        <v>4.9997499999999997</v>
      </c>
      <c r="CN31">
        <v>12575.164516129</v>
      </c>
      <c r="CO31">
        <v>12178.2677419355</v>
      </c>
      <c r="CP31">
        <v>46.691064516129003</v>
      </c>
      <c r="CQ31">
        <v>48.5</v>
      </c>
      <c r="CR31">
        <v>47.5</v>
      </c>
      <c r="CS31">
        <v>47.75</v>
      </c>
      <c r="CT31">
        <v>47.816064516129003</v>
      </c>
      <c r="CU31">
        <v>1255.5316129032301</v>
      </c>
      <c r="CV31">
        <v>139.49</v>
      </c>
      <c r="CW31">
        <v>0</v>
      </c>
      <c r="CX31">
        <v>101.700000047684</v>
      </c>
      <c r="CY31">
        <v>0</v>
      </c>
      <c r="CZ31">
        <v>912.49226923076901</v>
      </c>
      <c r="DA31">
        <v>-2.2814017025559399</v>
      </c>
      <c r="DB31">
        <v>-35.945299165679202</v>
      </c>
      <c r="DC31">
        <v>12574.9769230769</v>
      </c>
      <c r="DD31">
        <v>15</v>
      </c>
      <c r="DE31">
        <v>1608153085.0999999</v>
      </c>
      <c r="DF31" t="s">
        <v>348</v>
      </c>
      <c r="DG31">
        <v>1608153085.0999999</v>
      </c>
      <c r="DH31">
        <v>1608153073.5999999</v>
      </c>
      <c r="DI31">
        <v>17</v>
      </c>
      <c r="DJ31">
        <v>2.6720000000000002</v>
      </c>
      <c r="DK31">
        <v>0.02</v>
      </c>
      <c r="DL31">
        <v>5.12</v>
      </c>
      <c r="DM31">
        <v>6.0999999999999999E-2</v>
      </c>
      <c r="DN31">
        <v>1215</v>
      </c>
      <c r="DO31">
        <v>14</v>
      </c>
      <c r="DP31">
        <v>0.19</v>
      </c>
      <c r="DQ31">
        <v>0.12</v>
      </c>
      <c r="DR31">
        <v>16.333639407186201</v>
      </c>
      <c r="DS31">
        <v>0.243144475313852</v>
      </c>
      <c r="DT31">
        <v>7.8935198902954001E-2</v>
      </c>
      <c r="DU31">
        <v>1</v>
      </c>
      <c r="DV31">
        <v>-20.665479999999999</v>
      </c>
      <c r="DW31">
        <v>-0.124100556173494</v>
      </c>
      <c r="DX31">
        <v>0.10104892676322701</v>
      </c>
      <c r="DY31">
        <v>1</v>
      </c>
      <c r="DZ31">
        <v>0.75449056666666703</v>
      </c>
      <c r="EA31">
        <v>-2.19242803114582E-2</v>
      </c>
      <c r="EB31">
        <v>1.8361188720293199E-3</v>
      </c>
      <c r="EC31">
        <v>1</v>
      </c>
      <c r="ED31">
        <v>3</v>
      </c>
      <c r="EE31">
        <v>3</v>
      </c>
      <c r="EF31" t="s">
        <v>314</v>
      </c>
      <c r="EG31">
        <v>100</v>
      </c>
      <c r="EH31">
        <v>100</v>
      </c>
      <c r="EI31">
        <v>5.12</v>
      </c>
      <c r="EJ31">
        <v>6.0900000000000003E-2</v>
      </c>
      <c r="EK31">
        <v>5.1204761904762099</v>
      </c>
      <c r="EL31">
        <v>0</v>
      </c>
      <c r="EM31">
        <v>0</v>
      </c>
      <c r="EN31">
        <v>0</v>
      </c>
      <c r="EO31">
        <v>6.0865000000001501E-2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2.4</v>
      </c>
      <c r="EX31">
        <v>2.6</v>
      </c>
      <c r="EY31">
        <v>2</v>
      </c>
      <c r="EZ31">
        <v>512.63800000000003</v>
      </c>
      <c r="FA31">
        <v>463.48399999999998</v>
      </c>
      <c r="FB31">
        <v>24.045500000000001</v>
      </c>
      <c r="FC31">
        <v>33.820399999999999</v>
      </c>
      <c r="FD31">
        <v>29.9998</v>
      </c>
      <c r="FE31">
        <v>33.773099999999999</v>
      </c>
      <c r="FF31">
        <v>33.745100000000001</v>
      </c>
      <c r="FG31">
        <v>59.280500000000004</v>
      </c>
      <c r="FH31">
        <v>0</v>
      </c>
      <c r="FI31">
        <v>100</v>
      </c>
      <c r="FJ31">
        <v>24.051300000000001</v>
      </c>
      <c r="FK31">
        <v>1419.79</v>
      </c>
      <c r="FL31">
        <v>14.666</v>
      </c>
      <c r="FM31">
        <v>101.35899999999999</v>
      </c>
      <c r="FN31">
        <v>100.73399999999999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2020-12-16T13:18:12Z</dcterms:created>
  <dcterms:modified xsi:type="dcterms:W3CDTF">2021-05-04T23:29:20Z</dcterms:modified>
</cp:coreProperties>
</file>