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DFD5A7EA-A3B2-47BE-B06D-491B0229613E}" xr6:coauthVersionLast="46" xr6:coauthVersionMax="46" xr10:uidLastSave="{00000000-0000-0000-0000-000000000000}"/>
  <bookViews>
    <workbookView xWindow="735" yWindow="735" windowWidth="21600" windowHeight="11385" xr2:uid="{00000000-000D-0000-FFFF-FFFF00000000}"/>
  </bookViews>
  <sheets>
    <sheet name="Measurements" sheetId="1" r:id="rId1"/>
    <sheet name="Remarks" sheetId="2" r:id="rId2"/>
  </sheets>
  <calcPr calcId="191029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K31" i="1"/>
  <c r="BJ31" i="1"/>
  <c r="BI31" i="1"/>
  <c r="BH31" i="1"/>
  <c r="BG31" i="1"/>
  <c r="BF31" i="1"/>
  <c r="BE31" i="1"/>
  <c r="BB31" i="1"/>
  <c r="AZ31" i="1"/>
  <c r="AU31" i="1"/>
  <c r="AO31" i="1"/>
  <c r="AN31" i="1"/>
  <c r="AI31" i="1"/>
  <c r="AG31" i="1"/>
  <c r="Y31" i="1"/>
  <c r="X31" i="1"/>
  <c r="W31" i="1"/>
  <c r="P31" i="1"/>
  <c r="N31" i="1"/>
  <c r="BO30" i="1"/>
  <c r="BN30" i="1"/>
  <c r="BM30" i="1"/>
  <c r="AW30" i="1" s="1"/>
  <c r="BL30" i="1"/>
  <c r="BI30" i="1"/>
  <c r="BH30" i="1"/>
  <c r="BG30" i="1"/>
  <c r="BF30" i="1"/>
  <c r="BJ30" i="1" s="1"/>
  <c r="BK30" i="1" s="1"/>
  <c r="BE30" i="1"/>
  <c r="AZ30" i="1" s="1"/>
  <c r="BB30" i="1"/>
  <c r="AU30" i="1"/>
  <c r="AY30" i="1" s="1"/>
  <c r="AO30" i="1"/>
  <c r="AN30" i="1"/>
  <c r="AI30" i="1"/>
  <c r="AG30" i="1" s="1"/>
  <c r="K30" i="1" s="1"/>
  <c r="Y30" i="1"/>
  <c r="X30" i="1"/>
  <c r="W30" i="1" s="1"/>
  <c r="S30" i="1"/>
  <c r="P30" i="1"/>
  <c r="BO29" i="1"/>
  <c r="BN29" i="1"/>
  <c r="BL29" i="1"/>
  <c r="BM29" i="1" s="1"/>
  <c r="BJ29" i="1"/>
  <c r="BK29" i="1" s="1"/>
  <c r="BI29" i="1"/>
  <c r="BH29" i="1"/>
  <c r="BG29" i="1"/>
  <c r="BF29" i="1"/>
  <c r="BE29" i="1"/>
  <c r="BB29" i="1"/>
  <c r="AZ29" i="1"/>
  <c r="AU29" i="1"/>
  <c r="AN29" i="1"/>
  <c r="AO29" i="1" s="1"/>
  <c r="AI29" i="1"/>
  <c r="AG29" i="1" s="1"/>
  <c r="AH29" i="1"/>
  <c r="Y29" i="1"/>
  <c r="X29" i="1"/>
  <c r="W29" i="1" s="1"/>
  <c r="P29" i="1"/>
  <c r="I29" i="1"/>
  <c r="AA29" i="1" s="1"/>
  <c r="BO28" i="1"/>
  <c r="BN28" i="1"/>
  <c r="BL28" i="1"/>
  <c r="BM28" i="1" s="1"/>
  <c r="S28" i="1" s="1"/>
  <c r="BJ28" i="1"/>
  <c r="BK28" i="1" s="1"/>
  <c r="BI28" i="1"/>
  <c r="BH28" i="1"/>
  <c r="BG28" i="1"/>
  <c r="BF28" i="1"/>
  <c r="BE28" i="1"/>
  <c r="BB28" i="1"/>
  <c r="AZ28" i="1"/>
  <c r="AW28" i="1"/>
  <c r="AY28" i="1" s="1"/>
  <c r="AU28" i="1"/>
  <c r="AN28" i="1"/>
  <c r="AO28" i="1" s="1"/>
  <c r="AI28" i="1"/>
  <c r="AG28" i="1"/>
  <c r="K28" i="1" s="1"/>
  <c r="Y28" i="1"/>
  <c r="X28" i="1"/>
  <c r="W28" i="1"/>
  <c r="P28" i="1"/>
  <c r="N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AZ27" i="1" s="1"/>
  <c r="BB27" i="1"/>
  <c r="AU27" i="1"/>
  <c r="AN27" i="1"/>
  <c r="AO27" i="1" s="1"/>
  <c r="AI27" i="1"/>
  <c r="AG27" i="1"/>
  <c r="I27" i="1" s="1"/>
  <c r="AA27" i="1"/>
  <c r="Y27" i="1"/>
  <c r="X27" i="1"/>
  <c r="W27" i="1"/>
  <c r="P27" i="1"/>
  <c r="K27" i="1"/>
  <c r="J27" i="1"/>
  <c r="AX27" i="1" s="1"/>
  <c r="BO26" i="1"/>
  <c r="BN26" i="1"/>
  <c r="BL26" i="1"/>
  <c r="BM26" i="1" s="1"/>
  <c r="BJ26" i="1"/>
  <c r="BK26" i="1" s="1"/>
  <c r="BI26" i="1"/>
  <c r="BH26" i="1"/>
  <c r="BG26" i="1"/>
  <c r="BF26" i="1"/>
  <c r="BE26" i="1"/>
  <c r="BB26" i="1"/>
  <c r="AZ26" i="1"/>
  <c r="AU26" i="1"/>
  <c r="AN26" i="1"/>
  <c r="AO26" i="1" s="1"/>
  <c r="AI26" i="1"/>
  <c r="AG26" i="1"/>
  <c r="Y26" i="1"/>
  <c r="X26" i="1"/>
  <c r="W26" i="1"/>
  <c r="P26" i="1"/>
  <c r="BO25" i="1"/>
  <c r="BN25" i="1"/>
  <c r="BL25" i="1"/>
  <c r="BI25" i="1"/>
  <c r="BH25" i="1"/>
  <c r="BG25" i="1"/>
  <c r="BF25" i="1"/>
  <c r="BJ25" i="1" s="1"/>
  <c r="BK25" i="1" s="1"/>
  <c r="BE25" i="1"/>
  <c r="AZ25" i="1" s="1"/>
  <c r="BB25" i="1"/>
  <c r="AU25" i="1"/>
  <c r="AN25" i="1"/>
  <c r="AO25" i="1" s="1"/>
  <c r="AI25" i="1"/>
  <c r="AG25" i="1"/>
  <c r="K25" i="1" s="1"/>
  <c r="Y25" i="1"/>
  <c r="X25" i="1"/>
  <c r="W25" i="1"/>
  <c r="P25" i="1"/>
  <c r="N25" i="1"/>
  <c r="BO24" i="1"/>
  <c r="BN24" i="1"/>
  <c r="BL24" i="1"/>
  <c r="BM24" i="1" s="1"/>
  <c r="BK24" i="1"/>
  <c r="BI24" i="1"/>
  <c r="BH24" i="1"/>
  <c r="BG24" i="1"/>
  <c r="BF24" i="1"/>
  <c r="BJ24" i="1" s="1"/>
  <c r="BE24" i="1"/>
  <c r="AZ24" i="1" s="1"/>
  <c r="BB24" i="1"/>
  <c r="AU24" i="1"/>
  <c r="AN24" i="1"/>
  <c r="AO24" i="1" s="1"/>
  <c r="AI24" i="1"/>
  <c r="AG24" i="1" s="1"/>
  <c r="Y24" i="1"/>
  <c r="W24" i="1" s="1"/>
  <c r="X24" i="1"/>
  <c r="P24" i="1"/>
  <c r="J24" i="1"/>
  <c r="AX24" i="1" s="1"/>
  <c r="I24" i="1"/>
  <c r="AA24" i="1" s="1"/>
  <c r="BO23" i="1"/>
  <c r="BN23" i="1"/>
  <c r="BM23" i="1"/>
  <c r="AW23" i="1" s="1"/>
  <c r="BL23" i="1"/>
  <c r="BJ23" i="1"/>
  <c r="BK23" i="1" s="1"/>
  <c r="BI23" i="1"/>
  <c r="BH23" i="1"/>
  <c r="BG23" i="1"/>
  <c r="BF23" i="1"/>
  <c r="BE23" i="1"/>
  <c r="BB23" i="1"/>
  <c r="AZ23" i="1"/>
  <c r="AY23" i="1"/>
  <c r="AU23" i="1"/>
  <c r="AO23" i="1"/>
  <c r="AN23" i="1"/>
  <c r="AI23" i="1"/>
  <c r="AG23" i="1"/>
  <c r="Y23" i="1"/>
  <c r="X23" i="1"/>
  <c r="W23" i="1"/>
  <c r="S23" i="1"/>
  <c r="P23" i="1"/>
  <c r="N23" i="1"/>
  <c r="BO22" i="1"/>
  <c r="BN22" i="1"/>
  <c r="BM22" i="1"/>
  <c r="AW22" i="1" s="1"/>
  <c r="BL22" i="1"/>
  <c r="BI22" i="1"/>
  <c r="BH22" i="1"/>
  <c r="BG22" i="1"/>
  <c r="BF22" i="1"/>
  <c r="BJ22" i="1" s="1"/>
  <c r="BK22" i="1" s="1"/>
  <c r="BE22" i="1"/>
  <c r="AZ22" i="1" s="1"/>
  <c r="BB22" i="1"/>
  <c r="AX22" i="1"/>
  <c r="AU22" i="1"/>
  <c r="AO22" i="1"/>
  <c r="AN22" i="1"/>
  <c r="AI22" i="1"/>
  <c r="AH22" i="1"/>
  <c r="AG22" i="1"/>
  <c r="I22" i="1" s="1"/>
  <c r="AA22" i="1"/>
  <c r="Y22" i="1"/>
  <c r="X22" i="1"/>
  <c r="W22" i="1" s="1"/>
  <c r="P22" i="1"/>
  <c r="N22" i="1"/>
  <c r="K22" i="1"/>
  <c r="J22" i="1"/>
  <c r="BO21" i="1"/>
  <c r="BN21" i="1"/>
  <c r="BL21" i="1"/>
  <c r="BM21" i="1" s="1"/>
  <c r="BJ21" i="1"/>
  <c r="BK21" i="1" s="1"/>
  <c r="BI21" i="1"/>
  <c r="BH21" i="1"/>
  <c r="BG21" i="1"/>
  <c r="BF21" i="1"/>
  <c r="BE21" i="1"/>
  <c r="BB21" i="1"/>
  <c r="AZ21" i="1"/>
  <c r="AU21" i="1"/>
  <c r="AN21" i="1"/>
  <c r="AO21" i="1" s="1"/>
  <c r="AI21" i="1"/>
  <c r="AG21" i="1" s="1"/>
  <c r="AH21" i="1" s="1"/>
  <c r="Y21" i="1"/>
  <c r="X21" i="1"/>
  <c r="W21" i="1" s="1"/>
  <c r="P21" i="1"/>
  <c r="I21" i="1"/>
  <c r="AA21" i="1" s="1"/>
  <c r="BO20" i="1"/>
  <c r="BN20" i="1"/>
  <c r="BL20" i="1"/>
  <c r="BM20" i="1" s="1"/>
  <c r="BJ20" i="1"/>
  <c r="BK20" i="1" s="1"/>
  <c r="BI20" i="1"/>
  <c r="BH20" i="1"/>
  <c r="BG20" i="1"/>
  <c r="BF20" i="1"/>
  <c r="BE20" i="1"/>
  <c r="BB20" i="1"/>
  <c r="AZ20" i="1"/>
  <c r="AW20" i="1"/>
  <c r="AY20" i="1" s="1"/>
  <c r="AU20" i="1"/>
  <c r="AN20" i="1"/>
  <c r="AO20" i="1" s="1"/>
  <c r="AI20" i="1"/>
  <c r="AG20" i="1"/>
  <c r="K20" i="1" s="1"/>
  <c r="Y20" i="1"/>
  <c r="X20" i="1"/>
  <c r="W20" i="1"/>
  <c r="P20" i="1"/>
  <c r="N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AZ19" i="1" s="1"/>
  <c r="BB19" i="1"/>
  <c r="AU19" i="1"/>
  <c r="AN19" i="1"/>
  <c r="AO19" i="1" s="1"/>
  <c r="AI19" i="1"/>
  <c r="AG19" i="1"/>
  <c r="I19" i="1" s="1"/>
  <c r="AA19" i="1" s="1"/>
  <c r="Y19" i="1"/>
  <c r="X19" i="1"/>
  <c r="W19" i="1"/>
  <c r="P19" i="1"/>
  <c r="K19" i="1"/>
  <c r="J19" i="1"/>
  <c r="AX19" i="1" s="1"/>
  <c r="BO18" i="1"/>
  <c r="BN18" i="1"/>
  <c r="BL18" i="1"/>
  <c r="BM18" i="1" s="1"/>
  <c r="BJ18" i="1"/>
  <c r="BK18" i="1" s="1"/>
  <c r="BI18" i="1"/>
  <c r="BH18" i="1"/>
  <c r="BG18" i="1"/>
  <c r="BF18" i="1"/>
  <c r="BE18" i="1"/>
  <c r="BB18" i="1"/>
  <c r="AZ18" i="1"/>
  <c r="AU18" i="1"/>
  <c r="AN18" i="1"/>
  <c r="AO18" i="1" s="1"/>
  <c r="AI18" i="1"/>
  <c r="AH18" i="1"/>
  <c r="AG18" i="1"/>
  <c r="Y18" i="1"/>
  <c r="X18" i="1"/>
  <c r="W18" i="1"/>
  <c r="P18" i="1"/>
  <c r="BO17" i="1"/>
  <c r="BN17" i="1"/>
  <c r="BM17" i="1" s="1"/>
  <c r="S17" i="1" s="1"/>
  <c r="BL17" i="1"/>
  <c r="BI17" i="1"/>
  <c r="BH17" i="1"/>
  <c r="BG17" i="1"/>
  <c r="BF17" i="1"/>
  <c r="BJ17" i="1" s="1"/>
  <c r="BK17" i="1" s="1"/>
  <c r="BE17" i="1"/>
  <c r="AZ17" i="1" s="1"/>
  <c r="BB17" i="1"/>
  <c r="AW17" i="1"/>
  <c r="AU17" i="1"/>
  <c r="AO17" i="1"/>
  <c r="AN17" i="1"/>
  <c r="AI17" i="1"/>
  <c r="AG17" i="1"/>
  <c r="K17" i="1" s="1"/>
  <c r="Y17" i="1"/>
  <c r="X17" i="1"/>
  <c r="W17" i="1"/>
  <c r="P17" i="1"/>
  <c r="N17" i="1"/>
  <c r="AW19" i="1" l="1"/>
  <c r="S19" i="1"/>
  <c r="AW27" i="1"/>
  <c r="AY27" i="1" s="1"/>
  <c r="S27" i="1"/>
  <c r="BA24" i="1"/>
  <c r="S24" i="1"/>
  <c r="AW24" i="1"/>
  <c r="AY29" i="1"/>
  <c r="AW26" i="1"/>
  <c r="AY26" i="1" s="1"/>
  <c r="S26" i="1"/>
  <c r="AW18" i="1"/>
  <c r="AY18" i="1" s="1"/>
  <c r="S18" i="1"/>
  <c r="AY19" i="1"/>
  <c r="BM25" i="1"/>
  <c r="N26" i="1"/>
  <c r="J26" i="1"/>
  <c r="AX26" i="1" s="1"/>
  <c r="BA26" i="1" s="1"/>
  <c r="I26" i="1"/>
  <c r="K26" i="1"/>
  <c r="AW29" i="1"/>
  <c r="S29" i="1"/>
  <c r="AY17" i="1"/>
  <c r="N18" i="1"/>
  <c r="J18" i="1"/>
  <c r="AX18" i="1" s="1"/>
  <c r="I18" i="1"/>
  <c r="K18" i="1"/>
  <c r="S21" i="1"/>
  <c r="AW21" i="1"/>
  <c r="S22" i="1"/>
  <c r="AH23" i="1"/>
  <c r="K23" i="1"/>
  <c r="J23" i="1"/>
  <c r="AX23" i="1" s="1"/>
  <c r="BA23" i="1" s="1"/>
  <c r="I23" i="1"/>
  <c r="AH26" i="1"/>
  <c r="BA27" i="1"/>
  <c r="AY24" i="1"/>
  <c r="BA19" i="1"/>
  <c r="AB23" i="1"/>
  <c r="T28" i="1"/>
  <c r="U28" i="1" s="1"/>
  <c r="I31" i="1"/>
  <c r="K31" i="1"/>
  <c r="J31" i="1"/>
  <c r="AX31" i="1" s="1"/>
  <c r="AH31" i="1"/>
  <c r="AW31" i="1"/>
  <c r="AY31" i="1" s="1"/>
  <c r="S31" i="1"/>
  <c r="BA22" i="1"/>
  <c r="S20" i="1"/>
  <c r="T23" i="1"/>
  <c r="U23" i="1" s="1"/>
  <c r="N29" i="1"/>
  <c r="K29" i="1"/>
  <c r="J29" i="1"/>
  <c r="AX29" i="1" s="1"/>
  <c r="BA29" i="1" s="1"/>
  <c r="AY21" i="1"/>
  <c r="N21" i="1"/>
  <c r="J21" i="1"/>
  <c r="AX21" i="1" s="1"/>
  <c r="BA21" i="1" s="1"/>
  <c r="K21" i="1"/>
  <c r="AY22" i="1"/>
  <c r="AH24" i="1"/>
  <c r="N24" i="1"/>
  <c r="K24" i="1"/>
  <c r="J30" i="1"/>
  <c r="AX30" i="1" s="1"/>
  <c r="BA30" i="1" s="1"/>
  <c r="I30" i="1"/>
  <c r="AH30" i="1"/>
  <c r="N30" i="1"/>
  <c r="AH20" i="1"/>
  <c r="AH17" i="1"/>
  <c r="N19" i="1"/>
  <c r="I20" i="1"/>
  <c r="AH25" i="1"/>
  <c r="N27" i="1"/>
  <c r="I28" i="1"/>
  <c r="I17" i="1"/>
  <c r="J20" i="1"/>
  <c r="AX20" i="1" s="1"/>
  <c r="BA20" i="1" s="1"/>
  <c r="I25" i="1"/>
  <c r="J28" i="1"/>
  <c r="AX28" i="1" s="1"/>
  <c r="BA28" i="1" s="1"/>
  <c r="AH28" i="1"/>
  <c r="J17" i="1"/>
  <c r="AX17" i="1" s="1"/>
  <c r="BA17" i="1" s="1"/>
  <c r="AH19" i="1"/>
  <c r="J25" i="1"/>
  <c r="AX25" i="1" s="1"/>
  <c r="AH27" i="1"/>
  <c r="T22" i="1" l="1"/>
  <c r="U22" i="1" s="1"/>
  <c r="AA17" i="1"/>
  <c r="T17" i="1"/>
  <c r="U17" i="1" s="1"/>
  <c r="AA28" i="1"/>
  <c r="Q28" i="1"/>
  <c r="O28" i="1" s="1"/>
  <c r="R28" i="1" s="1"/>
  <c r="L28" i="1" s="1"/>
  <c r="M28" i="1" s="1"/>
  <c r="T31" i="1"/>
  <c r="U31" i="1" s="1"/>
  <c r="AA30" i="1"/>
  <c r="S25" i="1"/>
  <c r="AW25" i="1"/>
  <c r="AY25" i="1" s="1"/>
  <c r="T27" i="1"/>
  <c r="U27" i="1" s="1"/>
  <c r="AA26" i="1"/>
  <c r="T26" i="1"/>
  <c r="U26" i="1" s="1"/>
  <c r="BA31" i="1"/>
  <c r="T21" i="1"/>
  <c r="U21" i="1" s="1"/>
  <c r="AC28" i="1"/>
  <c r="AD28" i="1" s="1"/>
  <c r="V28" i="1"/>
  <c r="Z28" i="1" s="1"/>
  <c r="AC23" i="1"/>
  <c r="V23" i="1"/>
  <c r="Z23" i="1" s="1"/>
  <c r="T29" i="1"/>
  <c r="U29" i="1" s="1"/>
  <c r="T30" i="1"/>
  <c r="U30" i="1" s="1"/>
  <c r="Q30" i="1" s="1"/>
  <c r="O30" i="1" s="1"/>
  <c r="R30" i="1" s="1"/>
  <c r="L30" i="1" s="1"/>
  <c r="M30" i="1" s="1"/>
  <c r="AA20" i="1"/>
  <c r="Q20" i="1"/>
  <c r="O20" i="1" s="1"/>
  <c r="R20" i="1" s="1"/>
  <c r="L20" i="1" s="1"/>
  <c r="M20" i="1" s="1"/>
  <c r="AB28" i="1"/>
  <c r="AA25" i="1"/>
  <c r="T20" i="1"/>
  <c r="U20" i="1" s="1"/>
  <c r="Q31" i="1"/>
  <c r="O31" i="1" s="1"/>
  <c r="R31" i="1" s="1"/>
  <c r="L31" i="1" s="1"/>
  <c r="M31" i="1" s="1"/>
  <c r="AA31" i="1"/>
  <c r="AA23" i="1"/>
  <c r="Q23" i="1"/>
  <c r="O23" i="1" s="1"/>
  <c r="R23" i="1" s="1"/>
  <c r="L23" i="1" s="1"/>
  <c r="M23" i="1" s="1"/>
  <c r="AA18" i="1"/>
  <c r="T19" i="1"/>
  <c r="U19" i="1" s="1"/>
  <c r="BA18" i="1"/>
  <c r="T18" i="1"/>
  <c r="U18" i="1" s="1"/>
  <c r="T24" i="1"/>
  <c r="U24" i="1" s="1"/>
  <c r="V17" i="1" l="1"/>
  <c r="Z17" i="1" s="1"/>
  <c r="AC17" i="1"/>
  <c r="AD17" i="1" s="1"/>
  <c r="AB17" i="1"/>
  <c r="AB27" i="1"/>
  <c r="V27" i="1"/>
  <c r="Z27" i="1" s="1"/>
  <c r="AC27" i="1"/>
  <c r="AD27" i="1" s="1"/>
  <c r="Q27" i="1"/>
  <c r="O27" i="1" s="1"/>
  <c r="R27" i="1" s="1"/>
  <c r="L27" i="1" s="1"/>
  <c r="M27" i="1" s="1"/>
  <c r="V29" i="1"/>
  <c r="Z29" i="1" s="1"/>
  <c r="AC29" i="1"/>
  <c r="AD29" i="1" s="1"/>
  <c r="Q29" i="1"/>
  <c r="O29" i="1" s="1"/>
  <c r="R29" i="1" s="1"/>
  <c r="L29" i="1" s="1"/>
  <c r="M29" i="1" s="1"/>
  <c r="AB29" i="1"/>
  <c r="T25" i="1"/>
  <c r="U25" i="1" s="1"/>
  <c r="Q17" i="1"/>
  <c r="O17" i="1" s="1"/>
  <c r="R17" i="1" s="1"/>
  <c r="L17" i="1" s="1"/>
  <c r="M17" i="1" s="1"/>
  <c r="V26" i="1"/>
  <c r="Z26" i="1" s="1"/>
  <c r="AC26" i="1"/>
  <c r="AD26" i="1" s="1"/>
  <c r="AB26" i="1"/>
  <c r="V18" i="1"/>
  <c r="Z18" i="1" s="1"/>
  <c r="AC18" i="1"/>
  <c r="AB18" i="1"/>
  <c r="V21" i="1"/>
  <c r="Z21" i="1" s="1"/>
  <c r="AC21" i="1"/>
  <c r="Q21" i="1"/>
  <c r="O21" i="1" s="1"/>
  <c r="R21" i="1" s="1"/>
  <c r="L21" i="1" s="1"/>
  <c r="M21" i="1" s="1"/>
  <c r="AB21" i="1"/>
  <c r="AC20" i="1"/>
  <c r="AD20" i="1" s="1"/>
  <c r="V20" i="1"/>
  <c r="Z20" i="1" s="1"/>
  <c r="AB20" i="1"/>
  <c r="AC22" i="1"/>
  <c r="V22" i="1"/>
  <c r="Z22" i="1" s="1"/>
  <c r="AB22" i="1"/>
  <c r="Q22" i="1"/>
  <c r="O22" i="1" s="1"/>
  <c r="R22" i="1" s="1"/>
  <c r="L22" i="1" s="1"/>
  <c r="M22" i="1" s="1"/>
  <c r="AB24" i="1"/>
  <c r="V24" i="1"/>
  <c r="Z24" i="1" s="1"/>
  <c r="AC24" i="1"/>
  <c r="Q24" i="1"/>
  <c r="O24" i="1" s="1"/>
  <c r="R24" i="1" s="1"/>
  <c r="L24" i="1" s="1"/>
  <c r="M24" i="1" s="1"/>
  <c r="V30" i="1"/>
  <c r="Z30" i="1" s="1"/>
  <c r="AC30" i="1"/>
  <c r="AB30" i="1"/>
  <c r="AC19" i="1"/>
  <c r="AB19" i="1"/>
  <c r="V19" i="1"/>
  <c r="Z19" i="1" s="1"/>
  <c r="Q19" i="1"/>
  <c r="O19" i="1" s="1"/>
  <c r="R19" i="1" s="1"/>
  <c r="L19" i="1" s="1"/>
  <c r="M19" i="1" s="1"/>
  <c r="Q18" i="1"/>
  <c r="O18" i="1" s="1"/>
  <c r="R18" i="1" s="1"/>
  <c r="L18" i="1" s="1"/>
  <c r="M18" i="1" s="1"/>
  <c r="AD23" i="1"/>
  <c r="Q26" i="1"/>
  <c r="O26" i="1" s="1"/>
  <c r="R26" i="1" s="1"/>
  <c r="L26" i="1" s="1"/>
  <c r="M26" i="1" s="1"/>
  <c r="AC31" i="1"/>
  <c r="V31" i="1"/>
  <c r="Z31" i="1" s="1"/>
  <c r="AB31" i="1"/>
  <c r="BA25" i="1"/>
  <c r="AD31" i="1" l="1"/>
  <c r="AD21" i="1"/>
  <c r="AD30" i="1"/>
  <c r="V25" i="1"/>
  <c r="Z25" i="1" s="1"/>
  <c r="AC25" i="1"/>
  <c r="AD25" i="1" s="1"/>
  <c r="AB25" i="1"/>
  <c r="Q25" i="1"/>
  <c r="O25" i="1" s="1"/>
  <c r="R25" i="1" s="1"/>
  <c r="L25" i="1" s="1"/>
  <c r="M25" i="1" s="1"/>
  <c r="AD22" i="1"/>
  <c r="AD18" i="1"/>
  <c r="AD19" i="1"/>
  <c r="AD24" i="1"/>
</calcChain>
</file>

<file path=xl/sharedStrings.xml><?xml version="1.0" encoding="utf-8"?>
<sst xmlns="http://schemas.openxmlformats.org/spreadsheetml/2006/main" count="702" uniqueCount="360">
  <si>
    <t>File opened</t>
  </si>
  <si>
    <t>2020-12-16 13:14:38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</si>
  <si>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</si>
  <si>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</si>
  <si>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</si>
  <si>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</si>
  <si>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</si>
  <si>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</si>
  <si>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</si>
  <si>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</si>
  <si>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</si>
  <si>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</si>
  <si>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</si>
  <si>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{"h2obspan2": "0", "h2obspan2a": "0.0716346", "co2aspan1": "1.0031", "co2azero": "0.951804", "h2obspanconc1": "12.36", "co2aspanconc2": "314.9", "flowbzero": "0.31736", "h2obzero": "1.0379", "chamberpressurezero": "2.68985", "h2oaspan2a": "0.0712806", "co2aspan2": "-0.038086", "h2oaspan2b": "0.0719923", "h2oaspan2": "0", "flowmeterzero": "0.991351", "h2oaspanconc2": "0", "h2obspan2b": "0.0724379", "tazero": "0.0668316", "co2bspanconc1": "2475", "h2oaspanconc1": "12.36", "co2bzero": "0.949913", "tbzero": "0.204033", "co2bspan2a": "0.316856", "ssa_ref": "34391.2", "ssb_ref": "36665.6", "co2aspan2b": "0.312119", "co2aspan2a": "0.314921", "h2obspanconc2": "0", "co2bspan2b": "0.313962", "co2bspan1": "1.0035", "flowazero": "0.30598", "co2bspanconc2": "314.9", "h2oaspan1": "1.00998", "oxygen": "21", "h2oazero": "1.03785", "co2aspanconc1": "2475", "co2bspan2": "-0.0398483", "h2obspan1": "1.01121"}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</si>
  <si>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</si>
  <si>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</si>
  <si>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</si>
  <si>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</si>
  <si>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</si>
  <si>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</si>
  <si>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</si>
  <si>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</si>
  <si>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</si>
  <si>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13:14:38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</si>
  <si>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</si>
  <si>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</si>
  <si>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</si>
  <si>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</si>
  <si>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</si>
  <si>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</si>
  <si>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</si>
  <si>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</si>
  <si>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</si>
  <si>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</si>
  <si>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</si>
  <si>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</si>
  <si>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</si>
  <si>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</si>
  <si>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</si>
  <si>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</si>
  <si>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</si>
  <si>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</si>
  <si>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</si>
  <si>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</si>
  <si>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</si>
  <si>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</si>
  <si>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</si>
  <si>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</si>
  <si>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</si>
  <si>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</si>
  <si>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</si>
  <si>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</si>
  <si>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</si>
  <si>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</si>
  <si>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</si>
  <si>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</si>
  <si>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</si>
  <si>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</si>
  <si>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</si>
  <si>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</si>
  <si>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</si>
  <si>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</si>
  <si>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</si>
  <si>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</si>
  <si>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</si>
  <si>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</si>
  <si>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</si>
  <si>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</si>
  <si>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</si>
  <si>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</si>
  <si>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</si>
  <si>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</si>
  <si>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</si>
  <si>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</si>
  <si>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</si>
  <si>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</si>
  <si>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</si>
  <si>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</si>
  <si>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3.26196 80.9988 378.682 627.013 877.489 1092.32 1295.56 1466.53</t>
  </si>
  <si>
    <t>Fs_true</t>
  </si>
  <si>
    <t>0.115784 101.621 402.069 600.748 801.541 1001.11 1201.46 1400.42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</si>
  <si>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</si>
  <si>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</si>
  <si>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</si>
  <si>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</si>
  <si>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</si>
  <si>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</si>
  <si>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</si>
  <si>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</si>
  <si>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</si>
  <si>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</si>
  <si>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</si>
  <si>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</si>
  <si>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</si>
  <si>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</si>
  <si>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</si>
  <si>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</si>
  <si>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</si>
  <si>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</si>
  <si>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</si>
  <si>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</si>
  <si>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</si>
  <si>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</si>
  <si>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</si>
  <si>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</si>
  <si>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</si>
  <si>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</si>
  <si>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</si>
  <si>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</si>
  <si>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</si>
  <si>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</si>
  <si>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</si>
  <si>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</si>
  <si>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</si>
  <si>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</si>
  <si>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</si>
  <si>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</si>
  <si>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</si>
  <si>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</si>
  <si>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</si>
  <si>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</si>
  <si>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</si>
  <si>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</si>
  <si>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</si>
  <si>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</si>
  <si>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</si>
  <si>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</si>
  <si>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</si>
  <si>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</si>
  <si>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</si>
  <si>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</si>
  <si>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</si>
  <si>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</si>
  <si>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</si>
  <si>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</si>
  <si>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</si>
  <si>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</si>
  <si>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</si>
  <si>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</si>
  <si>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</si>
  <si>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</si>
  <si>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</si>
  <si>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</si>
  <si>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</si>
  <si>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</si>
  <si>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</si>
  <si>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</si>
  <si>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</si>
  <si>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</si>
  <si>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</si>
  <si>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</si>
  <si>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</si>
  <si>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</si>
  <si>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</si>
  <si>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</si>
  <si>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</si>
  <si>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</si>
  <si>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</si>
  <si>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</si>
  <si>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</si>
  <si>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</si>
  <si>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</si>
  <si>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</si>
  <si>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</si>
  <si>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</si>
  <si>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</si>
  <si>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</si>
  <si>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</si>
  <si>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</si>
  <si>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</si>
  <si>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</si>
  <si>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</si>
  <si>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</si>
  <si>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</si>
  <si>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</si>
  <si>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</si>
  <si>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</si>
  <si>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</si>
  <si>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</si>
  <si>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</si>
  <si>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</si>
  <si>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</si>
  <si>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</si>
  <si>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</si>
  <si>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</si>
  <si>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</si>
  <si>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</si>
  <si>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</si>
  <si>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</si>
  <si>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</si>
  <si>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</si>
  <si>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</si>
  <si>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</si>
  <si>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</si>
  <si>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</si>
  <si>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</si>
  <si>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</si>
  <si>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</si>
  <si>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</si>
  <si>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</si>
  <si>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</si>
  <si>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</si>
  <si>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</si>
  <si>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</si>
  <si>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</si>
  <si>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</si>
  <si>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</si>
  <si>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</si>
  <si>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</si>
  <si>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</si>
  <si>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</si>
  <si>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</si>
  <si>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</si>
  <si>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</si>
  <si>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</si>
  <si>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</si>
  <si>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</si>
  <si>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</si>
  <si>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</si>
  <si>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</si>
  <si>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</si>
  <si>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</si>
  <si>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</si>
  <si>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</si>
  <si>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</si>
  <si>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</si>
  <si>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</si>
  <si>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</si>
  <si>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</si>
  <si>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</si>
  <si>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</si>
  <si>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</si>
  <si>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</si>
  <si>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</si>
  <si>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</si>
  <si>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</si>
  <si>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</si>
  <si>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</si>
  <si>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</si>
  <si>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</si>
  <si>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</si>
  <si>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</si>
  <si>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</si>
  <si>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</si>
  <si>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</si>
  <si>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</si>
  <si>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</si>
  <si>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</si>
  <si>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</si>
  <si>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</si>
  <si>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</si>
  <si>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</si>
  <si>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</si>
  <si>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</si>
  <si>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</si>
  <si>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</si>
  <si>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</si>
  <si>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</si>
  <si>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</si>
  <si>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</si>
  <si>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</si>
  <si>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</si>
  <si>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</si>
  <si>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</si>
  <si>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</si>
  <si>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</si>
  <si>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</si>
  <si>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</si>
  <si>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</si>
  <si>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</si>
  <si>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</si>
  <si>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</si>
  <si>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</si>
  <si>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</si>
  <si>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</si>
  <si>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</si>
  <si>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</si>
  <si>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</si>
  <si>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</si>
  <si>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</si>
  <si>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</si>
  <si>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</si>
  <si>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</si>
  <si>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</si>
  <si>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</si>
  <si>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</si>
  <si>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</si>
  <si>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</si>
  <si>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13:17:45</t>
  </si>
  <si>
    <t>13:17:45</t>
  </si>
  <si>
    <t>1149</t>
  </si>
  <si>
    <t>_1</t>
  </si>
  <si>
    <t>RECT-4143-20200907-06_33_50</t>
  </si>
  <si>
    <t>RECT-193-20201216-13_17_43</t>
  </si>
  <si>
    <t>DARK-194-20201216-13_17_45</t>
  </si>
  <si>
    <t>0: Broadleaf</t>
  </si>
  <si>
    <t>13:18:11</t>
  </si>
  <si>
    <t>1/3</t>
  </si>
  <si>
    <t>20201216 13:20:12</t>
  </si>
  <si>
    <t>13:20:12</t>
  </si>
  <si>
    <t>RECT-195-20201216-13_20_10</t>
  </si>
  <si>
    <t>DARK-196-20201216-13_20_12</t>
  </si>
  <si>
    <t>3/3</t>
  </si>
  <si>
    <t>20201216 13:21:22</t>
  </si>
  <si>
    <t>13:21:22</t>
  </si>
  <si>
    <t>RECT-197-20201216-13_21_20</t>
  </si>
  <si>
    <t>DARK-198-20201216-13_21_22</t>
  </si>
  <si>
    <t>20201216 13:22:38</t>
  </si>
  <si>
    <t>13:22:38</t>
  </si>
  <si>
    <t>RECT-199-20201216-13_22_36</t>
  </si>
  <si>
    <t>DARK-200-20201216-13_22_38</t>
  </si>
  <si>
    <t>20201216 13:23:54</t>
  </si>
  <si>
    <t>13:23:54</t>
  </si>
  <si>
    <t>RECT-201-20201216-13_23_52</t>
  </si>
  <si>
    <t>DARK-202-20201216-13_23_54</t>
  </si>
  <si>
    <t>20201216 13:25:08</t>
  </si>
  <si>
    <t>13:25:08</t>
  </si>
  <si>
    <t>RECT-203-20201216-13_25_06</t>
  </si>
  <si>
    <t>DARK-204-20201216-13_25_08</t>
  </si>
  <si>
    <t>20201216 13:26:50</t>
  </si>
  <si>
    <t>13:26:50</t>
  </si>
  <si>
    <t>RECT-205-20201216-13_26_48</t>
  </si>
  <si>
    <t>DARK-206-20201216-13_26_50</t>
  </si>
  <si>
    <t>20201216 13:28:51</t>
  </si>
  <si>
    <t>13:28:51</t>
  </si>
  <si>
    <t>RECT-207-20201216-13_28_48</t>
  </si>
  <si>
    <t>DARK-208-20201216-13_28_50</t>
  </si>
  <si>
    <t>13:29:25</t>
  </si>
  <si>
    <t>2/3</t>
  </si>
  <si>
    <t>20201216 13:31:26</t>
  </si>
  <si>
    <t>13:31:26</t>
  </si>
  <si>
    <t>RECT-209-20201216-13_31_24</t>
  </si>
  <si>
    <t>DARK-210-20201216-13_31_26</t>
  </si>
  <si>
    <t>20201216 13:33:27</t>
  </si>
  <si>
    <t>13:33:27</t>
  </si>
  <si>
    <t>RECT-211-20201216-13_33_24</t>
  </si>
  <si>
    <t>DARK-212-20201216-13_33_27</t>
  </si>
  <si>
    <t>20201216 13:35:12</t>
  </si>
  <si>
    <t>13:35:12</t>
  </si>
  <si>
    <t>RECT-213-20201216-13_35_10</t>
  </si>
  <si>
    <t>DARK-214-20201216-13_35_12</t>
  </si>
  <si>
    <t>20201216 13:37:13</t>
  </si>
  <si>
    <t>13:37:13</t>
  </si>
  <si>
    <t>RECT-215-20201216-13_37_10</t>
  </si>
  <si>
    <t>DARK-216-20201216-13_37_13</t>
  </si>
  <si>
    <t>20201216 13:39:14</t>
  </si>
  <si>
    <t>13:39:14</t>
  </si>
  <si>
    <t>RECT-217-20201216-13_39_11</t>
  </si>
  <si>
    <t>DARK-218-20201216-13_39_14</t>
  </si>
  <si>
    <t>13:39:54</t>
  </si>
  <si>
    <t>0/3</t>
  </si>
  <si>
    <t>20201216 13:41:55</t>
  </si>
  <si>
    <t>13:41:55</t>
  </si>
  <si>
    <t>RECT-219-20201216-13_41_53</t>
  </si>
  <si>
    <t>DARK-220-20201216-13_41_55</t>
  </si>
  <si>
    <t>13:42:16</t>
  </si>
  <si>
    <t>20201216 13:44:17</t>
  </si>
  <si>
    <t>13:44:17</t>
  </si>
  <si>
    <t>RECT-221-20201216-13_44_15</t>
  </si>
  <si>
    <t>DARK-222-20201216-13_44_17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</si>
</sst>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 t="s">
        <v>29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269</v>
      </c>
      <c r="M16" t="s">
        <v>173</v>
      </c>
      <c r="N16" t="s">
        <v>173</v>
      </c>
      <c r="O16" t="s">
        <v>267</v>
      </c>
      <c r="P16" t="s">
        <v>267</v>
      </c>
      <c r="Q16" t="s">
        <v>267</v>
      </c>
      <c r="R16" t="s">
        <v>267</v>
      </c>
      <c r="S16" t="s">
        <v>270</v>
      </c>
      <c r="T16" t="s">
        <v>271</v>
      </c>
      <c r="U16" t="s">
        <v>271</v>
      </c>
      <c r="V16" t="s">
        <v>272</v>
      </c>
      <c r="W16" t="s">
        <v>273</v>
      </c>
      <c r="X16" t="s">
        <v>272</v>
      </c>
      <c r="Y16" t="s">
        <v>272</v>
      </c>
      <c r="Z16" t="s">
        <v>272</v>
      </c>
      <c r="AA16" t="s">
        <v>270</v>
      </c>
      <c r="AB16" t="s">
        <v>270</v>
      </c>
      <c r="AC16" t="s">
        <v>270</v>
      </c>
      <c r="AD16" t="s">
        <v>270</v>
      </c>
      <c r="AE16" t="s">
        <v>274</v>
      </c>
      <c r="AF16" t="s">
        <v>273</v>
      </c>
      <c r="AH16" t="s">
        <v>273</v>
      </c>
      <c r="AI16" t="s">
        <v>274</v>
      </c>
      <c r="AP16" t="s">
        <v>268</v>
      </c>
      <c r="AW16" t="s">
        <v>268</v>
      </c>
      <c r="AX16" t="s">
        <v>268</v>
      </c>
      <c r="AY16" t="s">
        <v>268</v>
      </c>
      <c r="BA16" t="s">
        <v>275</v>
      </c>
      <c r="BL16" t="s">
        <v>268</v>
      </c>
      <c r="BM16" t="s">
        <v>268</v>
      </c>
      <c r="BO16" t="s">
        <v>276</v>
      </c>
      <c r="BP16" t="s">
        <v>277</v>
      </c>
      <c r="BS16" t="s">
        <v>267</v>
      </c>
      <c r="BT16" t="s">
        <v>266</v>
      </c>
      <c r="BU16" t="s">
        <v>269</v>
      </c>
      <c r="BV16" t="s">
        <v>269</v>
      </c>
      <c r="BW16" t="s">
        <v>278</v>
      </c>
      <c r="BX16" t="s">
        <v>278</v>
      </c>
      <c r="BY16" t="s">
        <v>269</v>
      </c>
      <c r="BZ16" t="s">
        <v>278</v>
      </c>
      <c r="CA16" t="s">
        <v>274</v>
      </c>
      <c r="CB16" t="s">
        <v>272</v>
      </c>
      <c r="CC16" t="s">
        <v>272</v>
      </c>
      <c r="CD16" t="s">
        <v>271</v>
      </c>
      <c r="CE16" t="s">
        <v>271</v>
      </c>
      <c r="CF16" t="s">
        <v>271</v>
      </c>
      <c r="CG16" t="s">
        <v>271</v>
      </c>
      <c r="CH16" t="s">
        <v>271</v>
      </c>
      <c r="CI16" t="s">
        <v>279</v>
      </c>
      <c r="CJ16" t="s">
        <v>268</v>
      </c>
      <c r="CK16" t="s">
        <v>268</v>
      </c>
      <c r="CL16" t="s">
        <v>268</v>
      </c>
      <c r="CQ16" t="s">
        <v>268</v>
      </c>
      <c r="CT16" t="s">
        <v>271</v>
      </c>
      <c r="CU16" t="s">
        <v>271</v>
      </c>
      <c r="CV16" t="s">
        <v>271</v>
      </c>
      <c r="CW16" t="s">
        <v>271</v>
      </c>
      <c r="CX16" t="s">
        <v>271</v>
      </c>
      <c r="CY16" t="s">
        <v>268</v>
      </c>
      <c r="CZ16" t="s">
        <v>268</v>
      </c>
      <c r="DA16" t="s">
        <v>268</v>
      </c>
      <c r="DB16" t="s">
        <v>266</v>
      </c>
      <c r="DE16" t="s">
        <v>280</v>
      </c>
      <c r="DF16" t="s">
        <v>280</v>
      </c>
      <c r="DH16" t="s">
        <v>266</v>
      </c>
      <c r="DI16" t="s">
        <v>281</v>
      </c>
      <c r="DK16" t="s">
        <v>266</v>
      </c>
      <c r="DL16" t="s">
        <v>266</v>
      </c>
      <c r="DN16" t="s">
        <v>282</v>
      </c>
      <c r="DO16" t="s">
        <v>283</v>
      </c>
      <c r="DP16" t="s">
        <v>282</v>
      </c>
      <c r="DQ16" t="s">
        <v>283</v>
      </c>
      <c r="DR16" t="s">
        <v>282</v>
      </c>
      <c r="DS16" t="s">
        <v>283</v>
      </c>
      <c r="DT16" t="s">
        <v>273</v>
      </c>
      <c r="DU16" t="s">
        <v>273</v>
      </c>
      <c r="DV16" t="s">
        <v>268</v>
      </c>
      <c r="DW16" t="s">
        <v>284</v>
      </c>
      <c r="DX16" t="s">
        <v>268</v>
      </c>
      <c r="DZ16" t="s">
        <v>269</v>
      </c>
      <c r="EA16" t="s">
        <v>285</v>
      </c>
      <c r="EB16" t="s">
        <v>269</v>
      </c>
      <c r="ED16" t="s">
        <v>278</v>
      </c>
      <c r="EE16" t="s">
        <v>286</v>
      </c>
      <c r="EF16" t="s">
        <v>278</v>
      </c>
      <c r="EK16" t="s">
        <v>273</v>
      </c>
      <c r="EL16" t="s">
        <v>273</v>
      </c>
      <c r="EM16" t="s">
        <v>282</v>
      </c>
      <c r="EN16" t="s">
        <v>283</v>
      </c>
      <c r="EO16" t="s">
        <v>283</v>
      </c>
      <c r="ES16" t="s">
        <v>283</v>
      </c>
      <c r="EW16" t="s">
        <v>269</v>
      </c>
      <c r="EX16" t="s">
        <v>269</v>
      </c>
      <c r="EY16" t="s">
        <v>278</v>
      </c>
      <c r="EZ16" t="s">
        <v>278</v>
      </c>
      <c r="FA16" t="s">
        <v>287</v>
      </c>
      <c r="FB16" t="s">
        <v>287</v>
      </c>
      <c r="FD16" t="s">
        <v>274</v>
      </c>
      <c r="FE16" t="s">
        <v>274</v>
      </c>
      <c r="FF16" t="s">
        <v>271</v>
      </c>
      <c r="FG16" t="s">
        <v>271</v>
      </c>
      <c r="FH16" t="s">
        <v>271</v>
      </c>
      <c r="FI16" t="s">
        <v>271</v>
      </c>
      <c r="FJ16" t="s">
        <v>271</v>
      </c>
      <c r="FK16" t="s">
        <v>273</v>
      </c>
      <c r="FL16" t="s">
        <v>273</v>
      </c>
      <c r="FM16" t="s">
        <v>273</v>
      </c>
      <c r="FN16" t="s">
        <v>271</v>
      </c>
      <c r="FO16" t="s">
        <v>269</v>
      </c>
      <c r="FP16" t="s">
        <v>278</v>
      </c>
      <c r="FQ16" t="s">
        <v>273</v>
      </c>
      <c r="FR16" t="s">
        <v>273</v>
      </c>
    </row>
    <row r="17" spans="1:174" x14ac:dyDescent="0.25">
      <c r="A17">
        <v>1</v>
      </c>
      <c r="B17">
        <v>1608153465.0999999</v>
      </c>
      <c r="C17">
        <v>0</v>
      </c>
      <c r="D17" t="s">
        <v>288</v>
      </c>
      <c r="E17" t="s">
        <v>289</v>
      </c>
      <c r="F17" t="s">
        <v>290</v>
      </c>
      <c r="G17" t="s">
        <v>291</v>
      </c>
      <c r="H17">
        <v>1608153457.3499999</v>
      </c>
      <c r="I17">
        <f t="shared" ref="I17:I31" si="0">CA17*AG17*(BW17-BX17)/(100*BP17*(1000-AG17*BW17))</f>
        <v>2.1820467872014954E-3</v>
      </c>
      <c r="J17">
        <f t="shared" ref="J17:J31" si="1">CA17*AG17*(BV17-BU17*(1000-AG17*BX17)/(1000-AG17*BW17))/(100*BP17)</f>
        <v>12.109225024165211</v>
      </c>
      <c r="K17">
        <f t="shared" ref="K17:K31" si="2">BU17 - IF(AG17&gt;1, J17*BP17*100/(AI17*CI17), 0)</f>
        <v>399.4289</v>
      </c>
      <c r="L17">
        <f t="shared" ref="L17:L31" si="3">((R17-I17/2)*K17-J17)/(R17+I17/2)</f>
        <v>230.75389923745692</v>
      </c>
      <c r="M17">
        <f t="shared" ref="M17:M31" si="4">L17*(CB17+CC17)/1000</f>
        <v>23.593752510113315</v>
      </c>
      <c r="N17">
        <f t="shared" ref="N17:N31" si="5">(BU17 - IF(AG17&gt;1, J17*BP17*100/(AI17*CI17), 0))*(CB17+CC17)/1000</f>
        <v>40.840161934984337</v>
      </c>
      <c r="O17">
        <f t="shared" ref="O17:O31" si="6">2/((1/Q17-1/P17)+SIGN(Q17)*SQRT((1/Q17-1/P17)*(1/Q17-1/P17) + 4*BQ17/((BQ17+1)*(BQ17+1))*(2*1/Q17*1/P17-1/P17*1/P17)))</f>
        <v>0.12379199203449134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2.9666548916189424</v>
      </c>
      <c r="Q17">
        <f t="shared" ref="Q17:Q31" si="8">I17*(1000-(1000*0.61365*EXP(17.502*U17/(240.97+U17))/(CB17+CC17)+BW17)/2)/(1000*0.61365*EXP(17.502*U17/(240.97+U17))/(CB17+CC17)-BW17)</f>
        <v>0.12099224326431142</v>
      </c>
      <c r="R17">
        <f t="shared" ref="R17:R31" si="9">1/((BQ17+1)/(O17/1.6)+1/(P17/1.37)) + BQ17/((BQ17+1)/(O17/1.6) + BQ17/(P17/1.37))</f>
        <v>7.5866424440650143E-2</v>
      </c>
      <c r="S17">
        <f t="shared" ref="S17:S31" si="10">(BM17*BO17)</f>
        <v>231.29051080754689</v>
      </c>
      <c r="T17">
        <f t="shared" ref="T17:T31" si="11">(CD17+(S17+2*0.95*0.0000000567*(((CD17+$B$7)+273)^4-(CD17+273)^4)-44100*I17)/(1.84*29.3*P17+8*0.95*0.0000000567*(CD17+273)^3))</f>
        <v>28.784388575651942</v>
      </c>
      <c r="U17">
        <f t="shared" ref="U17:U31" si="12">($C$7*CE17+$D$7*CF17+$E$7*T17)</f>
        <v>28.077556666666698</v>
      </c>
      <c r="V17">
        <f t="shared" ref="V17:V31" si="13">0.61365*EXP(17.502*U17/(240.97+U17))</f>
        <v>3.8120311173869892</v>
      </c>
      <c r="W17">
        <f t="shared" ref="W17:W31" si="14">(X17/Y17*100)</f>
        <v>53.254466674662758</v>
      </c>
      <c r="X17">
        <f t="shared" ref="X17:X31" si="15">BW17*(CB17+CC17)/1000</f>
        <v>2.0206534275679657</v>
      </c>
      <c r="Y17">
        <f t="shared" ref="Y17:Y31" si="16">0.61365*EXP(17.502*CD17/(240.97+CD17))</f>
        <v>3.7943360505558226</v>
      </c>
      <c r="Z17">
        <f t="shared" ref="Z17:Z31" si="17">(V17-BW17*(CB17+CC17)/1000)</f>
        <v>1.7913776898190235</v>
      </c>
      <c r="AA17">
        <f t="shared" ref="AA17:AA31" si="18">(-I17*44100)</f>
        <v>-96.228263315585949</v>
      </c>
      <c r="AB17">
        <f t="shared" ref="AB17:AB31" si="19">2*29.3*P17*0.92*(CD17-U17)</f>
        <v>-12.768407498280881</v>
      </c>
      <c r="AC17">
        <f t="shared" ref="AC17:AC31" si="20">2*0.95*0.0000000567*(((CD17+$B$7)+273)^4-(U17+273)^4)</f>
        <v>-0.93851955020290123</v>
      </c>
      <c r="AD17">
        <f t="shared" ref="AD17:AD31" si="21">S17+AC17+AA17+AB17</f>
        <v>121.35532044347715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53825.124788867754</v>
      </c>
      <c r="AJ17" t="s">
        <v>292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293</v>
      </c>
      <c r="AR17">
        <v>15349.1</v>
      </c>
      <c r="AS17">
        <v>898.53704000000005</v>
      </c>
      <c r="AT17">
        <v>1111.8399999999999</v>
      </c>
      <c r="AU17">
        <f t="shared" ref="AU17:AU31" si="27">1-AS17/AT17</f>
        <v>0.19184681249100577</v>
      </c>
      <c r="AV17">
        <v>0.5</v>
      </c>
      <c r="AW17">
        <f t="shared" ref="AW17:AW31" si="28">BM17</f>
        <v>1180.1840006277268</v>
      </c>
      <c r="AX17">
        <f t="shared" ref="AX17:AX31" si="29">J17</f>
        <v>12.109225024165211</v>
      </c>
      <c r="AY17">
        <f t="shared" ref="AY17:AY31" si="30">AU17*AV17*AW17</f>
        <v>113.20726933665627</v>
      </c>
      <c r="AZ17">
        <f t="shared" ref="AZ17:AZ31" si="31">BE17/AT17</f>
        <v>0.38072924161749888</v>
      </c>
      <c r="BA17">
        <f t="shared" ref="BA17:BA31" si="32">(AX17-AP17)/AW17</f>
        <v>1.0749995337365507E-2</v>
      </c>
      <c r="BB17">
        <f t="shared" ref="BB17:BB31" si="33">(AM17-AT17)/AT17</f>
        <v>1.9339473305511583</v>
      </c>
      <c r="BC17" t="s">
        <v>294</v>
      </c>
      <c r="BD17">
        <v>688.53</v>
      </c>
      <c r="BE17">
        <f t="shared" ref="BE17:BE31" si="34">AT17-BD17</f>
        <v>423.30999999999995</v>
      </c>
      <c r="BF17">
        <f t="shared" ref="BF17:BF31" si="35">(AT17-AS17)/(AT17-BD17)</f>
        <v>0.50389303347428571</v>
      </c>
      <c r="BG17">
        <f t="shared" ref="BG17:BG31" si="36">(AM17-AT17)/(AM17-BD17)</f>
        <v>0.83551514445027286</v>
      </c>
      <c r="BH17">
        <f t="shared" ref="BH17:BH31" si="37">(AT17-AS17)/(AT17-AL17)</f>
        <v>0.53815042928783208</v>
      </c>
      <c r="BI17">
        <f t="shared" ref="BI17:BI31" si="38">(AM17-AT17)/(AM17-AL17)</f>
        <v>0.84435616193396679</v>
      </c>
      <c r="BJ17">
        <f t="shared" ref="BJ17:BJ31" si="39">(BF17*BD17/AS17)</f>
        <v>0.38612261364100237</v>
      </c>
      <c r="BK17">
        <f t="shared" ref="BK17:BK31" si="40">(1-BJ17)</f>
        <v>0.61387738635899769</v>
      </c>
      <c r="BL17">
        <f t="shared" ref="BL17:BL31" si="41">$B$11*CJ17+$C$11*CK17+$F$11*CL17*(1-CO17)</f>
        <v>1399.999</v>
      </c>
      <c r="BM17">
        <f t="shared" ref="BM17:BM31" si="42">BL17*BN17</f>
        <v>1180.1840006277268</v>
      </c>
      <c r="BN17">
        <f t="shared" ref="BN17:BN31" si="43">($B$11*$D$9+$C$11*$D$9+$F$11*((CY17+CQ17)/MAX(CY17+CQ17+CZ17, 0.1)*$I$9+CZ17/MAX(CY17+CQ17+CZ17, 0.1)*$J$9))/($B$11+$C$11+$F$11)</f>
        <v>0.84298917401207196</v>
      </c>
      <c r="BO17">
        <f t="shared" ref="BO17:BO31" si="44">($B$11*$K$9+$C$11*$K$9+$F$11*((CY17+CQ17)/MAX(CY17+CQ17+CZ17, 0.1)*$P$9+CZ17/MAX(CY17+CQ17+CZ17, 0.1)*$Q$9))/($B$11+$C$11+$F$11)</f>
        <v>0.19597834802414371</v>
      </c>
      <c r="BP17">
        <v>6</v>
      </c>
      <c r="BQ17">
        <v>0.5</v>
      </c>
      <c r="BR17" t="s">
        <v>295</v>
      </c>
      <c r="BS17">
        <v>2</v>
      </c>
      <c r="BT17">
        <v>1608153457.3499999</v>
      </c>
      <c r="BU17">
        <v>399.4289</v>
      </c>
      <c r="BV17">
        <v>414.99953333333298</v>
      </c>
      <c r="BW17">
        <v>19.762589999999999</v>
      </c>
      <c r="BX17">
        <v>17.196923333333299</v>
      </c>
      <c r="BY17">
        <v>400.0829</v>
      </c>
      <c r="BZ17">
        <v>19.822590000000002</v>
      </c>
      <c r="CA17">
        <v>500.20306666666698</v>
      </c>
      <c r="CB17">
        <v>102.1464</v>
      </c>
      <c r="CC17">
        <v>9.9987116666666695E-2</v>
      </c>
      <c r="CD17">
        <v>27.997723333333301</v>
      </c>
      <c r="CE17">
        <v>28.077556666666698</v>
      </c>
      <c r="CF17">
        <v>999.9</v>
      </c>
      <c r="CG17">
        <v>0</v>
      </c>
      <c r="CH17">
        <v>0</v>
      </c>
      <c r="CI17">
        <v>9998.4570000000003</v>
      </c>
      <c r="CJ17">
        <v>0</v>
      </c>
      <c r="CK17">
        <v>467.69563333333298</v>
      </c>
      <c r="CL17">
        <v>1399.999</v>
      </c>
      <c r="CM17">
        <v>0.90000480000000005</v>
      </c>
      <c r="CN17">
        <v>9.9994983333333398E-2</v>
      </c>
      <c r="CO17">
        <v>0</v>
      </c>
      <c r="CP17">
        <v>898.69613333333302</v>
      </c>
      <c r="CQ17">
        <v>4.99979</v>
      </c>
      <c r="CR17">
        <v>12567.9533333333</v>
      </c>
      <c r="CS17">
        <v>11904.676666666701</v>
      </c>
      <c r="CT17">
        <v>47.349800000000002</v>
      </c>
      <c r="CU17">
        <v>49.8791333333333</v>
      </c>
      <c r="CV17">
        <v>48.5165333333333</v>
      </c>
      <c r="CW17">
        <v>48.875</v>
      </c>
      <c r="CX17">
        <v>48.625</v>
      </c>
      <c r="CY17">
        <v>1255.5043333333299</v>
      </c>
      <c r="CZ17">
        <v>139.494666666667</v>
      </c>
      <c r="DA17">
        <v>0</v>
      </c>
      <c r="DB17">
        <v>574.19999980926502</v>
      </c>
      <c r="DC17">
        <v>0</v>
      </c>
      <c r="DD17">
        <v>898.53704000000005</v>
      </c>
      <c r="DE17">
        <v>-20.1003077259634</v>
      </c>
      <c r="DF17">
        <v>-284.73846197352401</v>
      </c>
      <c r="DG17">
        <v>12566.02</v>
      </c>
      <c r="DH17">
        <v>15</v>
      </c>
      <c r="DI17">
        <v>1608153491.5999999</v>
      </c>
      <c r="DJ17" t="s">
        <v>296</v>
      </c>
      <c r="DK17">
        <v>1608153483.0999999</v>
      </c>
      <c r="DL17">
        <v>1608153491.5999999</v>
      </c>
      <c r="DM17">
        <v>8</v>
      </c>
      <c r="DN17">
        <v>-0.35799999999999998</v>
      </c>
      <c r="DO17">
        <v>-7.0000000000000001E-3</v>
      </c>
      <c r="DP17">
        <v>-0.65400000000000003</v>
      </c>
      <c r="DQ17">
        <v>-0.06</v>
      </c>
      <c r="DR17">
        <v>415</v>
      </c>
      <c r="DS17">
        <v>17</v>
      </c>
      <c r="DT17">
        <v>7.0000000000000007E-2</v>
      </c>
      <c r="DU17">
        <v>0.04</v>
      </c>
      <c r="DV17">
        <v>11.779385561936801</v>
      </c>
      <c r="DW17">
        <v>1.7497683264725401</v>
      </c>
      <c r="DX17">
        <v>0.14481289388358601</v>
      </c>
      <c r="DY17">
        <v>0</v>
      </c>
      <c r="DZ17">
        <v>-15.214558064516099</v>
      </c>
      <c r="EA17">
        <v>-2.2933838709677001</v>
      </c>
      <c r="EB17">
        <v>0.18357112144482801</v>
      </c>
      <c r="EC17">
        <v>0</v>
      </c>
      <c r="ED17">
        <v>2.62722709677419</v>
      </c>
      <c r="EE17">
        <v>2.8123064516120799E-2</v>
      </c>
      <c r="EF17">
        <v>4.2791521571665398E-3</v>
      </c>
      <c r="EG17">
        <v>1</v>
      </c>
      <c r="EH17">
        <v>1</v>
      </c>
      <c r="EI17">
        <v>3</v>
      </c>
      <c r="EJ17" t="s">
        <v>297</v>
      </c>
      <c r="EK17">
        <v>100</v>
      </c>
      <c r="EL17">
        <v>100</v>
      </c>
      <c r="EM17">
        <v>-0.65400000000000003</v>
      </c>
      <c r="EN17">
        <v>-0.06</v>
      </c>
      <c r="EO17">
        <v>-0.518878088857051</v>
      </c>
      <c r="EP17">
        <v>8.1547674161403102E-4</v>
      </c>
      <c r="EQ17">
        <v>-7.5071724955183801E-7</v>
      </c>
      <c r="ER17">
        <v>1.8443278439785599E-10</v>
      </c>
      <c r="ES17">
        <v>-0.14535577257983001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15.6</v>
      </c>
      <c r="FB17">
        <v>18.100000000000001</v>
      </c>
      <c r="FC17">
        <v>2</v>
      </c>
      <c r="FD17">
        <v>514.096</v>
      </c>
      <c r="FE17">
        <v>469.86799999999999</v>
      </c>
      <c r="FF17">
        <v>23.003799999999998</v>
      </c>
      <c r="FG17">
        <v>33.895299999999999</v>
      </c>
      <c r="FH17">
        <v>30</v>
      </c>
      <c r="FI17">
        <v>33.852400000000003</v>
      </c>
      <c r="FJ17">
        <v>33.8123</v>
      </c>
      <c r="FK17">
        <v>20.409600000000001</v>
      </c>
      <c r="FL17">
        <v>53.774700000000003</v>
      </c>
      <c r="FM17">
        <v>0</v>
      </c>
      <c r="FN17">
        <v>23.008299999999998</v>
      </c>
      <c r="FO17">
        <v>415.52</v>
      </c>
      <c r="FP17">
        <v>17.046800000000001</v>
      </c>
      <c r="FQ17">
        <v>100.834</v>
      </c>
      <c r="FR17">
        <v>100.657</v>
      </c>
    </row>
    <row r="18" spans="1:174" x14ac:dyDescent="0.25">
      <c r="A18">
        <v>2</v>
      </c>
      <c r="B18">
        <v>1608153612.5999999</v>
      </c>
      <c r="C18">
        <v>147.5</v>
      </c>
      <c r="D18" t="s">
        <v>298</v>
      </c>
      <c r="E18" t="s">
        <v>299</v>
      </c>
      <c r="F18" t="s">
        <v>290</v>
      </c>
      <c r="G18" t="s">
        <v>291</v>
      </c>
      <c r="H18">
        <v>1608153604.5999999</v>
      </c>
      <c r="I18">
        <f t="shared" si="0"/>
        <v>3.3825024350433558E-3</v>
      </c>
      <c r="J18">
        <f t="shared" si="1"/>
        <v>-0.66386196721322832</v>
      </c>
      <c r="K18">
        <f t="shared" si="2"/>
        <v>49.574845161290298</v>
      </c>
      <c r="L18">
        <f t="shared" si="3"/>
        <v>53.693578804700145</v>
      </c>
      <c r="M18">
        <f t="shared" si="4"/>
        <v>5.4895201787721204</v>
      </c>
      <c r="N18">
        <f t="shared" si="5"/>
        <v>5.0684293900816337</v>
      </c>
      <c r="O18">
        <f t="shared" si="6"/>
        <v>0.19600078709508498</v>
      </c>
      <c r="P18">
        <f t="shared" si="7"/>
        <v>2.9665488216023146</v>
      </c>
      <c r="Q18">
        <f t="shared" si="8"/>
        <v>0.18908025769863837</v>
      </c>
      <c r="R18">
        <f t="shared" si="9"/>
        <v>0.11877658567019955</v>
      </c>
      <c r="S18">
        <f t="shared" si="10"/>
        <v>231.29205886178451</v>
      </c>
      <c r="T18">
        <f t="shared" si="11"/>
        <v>28.462811344371325</v>
      </c>
      <c r="U18">
        <f t="shared" si="12"/>
        <v>27.918251612903202</v>
      </c>
      <c r="V18">
        <f t="shared" si="13"/>
        <v>3.7767923536084052</v>
      </c>
      <c r="W18">
        <f t="shared" si="14"/>
        <v>52.737719801406392</v>
      </c>
      <c r="X18">
        <f t="shared" si="15"/>
        <v>1.9995001141516295</v>
      </c>
      <c r="Y18">
        <f t="shared" si="16"/>
        <v>3.7914041822079452</v>
      </c>
      <c r="Z18">
        <f t="shared" si="17"/>
        <v>1.7772922394567756</v>
      </c>
      <c r="AA18">
        <f t="shared" si="18"/>
        <v>-149.16835738541198</v>
      </c>
      <c r="AB18">
        <f t="shared" si="19"/>
        <v>10.589600446842265</v>
      </c>
      <c r="AC18">
        <f t="shared" si="20"/>
        <v>0.77772885004164694</v>
      </c>
      <c r="AD18">
        <f t="shared" si="21"/>
        <v>93.491030773256455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53824.211424076748</v>
      </c>
      <c r="AJ18" t="s">
        <v>292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300</v>
      </c>
      <c r="AR18">
        <v>15347</v>
      </c>
      <c r="AS18">
        <v>788.02512000000002</v>
      </c>
      <c r="AT18">
        <v>880.67</v>
      </c>
      <c r="AU18">
        <f t="shared" si="27"/>
        <v>0.10519817865942971</v>
      </c>
      <c r="AV18">
        <v>0.5</v>
      </c>
      <c r="AW18">
        <f t="shared" si="28"/>
        <v>1180.1902070793706</v>
      </c>
      <c r="AX18">
        <f t="shared" si="29"/>
        <v>-0.66386196721322832</v>
      </c>
      <c r="AY18">
        <f t="shared" si="30"/>
        <v>62.076930128222486</v>
      </c>
      <c r="AZ18">
        <f t="shared" si="31"/>
        <v>0.21753891923194832</v>
      </c>
      <c r="BA18">
        <f t="shared" si="32"/>
        <v>-7.2966617482883366E-5</v>
      </c>
      <c r="BB18">
        <f t="shared" si="33"/>
        <v>2.7040889322901882</v>
      </c>
      <c r="BC18" t="s">
        <v>301</v>
      </c>
      <c r="BD18">
        <v>689.09</v>
      </c>
      <c r="BE18">
        <f t="shared" si="34"/>
        <v>191.57999999999993</v>
      </c>
      <c r="BF18">
        <f t="shared" si="35"/>
        <v>0.48358325503706012</v>
      </c>
      <c r="BG18">
        <f t="shared" si="36"/>
        <v>0.92554187929218534</v>
      </c>
      <c r="BH18">
        <f t="shared" si="37"/>
        <v>0.56082786110425498</v>
      </c>
      <c r="BI18">
        <f t="shared" si="38"/>
        <v>0.93513198879714265</v>
      </c>
      <c r="BJ18">
        <f t="shared" si="39"/>
        <v>0.42287025724952493</v>
      </c>
      <c r="BK18">
        <f t="shared" si="40"/>
        <v>0.57712974275047513</v>
      </c>
      <c r="BL18">
        <f t="shared" si="41"/>
        <v>1400.0061290322601</v>
      </c>
      <c r="BM18">
        <f t="shared" si="42"/>
        <v>1180.1902070793706</v>
      </c>
      <c r="BN18">
        <f t="shared" si="43"/>
        <v>0.84298931455047632</v>
      </c>
      <c r="BO18">
        <f t="shared" si="44"/>
        <v>0.19597862910095268</v>
      </c>
      <c r="BP18">
        <v>6</v>
      </c>
      <c r="BQ18">
        <v>0.5</v>
      </c>
      <c r="BR18" t="s">
        <v>295</v>
      </c>
      <c r="BS18">
        <v>2</v>
      </c>
      <c r="BT18">
        <v>1608153604.5999999</v>
      </c>
      <c r="BU18">
        <v>49.574845161290298</v>
      </c>
      <c r="BV18">
        <v>48.979674193548398</v>
      </c>
      <c r="BW18">
        <v>19.557322580645199</v>
      </c>
      <c r="BX18">
        <v>15.5793</v>
      </c>
      <c r="BY18">
        <v>50.412538709677399</v>
      </c>
      <c r="BZ18">
        <v>19.568654838709701</v>
      </c>
      <c r="CA18">
        <v>500.20074193548402</v>
      </c>
      <c r="CB18">
        <v>102.137903225806</v>
      </c>
      <c r="CC18">
        <v>0.100023561290323</v>
      </c>
      <c r="CD18">
        <v>27.984464516129002</v>
      </c>
      <c r="CE18">
        <v>27.918251612903202</v>
      </c>
      <c r="CF18">
        <v>999.9</v>
      </c>
      <c r="CG18">
        <v>0</v>
      </c>
      <c r="CH18">
        <v>0</v>
      </c>
      <c r="CI18">
        <v>9998.6880645161309</v>
      </c>
      <c r="CJ18">
        <v>0</v>
      </c>
      <c r="CK18">
        <v>447.63770967741902</v>
      </c>
      <c r="CL18">
        <v>1400.0061290322601</v>
      </c>
      <c r="CM18">
        <v>0.89999938709677396</v>
      </c>
      <c r="CN18">
        <v>0.10000044516129</v>
      </c>
      <c r="CO18">
        <v>0</v>
      </c>
      <c r="CP18">
        <v>788.07925806451601</v>
      </c>
      <c r="CQ18">
        <v>4.99979</v>
      </c>
      <c r="CR18">
        <v>11018.7677419355</v>
      </c>
      <c r="CS18">
        <v>11904.722580645201</v>
      </c>
      <c r="CT18">
        <v>47.375</v>
      </c>
      <c r="CU18">
        <v>49.870935483871001</v>
      </c>
      <c r="CV18">
        <v>48.515999999999998</v>
      </c>
      <c r="CW18">
        <v>48.811999999999998</v>
      </c>
      <c r="CX18">
        <v>48.625</v>
      </c>
      <c r="CY18">
        <v>1255.50419354839</v>
      </c>
      <c r="CZ18">
        <v>139.50193548387099</v>
      </c>
      <c r="DA18">
        <v>0</v>
      </c>
      <c r="DB18">
        <v>146.59999990463299</v>
      </c>
      <c r="DC18">
        <v>0</v>
      </c>
      <c r="DD18">
        <v>788.02512000000002</v>
      </c>
      <c r="DE18">
        <v>-4.7920000017595896</v>
      </c>
      <c r="DF18">
        <v>-81.523077116006803</v>
      </c>
      <c r="DG18">
        <v>11017.832</v>
      </c>
      <c r="DH18">
        <v>15</v>
      </c>
      <c r="DI18">
        <v>1608153491.5999999</v>
      </c>
      <c r="DJ18" t="s">
        <v>296</v>
      </c>
      <c r="DK18">
        <v>1608153483.0999999</v>
      </c>
      <c r="DL18">
        <v>1608153491.5999999</v>
      </c>
      <c r="DM18">
        <v>8</v>
      </c>
      <c r="DN18">
        <v>-0.35799999999999998</v>
      </c>
      <c r="DO18">
        <v>-7.0000000000000001E-3</v>
      </c>
      <c r="DP18">
        <v>-0.65400000000000003</v>
      </c>
      <c r="DQ18">
        <v>-0.06</v>
      </c>
      <c r="DR18">
        <v>415</v>
      </c>
      <c r="DS18">
        <v>17</v>
      </c>
      <c r="DT18">
        <v>7.0000000000000007E-2</v>
      </c>
      <c r="DU18">
        <v>0.04</v>
      </c>
      <c r="DV18">
        <v>-0.65729641861843702</v>
      </c>
      <c r="DW18">
        <v>-0.17795702477976799</v>
      </c>
      <c r="DX18">
        <v>2.8980810023082199E-2</v>
      </c>
      <c r="DY18">
        <v>1</v>
      </c>
      <c r="DZ18">
        <v>0.59116309677419399</v>
      </c>
      <c r="EA18">
        <v>0.15633445161290299</v>
      </c>
      <c r="EB18">
        <v>3.0374817554057E-2</v>
      </c>
      <c r="EC18">
        <v>1</v>
      </c>
      <c r="ED18">
        <v>3.9783709677419399</v>
      </c>
      <c r="EE18">
        <v>-5.6297419354848E-2</v>
      </c>
      <c r="EF18">
        <v>7.3857894744062498E-3</v>
      </c>
      <c r="EG18">
        <v>1</v>
      </c>
      <c r="EH18">
        <v>3</v>
      </c>
      <c r="EI18">
        <v>3</v>
      </c>
      <c r="EJ18" t="s">
        <v>302</v>
      </c>
      <c r="EK18">
        <v>100</v>
      </c>
      <c r="EL18">
        <v>100</v>
      </c>
      <c r="EM18">
        <v>-0.83799999999999997</v>
      </c>
      <c r="EN18">
        <v>-1.14E-2</v>
      </c>
      <c r="EO18">
        <v>-0.87691855613891201</v>
      </c>
      <c r="EP18">
        <v>8.1547674161403102E-4</v>
      </c>
      <c r="EQ18">
        <v>-7.5071724955183801E-7</v>
      </c>
      <c r="ER18">
        <v>1.8443278439785599E-10</v>
      </c>
      <c r="ES18">
        <v>-0.15283346751517099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2.2000000000000002</v>
      </c>
      <c r="FB18">
        <v>2</v>
      </c>
      <c r="FC18">
        <v>2</v>
      </c>
      <c r="FD18">
        <v>514.80799999999999</v>
      </c>
      <c r="FE18">
        <v>467.37299999999999</v>
      </c>
      <c r="FF18">
        <v>23.1675</v>
      </c>
      <c r="FG18">
        <v>33.945500000000003</v>
      </c>
      <c r="FH18">
        <v>30.0002</v>
      </c>
      <c r="FI18">
        <v>33.896299999999997</v>
      </c>
      <c r="FJ18">
        <v>33.854500000000002</v>
      </c>
      <c r="FK18">
        <v>4.9835700000000003</v>
      </c>
      <c r="FL18">
        <v>57.6526</v>
      </c>
      <c r="FM18">
        <v>0</v>
      </c>
      <c r="FN18">
        <v>23.175599999999999</v>
      </c>
      <c r="FO18">
        <v>49.158200000000001</v>
      </c>
      <c r="FP18">
        <v>15.427099999999999</v>
      </c>
      <c r="FQ18">
        <v>100.82599999999999</v>
      </c>
      <c r="FR18">
        <v>100.649</v>
      </c>
    </row>
    <row r="19" spans="1:174" x14ac:dyDescent="0.25">
      <c r="A19">
        <v>3</v>
      </c>
      <c r="B19">
        <v>1608153682.5999999</v>
      </c>
      <c r="C19">
        <v>217.5</v>
      </c>
      <c r="D19" t="s">
        <v>303</v>
      </c>
      <c r="E19" t="s">
        <v>304</v>
      </c>
      <c r="F19" t="s">
        <v>290</v>
      </c>
      <c r="G19" t="s">
        <v>291</v>
      </c>
      <c r="H19">
        <v>1608153674.8499999</v>
      </c>
      <c r="I19">
        <f t="shared" si="0"/>
        <v>3.7324945955750006E-3</v>
      </c>
      <c r="J19">
        <f t="shared" si="1"/>
        <v>1.0562760489214811</v>
      </c>
      <c r="K19">
        <f t="shared" si="2"/>
        <v>79.214196666666595</v>
      </c>
      <c r="L19">
        <f t="shared" si="3"/>
        <v>68.989001020916305</v>
      </c>
      <c r="M19">
        <f t="shared" si="4"/>
        <v>7.0530361341940342</v>
      </c>
      <c r="N19">
        <f t="shared" si="5"/>
        <v>8.0984009503451642</v>
      </c>
      <c r="O19">
        <f t="shared" si="6"/>
        <v>0.21575695028265252</v>
      </c>
      <c r="P19">
        <f t="shared" si="7"/>
        <v>2.9666001447106742</v>
      </c>
      <c r="Q19">
        <f t="shared" si="8"/>
        <v>0.20740310283716587</v>
      </c>
      <c r="R19">
        <f t="shared" si="9"/>
        <v>0.13035054900718226</v>
      </c>
      <c r="S19">
        <f t="shared" si="10"/>
        <v>231.29117525347235</v>
      </c>
      <c r="T19">
        <f t="shared" si="11"/>
        <v>28.374182679928399</v>
      </c>
      <c r="U19">
        <f t="shared" si="12"/>
        <v>27.8380166666667</v>
      </c>
      <c r="V19">
        <f t="shared" si="13"/>
        <v>3.7591520086389973</v>
      </c>
      <c r="W19">
        <f t="shared" si="14"/>
        <v>51.978721645249294</v>
      </c>
      <c r="X19">
        <f t="shared" si="15"/>
        <v>1.9708711328312933</v>
      </c>
      <c r="Y19">
        <f t="shared" si="16"/>
        <v>3.7916883494794935</v>
      </c>
      <c r="Z19">
        <f t="shared" si="17"/>
        <v>1.788280875807704</v>
      </c>
      <c r="AA19">
        <f t="shared" si="18"/>
        <v>-164.60301166485752</v>
      </c>
      <c r="AB19">
        <f t="shared" si="19"/>
        <v>23.62778193037045</v>
      </c>
      <c r="AC19">
        <f t="shared" si="20"/>
        <v>1.7345754318556972</v>
      </c>
      <c r="AD19">
        <f t="shared" si="21"/>
        <v>92.050520950840962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53825.403237505183</v>
      </c>
      <c r="AJ19" t="s">
        <v>292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305</v>
      </c>
      <c r="AR19">
        <v>15346.4</v>
      </c>
      <c r="AS19">
        <v>786.43542307692303</v>
      </c>
      <c r="AT19">
        <v>877.57</v>
      </c>
      <c r="AU19">
        <f t="shared" si="27"/>
        <v>0.10384878348516591</v>
      </c>
      <c r="AV19">
        <v>0.5</v>
      </c>
      <c r="AW19">
        <f t="shared" si="28"/>
        <v>1180.1853606277591</v>
      </c>
      <c r="AX19">
        <f t="shared" si="29"/>
        <v>1.0562760489214811</v>
      </c>
      <c r="AY19">
        <f t="shared" si="30"/>
        <v>61.280406994097298</v>
      </c>
      <c r="AZ19">
        <f t="shared" si="31"/>
        <v>0.22116754219036661</v>
      </c>
      <c r="BA19">
        <f t="shared" si="32"/>
        <v>1.3845482101799173E-3</v>
      </c>
      <c r="BB19">
        <f t="shared" si="33"/>
        <v>2.7171735588044252</v>
      </c>
      <c r="BC19" t="s">
        <v>306</v>
      </c>
      <c r="BD19">
        <v>683.48</v>
      </c>
      <c r="BE19">
        <f t="shared" si="34"/>
        <v>194.09000000000003</v>
      </c>
      <c r="BF19">
        <f t="shared" si="35"/>
        <v>0.46954802886844765</v>
      </c>
      <c r="BG19">
        <f t="shared" si="36"/>
        <v>0.92473047390056617</v>
      </c>
      <c r="BH19">
        <f t="shared" si="37"/>
        <v>0.56223608468069153</v>
      </c>
      <c r="BI19">
        <f t="shared" si="38"/>
        <v>0.93634929667998146</v>
      </c>
      <c r="BJ19">
        <f t="shared" si="39"/>
        <v>0.40807760860438252</v>
      </c>
      <c r="BK19">
        <f t="shared" si="40"/>
        <v>0.59192239139561753</v>
      </c>
      <c r="BL19">
        <f t="shared" si="41"/>
        <v>1400.00033333333</v>
      </c>
      <c r="BM19">
        <f t="shared" si="42"/>
        <v>1180.1853606277591</v>
      </c>
      <c r="BN19">
        <f t="shared" si="43"/>
        <v>0.84298934259379599</v>
      </c>
      <c r="BO19">
        <f t="shared" si="44"/>
        <v>0.19597868518759201</v>
      </c>
      <c r="BP19">
        <v>6</v>
      </c>
      <c r="BQ19">
        <v>0.5</v>
      </c>
      <c r="BR19" t="s">
        <v>295</v>
      </c>
      <c r="BS19">
        <v>2</v>
      </c>
      <c r="BT19">
        <v>1608153674.8499999</v>
      </c>
      <c r="BU19">
        <v>79.214196666666595</v>
      </c>
      <c r="BV19">
        <v>80.835903333333306</v>
      </c>
      <c r="BW19">
        <v>19.277999999999999</v>
      </c>
      <c r="BX19">
        <v>14.887043333333301</v>
      </c>
      <c r="BY19">
        <v>80.030556666666698</v>
      </c>
      <c r="BZ19">
        <v>19.295063333333299</v>
      </c>
      <c r="CA19">
        <v>500.19253333333302</v>
      </c>
      <c r="CB19">
        <v>102.134233333333</v>
      </c>
      <c r="CC19">
        <v>9.9978349999999994E-2</v>
      </c>
      <c r="CD19">
        <v>27.985749999999999</v>
      </c>
      <c r="CE19">
        <v>27.8380166666667</v>
      </c>
      <c r="CF19">
        <v>999.9</v>
      </c>
      <c r="CG19">
        <v>0</v>
      </c>
      <c r="CH19">
        <v>0</v>
      </c>
      <c r="CI19">
        <v>9999.3379999999997</v>
      </c>
      <c r="CJ19">
        <v>0</v>
      </c>
      <c r="CK19">
        <v>437.67433333333298</v>
      </c>
      <c r="CL19">
        <v>1400.00033333333</v>
      </c>
      <c r="CM19">
        <v>0.89999973333333305</v>
      </c>
      <c r="CN19">
        <v>0.10000012666666699</v>
      </c>
      <c r="CO19">
        <v>0</v>
      </c>
      <c r="CP19">
        <v>786.45123333333299</v>
      </c>
      <c r="CQ19">
        <v>4.99979</v>
      </c>
      <c r="CR19">
        <v>10994.756666666701</v>
      </c>
      <c r="CS19">
        <v>11904.666666666701</v>
      </c>
      <c r="CT19">
        <v>47.436999999999998</v>
      </c>
      <c r="CU19">
        <v>49.856099999999998</v>
      </c>
      <c r="CV19">
        <v>48.561999999999998</v>
      </c>
      <c r="CW19">
        <v>48.811999999999998</v>
      </c>
      <c r="CX19">
        <v>48.686999999999998</v>
      </c>
      <c r="CY19">
        <v>1255.4976666666701</v>
      </c>
      <c r="CZ19">
        <v>139.50266666666701</v>
      </c>
      <c r="DA19">
        <v>0</v>
      </c>
      <c r="DB19">
        <v>69.199999809265094</v>
      </c>
      <c r="DC19">
        <v>0</v>
      </c>
      <c r="DD19">
        <v>786.43542307692303</v>
      </c>
      <c r="DE19">
        <v>-12.213367512402501</v>
      </c>
      <c r="DF19">
        <v>-198.820512795485</v>
      </c>
      <c r="DG19">
        <v>10994.557692307701</v>
      </c>
      <c r="DH19">
        <v>15</v>
      </c>
      <c r="DI19">
        <v>1608153491.5999999</v>
      </c>
      <c r="DJ19" t="s">
        <v>296</v>
      </c>
      <c r="DK19">
        <v>1608153483.0999999</v>
      </c>
      <c r="DL19">
        <v>1608153491.5999999</v>
      </c>
      <c r="DM19">
        <v>8</v>
      </c>
      <c r="DN19">
        <v>-0.35799999999999998</v>
      </c>
      <c r="DO19">
        <v>-7.0000000000000001E-3</v>
      </c>
      <c r="DP19">
        <v>-0.65400000000000003</v>
      </c>
      <c r="DQ19">
        <v>-0.06</v>
      </c>
      <c r="DR19">
        <v>415</v>
      </c>
      <c r="DS19">
        <v>17</v>
      </c>
      <c r="DT19">
        <v>7.0000000000000007E-2</v>
      </c>
      <c r="DU19">
        <v>0.04</v>
      </c>
      <c r="DV19">
        <v>1.06222380051774</v>
      </c>
      <c r="DW19">
        <v>-0.17788402677116599</v>
      </c>
      <c r="DX19">
        <v>5.6231466328577E-2</v>
      </c>
      <c r="DY19">
        <v>1</v>
      </c>
      <c r="DZ19">
        <v>-1.6291341935483901</v>
      </c>
      <c r="EA19">
        <v>0.15653612903226399</v>
      </c>
      <c r="EB19">
        <v>6.6047626890737093E-2</v>
      </c>
      <c r="EC19">
        <v>1</v>
      </c>
      <c r="ED19">
        <v>4.3884825806451602</v>
      </c>
      <c r="EE19">
        <v>0.18412983870967101</v>
      </c>
      <c r="EF19">
        <v>1.37371394326433E-2</v>
      </c>
      <c r="EG19">
        <v>1</v>
      </c>
      <c r="EH19">
        <v>3</v>
      </c>
      <c r="EI19">
        <v>3</v>
      </c>
      <c r="EJ19" t="s">
        <v>302</v>
      </c>
      <c r="EK19">
        <v>100</v>
      </c>
      <c r="EL19">
        <v>100</v>
      </c>
      <c r="EM19">
        <v>-0.81599999999999995</v>
      </c>
      <c r="EN19">
        <v>-1.66E-2</v>
      </c>
      <c r="EO19">
        <v>-0.87691855613891201</v>
      </c>
      <c r="EP19">
        <v>8.1547674161403102E-4</v>
      </c>
      <c r="EQ19">
        <v>-7.5071724955183801E-7</v>
      </c>
      <c r="ER19">
        <v>1.8443278439785599E-10</v>
      </c>
      <c r="ES19">
        <v>-0.15283346751517099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3.3</v>
      </c>
      <c r="FB19">
        <v>3.2</v>
      </c>
      <c r="FC19">
        <v>2</v>
      </c>
      <c r="FD19">
        <v>514.94100000000003</v>
      </c>
      <c r="FE19">
        <v>466.99599999999998</v>
      </c>
      <c r="FF19">
        <v>23.129799999999999</v>
      </c>
      <c r="FG19">
        <v>33.963700000000003</v>
      </c>
      <c r="FH19">
        <v>30.0002</v>
      </c>
      <c r="FI19">
        <v>33.9116</v>
      </c>
      <c r="FJ19">
        <v>33.869700000000002</v>
      </c>
      <c r="FK19">
        <v>6.3386399999999998</v>
      </c>
      <c r="FL19">
        <v>59.252899999999997</v>
      </c>
      <c r="FM19">
        <v>0</v>
      </c>
      <c r="FN19">
        <v>23.139199999999999</v>
      </c>
      <c r="FO19">
        <v>81.210400000000007</v>
      </c>
      <c r="FP19">
        <v>14.730399999999999</v>
      </c>
      <c r="FQ19">
        <v>100.82</v>
      </c>
      <c r="FR19">
        <v>100.648</v>
      </c>
    </row>
    <row r="20" spans="1:174" x14ac:dyDescent="0.25">
      <c r="A20">
        <v>4</v>
      </c>
      <c r="B20">
        <v>1608153758.5999999</v>
      </c>
      <c r="C20">
        <v>293.5</v>
      </c>
      <c r="D20" t="s">
        <v>307</v>
      </c>
      <c r="E20" t="s">
        <v>308</v>
      </c>
      <c r="F20" t="s">
        <v>290</v>
      </c>
      <c r="G20" t="s">
        <v>291</v>
      </c>
      <c r="H20">
        <v>1608153750.8499999</v>
      </c>
      <c r="I20">
        <f t="shared" si="0"/>
        <v>4.0640697400138003E-3</v>
      </c>
      <c r="J20">
        <f t="shared" si="1"/>
        <v>2.0143733335577396</v>
      </c>
      <c r="K20">
        <f t="shared" si="2"/>
        <v>99.588783333333296</v>
      </c>
      <c r="L20">
        <f t="shared" si="3"/>
        <v>82.747820188917999</v>
      </c>
      <c r="M20">
        <f t="shared" si="4"/>
        <v>8.4593147220796538</v>
      </c>
      <c r="N20">
        <f t="shared" si="5"/>
        <v>10.18096741500017</v>
      </c>
      <c r="O20">
        <f t="shared" si="6"/>
        <v>0.23509846162729869</v>
      </c>
      <c r="P20">
        <f t="shared" si="7"/>
        <v>2.9658451231323366</v>
      </c>
      <c r="Q20">
        <f t="shared" si="8"/>
        <v>0.22521420306777243</v>
      </c>
      <c r="R20">
        <f t="shared" si="9"/>
        <v>0.14161230860388396</v>
      </c>
      <c r="S20">
        <f t="shared" si="10"/>
        <v>231.28696236157589</v>
      </c>
      <c r="T20">
        <f t="shared" si="11"/>
        <v>28.2801783790316</v>
      </c>
      <c r="U20">
        <f t="shared" si="12"/>
        <v>27.750666666666699</v>
      </c>
      <c r="V20">
        <f t="shared" si="13"/>
        <v>3.7400291335271616</v>
      </c>
      <c r="W20">
        <f t="shared" si="14"/>
        <v>51.36414577505176</v>
      </c>
      <c r="X20">
        <f t="shared" si="15"/>
        <v>1.946559869174225</v>
      </c>
      <c r="Y20">
        <f t="shared" si="16"/>
        <v>3.7897249916296567</v>
      </c>
      <c r="Z20">
        <f t="shared" si="17"/>
        <v>1.7934692643529366</v>
      </c>
      <c r="AA20">
        <f t="shared" si="18"/>
        <v>-179.22547553460859</v>
      </c>
      <c r="AB20">
        <f t="shared" si="19"/>
        <v>36.168168083354189</v>
      </c>
      <c r="AC20">
        <f t="shared" si="20"/>
        <v>2.6545993163212538</v>
      </c>
      <c r="AD20">
        <f t="shared" si="21"/>
        <v>90.884254226642739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53804.826075510922</v>
      </c>
      <c r="AJ20" t="s">
        <v>292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309</v>
      </c>
      <c r="AR20">
        <v>15346</v>
      </c>
      <c r="AS20">
        <v>778.86234615384603</v>
      </c>
      <c r="AT20">
        <v>872.95</v>
      </c>
      <c r="AU20">
        <f t="shared" si="27"/>
        <v>0.10778126335546601</v>
      </c>
      <c r="AV20">
        <v>0.5</v>
      </c>
      <c r="AW20">
        <f t="shared" si="28"/>
        <v>1180.1655006277335</v>
      </c>
      <c r="AX20">
        <f t="shared" si="29"/>
        <v>2.0143733335577396</v>
      </c>
      <c r="AY20">
        <f t="shared" si="30"/>
        <v>63.599864313096568</v>
      </c>
      <c r="AZ20">
        <f t="shared" si="31"/>
        <v>0.23893693796895588</v>
      </c>
      <c r="BA20">
        <f t="shared" si="32"/>
        <v>2.1964044975007367E-3</v>
      </c>
      <c r="BB20">
        <f t="shared" si="33"/>
        <v>2.736846325677301</v>
      </c>
      <c r="BC20" t="s">
        <v>310</v>
      </c>
      <c r="BD20">
        <v>664.37</v>
      </c>
      <c r="BE20">
        <f t="shared" si="34"/>
        <v>208.58000000000004</v>
      </c>
      <c r="BF20">
        <f t="shared" si="35"/>
        <v>0.45108665186573016</v>
      </c>
      <c r="BG20">
        <f t="shared" si="36"/>
        <v>0.91970620277090209</v>
      </c>
      <c r="BH20">
        <f t="shared" si="37"/>
        <v>0.59748406320982872</v>
      </c>
      <c r="BI20">
        <f t="shared" si="38"/>
        <v>0.93816347810537359</v>
      </c>
      <c r="BJ20">
        <f t="shared" si="39"/>
        <v>0.38477715655397554</v>
      </c>
      <c r="BK20">
        <f t="shared" si="40"/>
        <v>0.61522284344602451</v>
      </c>
      <c r="BL20">
        <f t="shared" si="41"/>
        <v>1399.9770000000001</v>
      </c>
      <c r="BM20">
        <f t="shared" si="42"/>
        <v>1180.1655006277335</v>
      </c>
      <c r="BN20">
        <f t="shared" si="43"/>
        <v>0.84298920669963395</v>
      </c>
      <c r="BO20">
        <f t="shared" si="44"/>
        <v>0.19597841339926786</v>
      </c>
      <c r="BP20">
        <v>6</v>
      </c>
      <c r="BQ20">
        <v>0.5</v>
      </c>
      <c r="BR20" t="s">
        <v>295</v>
      </c>
      <c r="BS20">
        <v>2</v>
      </c>
      <c r="BT20">
        <v>1608153750.8499999</v>
      </c>
      <c r="BU20">
        <v>99.588783333333296</v>
      </c>
      <c r="BV20">
        <v>102.490666666667</v>
      </c>
      <c r="BW20">
        <v>19.040973333333302</v>
      </c>
      <c r="BX20">
        <v>14.2586766666667</v>
      </c>
      <c r="BY20">
        <v>100.3912</v>
      </c>
      <c r="BZ20">
        <v>19.0628833333333</v>
      </c>
      <c r="CA20">
        <v>500.18049999999999</v>
      </c>
      <c r="CB20">
        <v>102.130033333333</v>
      </c>
      <c r="CC20">
        <v>0.10002786666666701</v>
      </c>
      <c r="CD20">
        <v>27.976866666666702</v>
      </c>
      <c r="CE20">
        <v>27.750666666666699</v>
      </c>
      <c r="CF20">
        <v>999.9</v>
      </c>
      <c r="CG20">
        <v>0</v>
      </c>
      <c r="CH20">
        <v>0</v>
      </c>
      <c r="CI20">
        <v>9995.4736666666704</v>
      </c>
      <c r="CJ20">
        <v>0</v>
      </c>
      <c r="CK20">
        <v>431.71423333333303</v>
      </c>
      <c r="CL20">
        <v>1399.9770000000001</v>
      </c>
      <c r="CM20">
        <v>0.900000466666667</v>
      </c>
      <c r="CN20">
        <v>9.9999333333333301E-2</v>
      </c>
      <c r="CO20">
        <v>0</v>
      </c>
      <c r="CP20">
        <v>778.871266666667</v>
      </c>
      <c r="CQ20">
        <v>4.99979</v>
      </c>
      <c r="CR20">
        <v>10894.04</v>
      </c>
      <c r="CS20">
        <v>11904.47</v>
      </c>
      <c r="CT20">
        <v>47.5</v>
      </c>
      <c r="CU20">
        <v>49.870800000000003</v>
      </c>
      <c r="CV20">
        <v>48.566200000000002</v>
      </c>
      <c r="CW20">
        <v>48.816200000000002</v>
      </c>
      <c r="CX20">
        <v>48.686999999999998</v>
      </c>
      <c r="CY20">
        <v>1255.4829999999999</v>
      </c>
      <c r="CZ20">
        <v>139.494</v>
      </c>
      <c r="DA20">
        <v>0</v>
      </c>
      <c r="DB20">
        <v>75.199999809265094</v>
      </c>
      <c r="DC20">
        <v>0</v>
      </c>
      <c r="DD20">
        <v>778.86234615384603</v>
      </c>
      <c r="DE20">
        <v>-11.2744273526844</v>
      </c>
      <c r="DF20">
        <v>-190.08205128992199</v>
      </c>
      <c r="DG20">
        <v>10893.8269230769</v>
      </c>
      <c r="DH20">
        <v>15</v>
      </c>
      <c r="DI20">
        <v>1608153491.5999999</v>
      </c>
      <c r="DJ20" t="s">
        <v>296</v>
      </c>
      <c r="DK20">
        <v>1608153483.0999999</v>
      </c>
      <c r="DL20">
        <v>1608153491.5999999</v>
      </c>
      <c r="DM20">
        <v>8</v>
      </c>
      <c r="DN20">
        <v>-0.35799999999999998</v>
      </c>
      <c r="DO20">
        <v>-7.0000000000000001E-3</v>
      </c>
      <c r="DP20">
        <v>-0.65400000000000003</v>
      </c>
      <c r="DQ20">
        <v>-0.06</v>
      </c>
      <c r="DR20">
        <v>415</v>
      </c>
      <c r="DS20">
        <v>17</v>
      </c>
      <c r="DT20">
        <v>7.0000000000000007E-2</v>
      </c>
      <c r="DU20">
        <v>0.04</v>
      </c>
      <c r="DV20">
        <v>2.01807078310088</v>
      </c>
      <c r="DW20">
        <v>-0.165354719220282</v>
      </c>
      <c r="DX20">
        <v>2.3664927319679299E-2</v>
      </c>
      <c r="DY20">
        <v>1</v>
      </c>
      <c r="DZ20">
        <v>-2.9057951612903201</v>
      </c>
      <c r="EA20">
        <v>0.160042258064511</v>
      </c>
      <c r="EB20">
        <v>2.73816355776909E-2</v>
      </c>
      <c r="EC20">
        <v>1</v>
      </c>
      <c r="ED20">
        <v>4.7794645161290301</v>
      </c>
      <c r="EE20">
        <v>0.17047064516128799</v>
      </c>
      <c r="EF20">
        <v>1.47494745316373E-2</v>
      </c>
      <c r="EG20">
        <v>1</v>
      </c>
      <c r="EH20">
        <v>3</v>
      </c>
      <c r="EI20">
        <v>3</v>
      </c>
      <c r="EJ20" t="s">
        <v>302</v>
      </c>
      <c r="EK20">
        <v>100</v>
      </c>
      <c r="EL20">
        <v>100</v>
      </c>
      <c r="EM20">
        <v>-0.80200000000000005</v>
      </c>
      <c r="EN20">
        <v>-2.18E-2</v>
      </c>
      <c r="EO20">
        <v>-0.87691855613891201</v>
      </c>
      <c r="EP20">
        <v>8.1547674161403102E-4</v>
      </c>
      <c r="EQ20">
        <v>-7.5071724955183801E-7</v>
      </c>
      <c r="ER20">
        <v>1.8443278439785599E-10</v>
      </c>
      <c r="ES20">
        <v>-0.15283346751517099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4.5999999999999996</v>
      </c>
      <c r="FB20">
        <v>4.5</v>
      </c>
      <c r="FC20">
        <v>2</v>
      </c>
      <c r="FD20">
        <v>515.19500000000005</v>
      </c>
      <c r="FE20">
        <v>466.36200000000002</v>
      </c>
      <c r="FF20">
        <v>23.168900000000001</v>
      </c>
      <c r="FG20">
        <v>33.966299999999997</v>
      </c>
      <c r="FH20">
        <v>29.999700000000001</v>
      </c>
      <c r="FI20">
        <v>33.912500000000001</v>
      </c>
      <c r="FJ20">
        <v>33.868499999999997</v>
      </c>
      <c r="FK20">
        <v>7.2635699999999996</v>
      </c>
      <c r="FL20">
        <v>60.709899999999998</v>
      </c>
      <c r="FM20">
        <v>0</v>
      </c>
      <c r="FN20">
        <v>23.1844</v>
      </c>
      <c r="FO20">
        <v>102.658</v>
      </c>
      <c r="FP20">
        <v>14.110200000000001</v>
      </c>
      <c r="FQ20">
        <v>100.827</v>
      </c>
      <c r="FR20">
        <v>100.646</v>
      </c>
    </row>
    <row r="21" spans="1:174" x14ac:dyDescent="0.25">
      <c r="A21">
        <v>5</v>
      </c>
      <c r="B21">
        <v>1608153834.5999999</v>
      </c>
      <c r="C21">
        <v>369.5</v>
      </c>
      <c r="D21" t="s">
        <v>311</v>
      </c>
      <c r="E21" t="s">
        <v>312</v>
      </c>
      <c r="F21" t="s">
        <v>290</v>
      </c>
      <c r="G21" t="s">
        <v>291</v>
      </c>
      <c r="H21">
        <v>1608153826.8499999</v>
      </c>
      <c r="I21">
        <f t="shared" si="0"/>
        <v>4.2720271460028889E-3</v>
      </c>
      <c r="J21">
        <f t="shared" si="1"/>
        <v>4.6306609800691971</v>
      </c>
      <c r="K21">
        <f t="shared" si="2"/>
        <v>149.02860000000001</v>
      </c>
      <c r="L21">
        <f t="shared" si="3"/>
        <v>113.96162262936758</v>
      </c>
      <c r="M21">
        <f t="shared" si="4"/>
        <v>11.649676998742738</v>
      </c>
      <c r="N21">
        <f t="shared" si="5"/>
        <v>15.234383413626784</v>
      </c>
      <c r="O21">
        <f t="shared" si="6"/>
        <v>0.24623968379677791</v>
      </c>
      <c r="P21">
        <f t="shared" si="7"/>
        <v>2.9666437838321951</v>
      </c>
      <c r="Q21">
        <f t="shared" si="8"/>
        <v>0.2354223565797425</v>
      </c>
      <c r="R21">
        <f t="shared" si="9"/>
        <v>0.14807126403545381</v>
      </c>
      <c r="S21">
        <f t="shared" si="10"/>
        <v>231.29101816751489</v>
      </c>
      <c r="T21">
        <f t="shared" si="11"/>
        <v>28.225872758507297</v>
      </c>
      <c r="U21">
        <f t="shared" si="12"/>
        <v>27.699336666666699</v>
      </c>
      <c r="V21">
        <f t="shared" si="13"/>
        <v>3.728831486231154</v>
      </c>
      <c r="W21">
        <f t="shared" si="14"/>
        <v>50.801432410627356</v>
      </c>
      <c r="X21">
        <f t="shared" si="15"/>
        <v>1.9251406630965227</v>
      </c>
      <c r="Y21">
        <f t="shared" si="16"/>
        <v>3.7895401207108379</v>
      </c>
      <c r="Z21">
        <f t="shared" si="17"/>
        <v>1.8036908231346314</v>
      </c>
      <c r="AA21">
        <f t="shared" si="18"/>
        <v>-188.39639713872739</v>
      </c>
      <c r="AB21">
        <f t="shared" si="19"/>
        <v>44.253695248448949</v>
      </c>
      <c r="AC21">
        <f t="shared" si="20"/>
        <v>3.2463261137966493</v>
      </c>
      <c r="AD21">
        <f t="shared" si="21"/>
        <v>90.394642391033088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53828.209336804881</v>
      </c>
      <c r="AJ21" t="s">
        <v>292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313</v>
      </c>
      <c r="AR21">
        <v>15345.8</v>
      </c>
      <c r="AS21">
        <v>770.13980769230795</v>
      </c>
      <c r="AT21">
        <v>876.22</v>
      </c>
      <c r="AU21">
        <f t="shared" si="27"/>
        <v>0.12106570531110006</v>
      </c>
      <c r="AV21">
        <v>0.5</v>
      </c>
      <c r="AW21">
        <f t="shared" si="28"/>
        <v>1180.1857806277405</v>
      </c>
      <c r="AX21">
        <f t="shared" si="29"/>
        <v>4.6306609800691971</v>
      </c>
      <c r="AY21">
        <f t="shared" si="30"/>
        <v>71.440011964914305</v>
      </c>
      <c r="AZ21">
        <f t="shared" si="31"/>
        <v>0.26108739814201909</v>
      </c>
      <c r="BA21">
        <f t="shared" si="32"/>
        <v>4.413210653254159E-3</v>
      </c>
      <c r="BB21">
        <f t="shared" si="33"/>
        <v>2.7229006413914307</v>
      </c>
      <c r="BC21" t="s">
        <v>314</v>
      </c>
      <c r="BD21">
        <v>647.45000000000005</v>
      </c>
      <c r="BE21">
        <f t="shared" si="34"/>
        <v>228.76999999999998</v>
      </c>
      <c r="BF21">
        <f t="shared" si="35"/>
        <v>0.46369800370543374</v>
      </c>
      <c r="BG21">
        <f t="shared" si="36"/>
        <v>0.9125038724408423</v>
      </c>
      <c r="BH21">
        <f t="shared" si="37"/>
        <v>0.65993630542767512</v>
      </c>
      <c r="BI21">
        <f t="shared" si="38"/>
        <v>0.93687941462895963</v>
      </c>
      <c r="BJ21">
        <f t="shared" si="39"/>
        <v>0.38982697621966034</v>
      </c>
      <c r="BK21">
        <f t="shared" si="40"/>
        <v>0.61017302378033966</v>
      </c>
      <c r="BL21">
        <f t="shared" si="41"/>
        <v>1400.001</v>
      </c>
      <c r="BM21">
        <f t="shared" si="42"/>
        <v>1180.1857806277405</v>
      </c>
      <c r="BN21">
        <f t="shared" si="43"/>
        <v>0.84298924117035678</v>
      </c>
      <c r="BO21">
        <f t="shared" si="44"/>
        <v>0.19597848234071355</v>
      </c>
      <c r="BP21">
        <v>6</v>
      </c>
      <c r="BQ21">
        <v>0.5</v>
      </c>
      <c r="BR21" t="s">
        <v>295</v>
      </c>
      <c r="BS21">
        <v>2</v>
      </c>
      <c r="BT21">
        <v>1608153826.8499999</v>
      </c>
      <c r="BU21">
        <v>149.02860000000001</v>
      </c>
      <c r="BV21">
        <v>155.34700000000001</v>
      </c>
      <c r="BW21">
        <v>18.832466666666701</v>
      </c>
      <c r="BX21">
        <v>13.80447</v>
      </c>
      <c r="BY21">
        <v>149.7996</v>
      </c>
      <c r="BZ21">
        <v>18.858596666666699</v>
      </c>
      <c r="CA21">
        <v>500.18819999999999</v>
      </c>
      <c r="CB21">
        <v>102.12456666666699</v>
      </c>
      <c r="CC21">
        <v>9.9995689999999998E-2</v>
      </c>
      <c r="CD21">
        <v>27.976030000000002</v>
      </c>
      <c r="CE21">
        <v>27.699336666666699</v>
      </c>
      <c r="CF21">
        <v>999.9</v>
      </c>
      <c r="CG21">
        <v>0</v>
      </c>
      <c r="CH21">
        <v>0</v>
      </c>
      <c r="CI21">
        <v>10000.5316666667</v>
      </c>
      <c r="CJ21">
        <v>0</v>
      </c>
      <c r="CK21">
        <v>449.33746666666701</v>
      </c>
      <c r="CL21">
        <v>1400.001</v>
      </c>
      <c r="CM21">
        <v>0.90000139999999995</v>
      </c>
      <c r="CN21">
        <v>9.9998386666666703E-2</v>
      </c>
      <c r="CO21">
        <v>0</v>
      </c>
      <c r="CP21">
        <v>770.15933333333396</v>
      </c>
      <c r="CQ21">
        <v>4.99979</v>
      </c>
      <c r="CR21">
        <v>10790.9333333333</v>
      </c>
      <c r="CS21">
        <v>11904.686666666699</v>
      </c>
      <c r="CT21">
        <v>47.5</v>
      </c>
      <c r="CU21">
        <v>49.875</v>
      </c>
      <c r="CV21">
        <v>48.620800000000003</v>
      </c>
      <c r="CW21">
        <v>48.811999999999998</v>
      </c>
      <c r="CX21">
        <v>48.741599999999998</v>
      </c>
      <c r="CY21">
        <v>1255.5029999999999</v>
      </c>
      <c r="CZ21">
        <v>139.49799999999999</v>
      </c>
      <c r="DA21">
        <v>0</v>
      </c>
      <c r="DB21">
        <v>75.299999952316298</v>
      </c>
      <c r="DC21">
        <v>0</v>
      </c>
      <c r="DD21">
        <v>770.13980769230795</v>
      </c>
      <c r="DE21">
        <v>-11.685641033172301</v>
      </c>
      <c r="DF21">
        <v>-127.92820518792099</v>
      </c>
      <c r="DG21">
        <v>10790.8038461538</v>
      </c>
      <c r="DH21">
        <v>15</v>
      </c>
      <c r="DI21">
        <v>1608153491.5999999</v>
      </c>
      <c r="DJ21" t="s">
        <v>296</v>
      </c>
      <c r="DK21">
        <v>1608153483.0999999</v>
      </c>
      <c r="DL21">
        <v>1608153491.5999999</v>
      </c>
      <c r="DM21">
        <v>8</v>
      </c>
      <c r="DN21">
        <v>-0.35799999999999998</v>
      </c>
      <c r="DO21">
        <v>-7.0000000000000001E-3</v>
      </c>
      <c r="DP21">
        <v>-0.65400000000000003</v>
      </c>
      <c r="DQ21">
        <v>-0.06</v>
      </c>
      <c r="DR21">
        <v>415</v>
      </c>
      <c r="DS21">
        <v>17</v>
      </c>
      <c r="DT21">
        <v>7.0000000000000007E-2</v>
      </c>
      <c r="DU21">
        <v>0.04</v>
      </c>
      <c r="DV21">
        <v>4.6345213984520202</v>
      </c>
      <c r="DW21">
        <v>-0.176617145915312</v>
      </c>
      <c r="DX21">
        <v>2.05817071849724E-2</v>
      </c>
      <c r="DY21">
        <v>1</v>
      </c>
      <c r="DZ21">
        <v>-6.3222480645161303</v>
      </c>
      <c r="EA21">
        <v>0.17019532258064399</v>
      </c>
      <c r="EB21">
        <v>2.3050713293750299E-2</v>
      </c>
      <c r="EC21">
        <v>1</v>
      </c>
      <c r="ED21">
        <v>5.0269383870967701</v>
      </c>
      <c r="EE21">
        <v>8.9847096774161E-2</v>
      </c>
      <c r="EF21">
        <v>6.7551615136843797E-3</v>
      </c>
      <c r="EG21">
        <v>1</v>
      </c>
      <c r="EH21">
        <v>3</v>
      </c>
      <c r="EI21">
        <v>3</v>
      </c>
      <c r="EJ21" t="s">
        <v>302</v>
      </c>
      <c r="EK21">
        <v>100</v>
      </c>
      <c r="EL21">
        <v>100</v>
      </c>
      <c r="EM21">
        <v>-0.77100000000000002</v>
      </c>
      <c r="EN21">
        <v>-2.5999999999999999E-2</v>
      </c>
      <c r="EO21">
        <v>-0.87691855613891201</v>
      </c>
      <c r="EP21">
        <v>8.1547674161403102E-4</v>
      </c>
      <c r="EQ21">
        <v>-7.5071724955183801E-7</v>
      </c>
      <c r="ER21">
        <v>1.8443278439785599E-10</v>
      </c>
      <c r="ES21">
        <v>-0.15283346751517099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5.9</v>
      </c>
      <c r="FB21">
        <v>5.7</v>
      </c>
      <c r="FC21">
        <v>2</v>
      </c>
      <c r="FD21">
        <v>515.18899999999996</v>
      </c>
      <c r="FE21">
        <v>466.39100000000002</v>
      </c>
      <c r="FF21">
        <v>23.289899999999999</v>
      </c>
      <c r="FG21">
        <v>33.935699999999997</v>
      </c>
      <c r="FH21">
        <v>29.9998</v>
      </c>
      <c r="FI21">
        <v>33.890300000000003</v>
      </c>
      <c r="FJ21">
        <v>33.845500000000001</v>
      </c>
      <c r="FK21">
        <v>9.5809899999999999</v>
      </c>
      <c r="FL21">
        <v>61.660600000000002</v>
      </c>
      <c r="FM21">
        <v>0</v>
      </c>
      <c r="FN21">
        <v>23.2972</v>
      </c>
      <c r="FO21">
        <v>155.71100000000001</v>
      </c>
      <c r="FP21">
        <v>13.7822</v>
      </c>
      <c r="FQ21">
        <v>100.837</v>
      </c>
      <c r="FR21">
        <v>100.65300000000001</v>
      </c>
    </row>
    <row r="22" spans="1:174" x14ac:dyDescent="0.25">
      <c r="A22">
        <v>6</v>
      </c>
      <c r="B22">
        <v>1608153908.5999999</v>
      </c>
      <c r="C22">
        <v>443.5</v>
      </c>
      <c r="D22" t="s">
        <v>315</v>
      </c>
      <c r="E22" t="s">
        <v>316</v>
      </c>
      <c r="F22" t="s">
        <v>290</v>
      </c>
      <c r="G22" t="s">
        <v>291</v>
      </c>
      <c r="H22">
        <v>1608153900.8499999</v>
      </c>
      <c r="I22">
        <f t="shared" si="0"/>
        <v>4.3746747951419092E-3</v>
      </c>
      <c r="J22">
        <f t="shared" si="1"/>
        <v>7.1918960889309966</v>
      </c>
      <c r="K22">
        <f t="shared" si="2"/>
        <v>198.90530000000001</v>
      </c>
      <c r="L22">
        <f t="shared" si="3"/>
        <v>146.49428999675396</v>
      </c>
      <c r="M22">
        <f t="shared" si="4"/>
        <v>14.975066095531462</v>
      </c>
      <c r="N22">
        <f t="shared" si="5"/>
        <v>20.332669719191887</v>
      </c>
      <c r="O22">
        <f t="shared" si="6"/>
        <v>0.25240542798688564</v>
      </c>
      <c r="P22">
        <f t="shared" si="7"/>
        <v>2.966925090442821</v>
      </c>
      <c r="Q22">
        <f t="shared" si="8"/>
        <v>0.24105404229704278</v>
      </c>
      <c r="R22">
        <f t="shared" si="9"/>
        <v>0.15163610716039155</v>
      </c>
      <c r="S22">
        <f t="shared" si="10"/>
        <v>231.29126128507551</v>
      </c>
      <c r="T22">
        <f t="shared" si="11"/>
        <v>28.226727174546159</v>
      </c>
      <c r="U22">
        <f t="shared" si="12"/>
        <v>27.684650000000001</v>
      </c>
      <c r="V22">
        <f t="shared" si="13"/>
        <v>3.7256329751728714</v>
      </c>
      <c r="W22">
        <f t="shared" si="14"/>
        <v>50.63083821502461</v>
      </c>
      <c r="X22">
        <f t="shared" si="15"/>
        <v>1.9217258107976478</v>
      </c>
      <c r="Y22">
        <f t="shared" si="16"/>
        <v>3.795563886649973</v>
      </c>
      <c r="Z22">
        <f t="shared" si="17"/>
        <v>1.8039071643752236</v>
      </c>
      <c r="AA22">
        <f t="shared" si="18"/>
        <v>-192.92315846575821</v>
      </c>
      <c r="AB22">
        <f t="shared" si="19"/>
        <v>50.964715174161078</v>
      </c>
      <c r="AC22">
        <f t="shared" si="20"/>
        <v>3.7385074194317034</v>
      </c>
      <c r="AD22">
        <f t="shared" si="21"/>
        <v>93.071325412910085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53831.526569066955</v>
      </c>
      <c r="AJ22" t="s">
        <v>292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317</v>
      </c>
      <c r="AR22">
        <v>15345.3</v>
      </c>
      <c r="AS22">
        <v>767.44983999999999</v>
      </c>
      <c r="AT22">
        <v>891.77</v>
      </c>
      <c r="AU22">
        <f t="shared" si="27"/>
        <v>0.13940832277380932</v>
      </c>
      <c r="AV22">
        <v>0.5</v>
      </c>
      <c r="AW22">
        <f t="shared" si="28"/>
        <v>1180.1889306277074</v>
      </c>
      <c r="AX22">
        <f t="shared" si="29"/>
        <v>7.1918960889309966</v>
      </c>
      <c r="AY22">
        <f t="shared" si="30"/>
        <v>82.264079687512137</v>
      </c>
      <c r="AZ22">
        <f t="shared" si="31"/>
        <v>0.29133072428989532</v>
      </c>
      <c r="BA22">
        <f t="shared" si="32"/>
        <v>6.5833896311964027E-3</v>
      </c>
      <c r="BB22">
        <f t="shared" si="33"/>
        <v>2.65798356078361</v>
      </c>
      <c r="BC22" t="s">
        <v>318</v>
      </c>
      <c r="BD22">
        <v>631.97</v>
      </c>
      <c r="BE22">
        <f t="shared" si="34"/>
        <v>259.79999999999995</v>
      </c>
      <c r="BF22">
        <f t="shared" si="35"/>
        <v>0.47852255581216324</v>
      </c>
      <c r="BG22">
        <f t="shared" si="36"/>
        <v>0.9012208614848809</v>
      </c>
      <c r="BH22">
        <f t="shared" si="37"/>
        <v>0.70519025573673166</v>
      </c>
      <c r="BI22">
        <f t="shared" si="38"/>
        <v>0.93077324121665539</v>
      </c>
      <c r="BJ22">
        <f t="shared" si="39"/>
        <v>0.39404777202978225</v>
      </c>
      <c r="BK22">
        <f t="shared" si="40"/>
        <v>0.60595222797021775</v>
      </c>
      <c r="BL22">
        <f t="shared" si="41"/>
        <v>1400.0050000000001</v>
      </c>
      <c r="BM22">
        <f t="shared" si="42"/>
        <v>1180.1889306277074</v>
      </c>
      <c r="BN22">
        <f t="shared" si="43"/>
        <v>0.84298908263021011</v>
      </c>
      <c r="BO22">
        <f t="shared" si="44"/>
        <v>0.19597816526042028</v>
      </c>
      <c r="BP22">
        <v>6</v>
      </c>
      <c r="BQ22">
        <v>0.5</v>
      </c>
      <c r="BR22" t="s">
        <v>295</v>
      </c>
      <c r="BS22">
        <v>2</v>
      </c>
      <c r="BT22">
        <v>1608153900.8499999</v>
      </c>
      <c r="BU22">
        <v>198.90530000000001</v>
      </c>
      <c r="BV22">
        <v>208.5762</v>
      </c>
      <c r="BW22">
        <v>18.7993733333333</v>
      </c>
      <c r="BX22">
        <v>13.6503433333333</v>
      </c>
      <c r="BY22">
        <v>199.64779999999999</v>
      </c>
      <c r="BZ22">
        <v>18.826173333333301</v>
      </c>
      <c r="CA22">
        <v>500.18356666666699</v>
      </c>
      <c r="CB22">
        <v>102.1229</v>
      </c>
      <c r="CC22">
        <v>9.9965449999999997E-2</v>
      </c>
      <c r="CD22">
        <v>28.003273333333301</v>
      </c>
      <c r="CE22">
        <v>27.684650000000001</v>
      </c>
      <c r="CF22">
        <v>999.9</v>
      </c>
      <c r="CG22">
        <v>0</v>
      </c>
      <c r="CH22">
        <v>0</v>
      </c>
      <c r="CI22">
        <v>10002.288333333299</v>
      </c>
      <c r="CJ22">
        <v>0</v>
      </c>
      <c r="CK22">
        <v>432.693266666667</v>
      </c>
      <c r="CL22">
        <v>1400.0050000000001</v>
      </c>
      <c r="CM22">
        <v>0.90000913333333299</v>
      </c>
      <c r="CN22">
        <v>9.9990516666666696E-2</v>
      </c>
      <c r="CO22">
        <v>0</v>
      </c>
      <c r="CP22">
        <v>767.54933333333304</v>
      </c>
      <c r="CQ22">
        <v>4.99979</v>
      </c>
      <c r="CR22">
        <v>10751.3066666667</v>
      </c>
      <c r="CS22">
        <v>11904.746666666701</v>
      </c>
      <c r="CT22">
        <v>47.557866666666598</v>
      </c>
      <c r="CU22">
        <v>49.875</v>
      </c>
      <c r="CV22">
        <v>48.625</v>
      </c>
      <c r="CW22">
        <v>48.820399999999999</v>
      </c>
      <c r="CX22">
        <v>48.75</v>
      </c>
      <c r="CY22">
        <v>1255.5139999999999</v>
      </c>
      <c r="CZ22">
        <v>139.49100000000001</v>
      </c>
      <c r="DA22">
        <v>0</v>
      </c>
      <c r="DB22">
        <v>73.5</v>
      </c>
      <c r="DC22">
        <v>0</v>
      </c>
      <c r="DD22">
        <v>767.44983999999999</v>
      </c>
      <c r="DE22">
        <v>-8.2498461384276798</v>
      </c>
      <c r="DF22">
        <v>-112.36923062685899</v>
      </c>
      <c r="DG22">
        <v>10749.96</v>
      </c>
      <c r="DH22">
        <v>15</v>
      </c>
      <c r="DI22">
        <v>1608153491.5999999</v>
      </c>
      <c r="DJ22" t="s">
        <v>296</v>
      </c>
      <c r="DK22">
        <v>1608153483.0999999</v>
      </c>
      <c r="DL22">
        <v>1608153491.5999999</v>
      </c>
      <c r="DM22">
        <v>8</v>
      </c>
      <c r="DN22">
        <v>-0.35799999999999998</v>
      </c>
      <c r="DO22">
        <v>-7.0000000000000001E-3</v>
      </c>
      <c r="DP22">
        <v>-0.65400000000000003</v>
      </c>
      <c r="DQ22">
        <v>-0.06</v>
      </c>
      <c r="DR22">
        <v>415</v>
      </c>
      <c r="DS22">
        <v>17</v>
      </c>
      <c r="DT22">
        <v>7.0000000000000007E-2</v>
      </c>
      <c r="DU22">
        <v>0.04</v>
      </c>
      <c r="DV22">
        <v>7.1957597715580999</v>
      </c>
      <c r="DW22">
        <v>-0.14911777907158699</v>
      </c>
      <c r="DX22">
        <v>3.36210372935528E-2</v>
      </c>
      <c r="DY22">
        <v>1</v>
      </c>
      <c r="DZ22">
        <v>-9.6733935483871001</v>
      </c>
      <c r="EA22">
        <v>0.16319274193549599</v>
      </c>
      <c r="EB22">
        <v>4.02916988607624E-2</v>
      </c>
      <c r="EC22">
        <v>1</v>
      </c>
      <c r="ED22">
        <v>5.1477632258064503</v>
      </c>
      <c r="EE22">
        <v>9.6984193548368902E-2</v>
      </c>
      <c r="EF22">
        <v>7.5440783815141901E-3</v>
      </c>
      <c r="EG22">
        <v>1</v>
      </c>
      <c r="EH22">
        <v>3</v>
      </c>
      <c r="EI22">
        <v>3</v>
      </c>
      <c r="EJ22" t="s">
        <v>302</v>
      </c>
      <c r="EK22">
        <v>100</v>
      </c>
      <c r="EL22">
        <v>100</v>
      </c>
      <c r="EM22">
        <v>-0.74199999999999999</v>
      </c>
      <c r="EN22">
        <v>-2.6700000000000002E-2</v>
      </c>
      <c r="EO22">
        <v>-0.87691855613891201</v>
      </c>
      <c r="EP22">
        <v>8.1547674161403102E-4</v>
      </c>
      <c r="EQ22">
        <v>-7.5071724955183801E-7</v>
      </c>
      <c r="ER22">
        <v>1.8443278439785599E-10</v>
      </c>
      <c r="ES22">
        <v>-0.15283346751517099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7.1</v>
      </c>
      <c r="FB22">
        <v>7</v>
      </c>
      <c r="FC22">
        <v>2</v>
      </c>
      <c r="FD22">
        <v>515.36</v>
      </c>
      <c r="FE22">
        <v>466.20400000000001</v>
      </c>
      <c r="FF22">
        <v>23.164100000000001</v>
      </c>
      <c r="FG22">
        <v>33.914900000000003</v>
      </c>
      <c r="FH22">
        <v>30.0002</v>
      </c>
      <c r="FI22">
        <v>33.878100000000003</v>
      </c>
      <c r="FJ22">
        <v>33.836399999999998</v>
      </c>
      <c r="FK22">
        <v>11.8879</v>
      </c>
      <c r="FL22">
        <v>62.037799999999997</v>
      </c>
      <c r="FM22">
        <v>0</v>
      </c>
      <c r="FN22">
        <v>23.160399999999999</v>
      </c>
      <c r="FO22">
        <v>208.98400000000001</v>
      </c>
      <c r="FP22">
        <v>13.626799999999999</v>
      </c>
      <c r="FQ22">
        <v>100.839</v>
      </c>
      <c r="FR22">
        <v>100.651</v>
      </c>
    </row>
    <row r="23" spans="1:174" x14ac:dyDescent="0.25">
      <c r="A23">
        <v>7</v>
      </c>
      <c r="B23">
        <v>1608154010.5999999</v>
      </c>
      <c r="C23">
        <v>545.5</v>
      </c>
      <c r="D23" t="s">
        <v>319</v>
      </c>
      <c r="E23" t="s">
        <v>320</v>
      </c>
      <c r="F23" t="s">
        <v>290</v>
      </c>
      <c r="G23" t="s">
        <v>291</v>
      </c>
      <c r="H23">
        <v>1608154002.8499999</v>
      </c>
      <c r="I23">
        <f t="shared" si="0"/>
        <v>4.4449736544842329E-3</v>
      </c>
      <c r="J23">
        <f t="shared" si="1"/>
        <v>9.5564677356545396</v>
      </c>
      <c r="K23">
        <f t="shared" si="2"/>
        <v>249.71946666666699</v>
      </c>
      <c r="L23">
        <f t="shared" si="3"/>
        <v>181.36923671120113</v>
      </c>
      <c r="M23">
        <f t="shared" si="4"/>
        <v>18.539393301849262</v>
      </c>
      <c r="N23">
        <f t="shared" si="5"/>
        <v>25.526089714063701</v>
      </c>
      <c r="O23">
        <f t="shared" si="6"/>
        <v>0.25621121620791626</v>
      </c>
      <c r="P23">
        <f t="shared" si="7"/>
        <v>2.9672703795407993</v>
      </c>
      <c r="Q23">
        <f t="shared" si="8"/>
        <v>0.24452474728831128</v>
      </c>
      <c r="R23">
        <f t="shared" si="9"/>
        <v>0.15383352341514533</v>
      </c>
      <c r="S23">
        <f t="shared" si="10"/>
        <v>231.29036850829462</v>
      </c>
      <c r="T23">
        <f t="shared" si="11"/>
        <v>28.19702271893383</v>
      </c>
      <c r="U23">
        <f t="shared" si="12"/>
        <v>27.673970000000001</v>
      </c>
      <c r="V23">
        <f t="shared" si="13"/>
        <v>3.7233085530160843</v>
      </c>
      <c r="W23">
        <f t="shared" si="14"/>
        <v>50.525507404255201</v>
      </c>
      <c r="X23">
        <f t="shared" si="15"/>
        <v>1.9164288749962317</v>
      </c>
      <c r="Y23">
        <f t="shared" si="16"/>
        <v>3.7929928336253234</v>
      </c>
      <c r="Z23">
        <f t="shared" si="17"/>
        <v>1.8068796780198526</v>
      </c>
      <c r="AA23">
        <f t="shared" si="18"/>
        <v>-196.02333816275467</v>
      </c>
      <c r="AB23">
        <f t="shared" si="19"/>
        <v>50.819739989348854</v>
      </c>
      <c r="AC23">
        <f t="shared" si="20"/>
        <v>3.7270244975916658</v>
      </c>
      <c r="AD23">
        <f t="shared" si="21"/>
        <v>89.813794832480454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53843.619499252578</v>
      </c>
      <c r="AJ23" t="s">
        <v>292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321</v>
      </c>
      <c r="AR23">
        <v>15345.6</v>
      </c>
      <c r="AS23">
        <v>774.49724000000003</v>
      </c>
      <c r="AT23">
        <v>920.85</v>
      </c>
      <c r="AU23">
        <f t="shared" si="27"/>
        <v>0.15893224738013789</v>
      </c>
      <c r="AV23">
        <v>0.5</v>
      </c>
      <c r="AW23">
        <f t="shared" si="28"/>
        <v>1180.1861906276756</v>
      </c>
      <c r="AX23">
        <f t="shared" si="29"/>
        <v>9.5564677356545396</v>
      </c>
      <c r="AY23">
        <f t="shared" si="30"/>
        <v>93.78482180173016</v>
      </c>
      <c r="AZ23">
        <f t="shared" si="31"/>
        <v>0.3176087310636912</v>
      </c>
      <c r="BA23">
        <f t="shared" si="32"/>
        <v>8.5869630537542003E-3</v>
      </c>
      <c r="BB23">
        <f t="shared" si="33"/>
        <v>2.5424661997067926</v>
      </c>
      <c r="BC23" t="s">
        <v>322</v>
      </c>
      <c r="BD23">
        <v>628.38</v>
      </c>
      <c r="BE23">
        <f t="shared" si="34"/>
        <v>292.47000000000003</v>
      </c>
      <c r="BF23">
        <f t="shared" si="35"/>
        <v>0.50040263958696607</v>
      </c>
      <c r="BG23">
        <f t="shared" si="36"/>
        <v>0.88895090557011058</v>
      </c>
      <c r="BH23">
        <f t="shared" si="37"/>
        <v>0.71261901604959021</v>
      </c>
      <c r="BI23">
        <f t="shared" si="38"/>
        <v>0.91935410791570304</v>
      </c>
      <c r="BJ23">
        <f t="shared" si="39"/>
        <v>0.40599629595020598</v>
      </c>
      <c r="BK23">
        <f t="shared" si="40"/>
        <v>0.59400370404979408</v>
      </c>
      <c r="BL23">
        <f t="shared" si="41"/>
        <v>1400.002</v>
      </c>
      <c r="BM23">
        <f t="shared" si="42"/>
        <v>1180.1861906276756</v>
      </c>
      <c r="BN23">
        <f t="shared" si="43"/>
        <v>0.84298893189272284</v>
      </c>
      <c r="BO23">
        <f t="shared" si="44"/>
        <v>0.19597786378544566</v>
      </c>
      <c r="BP23">
        <v>6</v>
      </c>
      <c r="BQ23">
        <v>0.5</v>
      </c>
      <c r="BR23" t="s">
        <v>295</v>
      </c>
      <c r="BS23">
        <v>2</v>
      </c>
      <c r="BT23">
        <v>1608154002.8499999</v>
      </c>
      <c r="BU23">
        <v>249.71946666666699</v>
      </c>
      <c r="BV23">
        <v>262.51440000000002</v>
      </c>
      <c r="BW23">
        <v>18.748253333333299</v>
      </c>
      <c r="BX23">
        <v>13.516260000000001</v>
      </c>
      <c r="BY23">
        <v>250.43643333333301</v>
      </c>
      <c r="BZ23">
        <v>18.7760866666667</v>
      </c>
      <c r="CA23">
        <v>500.18849999999998</v>
      </c>
      <c r="CB23">
        <v>102.119066666667</v>
      </c>
      <c r="CC23">
        <v>9.9995606666666695E-2</v>
      </c>
      <c r="CD23">
        <v>27.99165</v>
      </c>
      <c r="CE23">
        <v>27.673970000000001</v>
      </c>
      <c r="CF23">
        <v>999.9</v>
      </c>
      <c r="CG23">
        <v>0</v>
      </c>
      <c r="CH23">
        <v>0</v>
      </c>
      <c r="CI23">
        <v>10004.620000000001</v>
      </c>
      <c r="CJ23">
        <v>0</v>
      </c>
      <c r="CK23">
        <v>442.80913333333302</v>
      </c>
      <c r="CL23">
        <v>1400.002</v>
      </c>
      <c r="CM23">
        <v>0.90001039999999999</v>
      </c>
      <c r="CN23">
        <v>9.9989233333333399E-2</v>
      </c>
      <c r="CO23">
        <v>0</v>
      </c>
      <c r="CP23">
        <v>774.44</v>
      </c>
      <c r="CQ23">
        <v>4.99979</v>
      </c>
      <c r="CR23">
        <v>10847.583333333299</v>
      </c>
      <c r="CS23">
        <v>11904.7266666667</v>
      </c>
      <c r="CT23">
        <v>47.561999999999998</v>
      </c>
      <c r="CU23">
        <v>49.932866666666598</v>
      </c>
      <c r="CV23">
        <v>48.666333333333299</v>
      </c>
      <c r="CW23">
        <v>48.875</v>
      </c>
      <c r="CX23">
        <v>48.7665333333333</v>
      </c>
      <c r="CY23">
        <v>1255.51833333333</v>
      </c>
      <c r="CZ23">
        <v>139.48366666666701</v>
      </c>
      <c r="DA23">
        <v>0</v>
      </c>
      <c r="DB23">
        <v>101.5</v>
      </c>
      <c r="DC23">
        <v>0</v>
      </c>
      <c r="DD23">
        <v>774.49724000000003</v>
      </c>
      <c r="DE23">
        <v>4.3523846043405499</v>
      </c>
      <c r="DF23">
        <v>62.638461430142399</v>
      </c>
      <c r="DG23">
        <v>10848.288</v>
      </c>
      <c r="DH23">
        <v>15</v>
      </c>
      <c r="DI23">
        <v>1608153491.5999999</v>
      </c>
      <c r="DJ23" t="s">
        <v>296</v>
      </c>
      <c r="DK23">
        <v>1608153483.0999999</v>
      </c>
      <c r="DL23">
        <v>1608153491.5999999</v>
      </c>
      <c r="DM23">
        <v>8</v>
      </c>
      <c r="DN23">
        <v>-0.35799999999999998</v>
      </c>
      <c r="DO23">
        <v>-7.0000000000000001E-3</v>
      </c>
      <c r="DP23">
        <v>-0.65400000000000003</v>
      </c>
      <c r="DQ23">
        <v>-0.06</v>
      </c>
      <c r="DR23">
        <v>415</v>
      </c>
      <c r="DS23">
        <v>17</v>
      </c>
      <c r="DT23">
        <v>7.0000000000000007E-2</v>
      </c>
      <c r="DU23">
        <v>0.04</v>
      </c>
      <c r="DV23">
        <v>9.5636780458164701</v>
      </c>
      <c r="DW23">
        <v>-0.120108683250648</v>
      </c>
      <c r="DX23">
        <v>2.1694656725273501E-2</v>
      </c>
      <c r="DY23">
        <v>1</v>
      </c>
      <c r="DZ23">
        <v>-12.801151612903199</v>
      </c>
      <c r="EA23">
        <v>0.119970967741968</v>
      </c>
      <c r="EB23">
        <v>2.44153821287998E-2</v>
      </c>
      <c r="EC23">
        <v>1</v>
      </c>
      <c r="ED23">
        <v>5.2292077419354799</v>
      </c>
      <c r="EE23">
        <v>0.18015435483869399</v>
      </c>
      <c r="EF23">
        <v>2.02714957529639E-2</v>
      </c>
      <c r="EG23">
        <v>1</v>
      </c>
      <c r="EH23">
        <v>3</v>
      </c>
      <c r="EI23">
        <v>3</v>
      </c>
      <c r="EJ23" t="s">
        <v>302</v>
      </c>
      <c r="EK23">
        <v>100</v>
      </c>
      <c r="EL23">
        <v>100</v>
      </c>
      <c r="EM23">
        <v>-0.71699999999999997</v>
      </c>
      <c r="EN23">
        <v>-2.8199999999999999E-2</v>
      </c>
      <c r="EO23">
        <v>-0.87691855613891201</v>
      </c>
      <c r="EP23">
        <v>8.1547674161403102E-4</v>
      </c>
      <c r="EQ23">
        <v>-7.5071724955183801E-7</v>
      </c>
      <c r="ER23">
        <v>1.8443278439785599E-10</v>
      </c>
      <c r="ES23">
        <v>-0.15283346751517099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8.8000000000000007</v>
      </c>
      <c r="FB23">
        <v>8.6999999999999993</v>
      </c>
      <c r="FC23">
        <v>2</v>
      </c>
      <c r="FD23">
        <v>515.30999999999995</v>
      </c>
      <c r="FE23">
        <v>466.22399999999999</v>
      </c>
      <c r="FF23">
        <v>23.151700000000002</v>
      </c>
      <c r="FG23">
        <v>33.917999999999999</v>
      </c>
      <c r="FH23">
        <v>30.000299999999999</v>
      </c>
      <c r="FI23">
        <v>33.878100000000003</v>
      </c>
      <c r="FJ23">
        <v>33.839199999999998</v>
      </c>
      <c r="FK23">
        <v>14.1607</v>
      </c>
      <c r="FL23">
        <v>62.5824</v>
      </c>
      <c r="FM23">
        <v>0</v>
      </c>
      <c r="FN23">
        <v>23.1524</v>
      </c>
      <c r="FO23">
        <v>262.625</v>
      </c>
      <c r="FP23">
        <v>13.4925</v>
      </c>
      <c r="FQ23">
        <v>100.837</v>
      </c>
      <c r="FR23">
        <v>100.65</v>
      </c>
    </row>
    <row r="24" spans="1:174" x14ac:dyDescent="0.25">
      <c r="A24">
        <v>8</v>
      </c>
      <c r="B24">
        <v>1608154131.0999999</v>
      </c>
      <c r="C24">
        <v>666</v>
      </c>
      <c r="D24" t="s">
        <v>323</v>
      </c>
      <c r="E24" t="s">
        <v>324</v>
      </c>
      <c r="F24" t="s">
        <v>290</v>
      </c>
      <c r="G24" t="s">
        <v>291</v>
      </c>
      <c r="H24">
        <v>1608154123.0999999</v>
      </c>
      <c r="I24">
        <f t="shared" si="0"/>
        <v>4.1128537580923941E-3</v>
      </c>
      <c r="J24">
        <f t="shared" si="1"/>
        <v>15.627113044056429</v>
      </c>
      <c r="K24">
        <f t="shared" si="2"/>
        <v>399.81864516129002</v>
      </c>
      <c r="L24">
        <f t="shared" si="3"/>
        <v>279.38259192778935</v>
      </c>
      <c r="M24">
        <f t="shared" si="4"/>
        <v>28.559654478007275</v>
      </c>
      <c r="N24">
        <f t="shared" si="5"/>
        <v>40.871130448323605</v>
      </c>
      <c r="O24">
        <f t="shared" si="6"/>
        <v>0.2346459121071609</v>
      </c>
      <c r="P24">
        <f t="shared" si="7"/>
        <v>2.9670987063867584</v>
      </c>
      <c r="Q24">
        <f t="shared" si="8"/>
        <v>0.22480278593446343</v>
      </c>
      <c r="R24">
        <f t="shared" si="9"/>
        <v>0.14135169882462129</v>
      </c>
      <c r="S24">
        <f t="shared" si="10"/>
        <v>231.29413229546498</v>
      </c>
      <c r="T24">
        <f t="shared" si="11"/>
        <v>28.277157986170572</v>
      </c>
      <c r="U24">
        <f t="shared" si="12"/>
        <v>27.6976032258064</v>
      </c>
      <c r="V24">
        <f t="shared" si="13"/>
        <v>3.7284538470502091</v>
      </c>
      <c r="W24">
        <f t="shared" si="14"/>
        <v>50.365997761627682</v>
      </c>
      <c r="X24">
        <f t="shared" si="15"/>
        <v>1.9098001487938761</v>
      </c>
      <c r="Y24">
        <f t="shared" si="16"/>
        <v>3.7918441680289607</v>
      </c>
      <c r="Z24">
        <f t="shared" si="17"/>
        <v>1.8186536982563331</v>
      </c>
      <c r="AA24">
        <f t="shared" si="18"/>
        <v>-181.37685073187458</v>
      </c>
      <c r="AB24">
        <f t="shared" si="19"/>
        <v>46.205346827353559</v>
      </c>
      <c r="AC24">
        <f t="shared" si="20"/>
        <v>3.3891210081209291</v>
      </c>
      <c r="AD24">
        <f t="shared" si="21"/>
        <v>99.511749399064882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53839.639356670967</v>
      </c>
      <c r="AJ24" t="s">
        <v>292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325</v>
      </c>
      <c r="AR24">
        <v>15346.7</v>
      </c>
      <c r="AS24">
        <v>823.60384615384601</v>
      </c>
      <c r="AT24">
        <v>1024.25</v>
      </c>
      <c r="AU24">
        <f t="shared" si="27"/>
        <v>0.19589568352077524</v>
      </c>
      <c r="AV24">
        <v>0.5</v>
      </c>
      <c r="AW24">
        <f t="shared" si="28"/>
        <v>1180.2027586922372</v>
      </c>
      <c r="AX24">
        <f t="shared" si="29"/>
        <v>15.627113044056429</v>
      </c>
      <c r="AY24">
        <f t="shared" si="30"/>
        <v>115.59831305356019</v>
      </c>
      <c r="AZ24">
        <f t="shared" si="31"/>
        <v>0.39704173785696845</v>
      </c>
      <c r="BA24">
        <f t="shared" si="32"/>
        <v>1.3730573331169796E-2</v>
      </c>
      <c r="BB24">
        <f t="shared" si="33"/>
        <v>2.1848474493531853</v>
      </c>
      <c r="BC24" t="s">
        <v>326</v>
      </c>
      <c r="BD24">
        <v>617.58000000000004</v>
      </c>
      <c r="BE24">
        <f t="shared" si="34"/>
        <v>406.66999999999996</v>
      </c>
      <c r="BF24">
        <f t="shared" si="35"/>
        <v>0.49338813742384247</v>
      </c>
      <c r="BG24">
        <f t="shared" si="36"/>
        <v>0.84622045755341269</v>
      </c>
      <c r="BH24">
        <f t="shared" si="37"/>
        <v>0.64981751597513759</v>
      </c>
      <c r="BI24">
        <f t="shared" si="38"/>
        <v>0.87875099982359606</v>
      </c>
      <c r="BJ24">
        <f t="shared" si="39"/>
        <v>0.36996748780760141</v>
      </c>
      <c r="BK24">
        <f t="shared" si="40"/>
        <v>0.63003251219239864</v>
      </c>
      <c r="BL24">
        <f t="shared" si="41"/>
        <v>1400.0212903225799</v>
      </c>
      <c r="BM24">
        <f t="shared" si="42"/>
        <v>1180.2027586922372</v>
      </c>
      <c r="BN24">
        <f t="shared" si="43"/>
        <v>0.84298915084377457</v>
      </c>
      <c r="BO24">
        <f t="shared" si="44"/>
        <v>0.19597830168754909</v>
      </c>
      <c r="BP24">
        <v>6</v>
      </c>
      <c r="BQ24">
        <v>0.5</v>
      </c>
      <c r="BR24" t="s">
        <v>295</v>
      </c>
      <c r="BS24">
        <v>2</v>
      </c>
      <c r="BT24">
        <v>1608154123.0999999</v>
      </c>
      <c r="BU24">
        <v>399.81864516129002</v>
      </c>
      <c r="BV24">
        <v>420.53693548387099</v>
      </c>
      <c r="BW24">
        <v>18.682470967741899</v>
      </c>
      <c r="BX24">
        <v>13.8410096774194</v>
      </c>
      <c r="BY24">
        <v>400.35764516129001</v>
      </c>
      <c r="BZ24">
        <v>18.775470967741899</v>
      </c>
      <c r="CA24">
        <v>500.18148387096801</v>
      </c>
      <c r="CB24">
        <v>102.124193548387</v>
      </c>
      <c r="CC24">
        <v>9.9979693548387094E-2</v>
      </c>
      <c r="CD24">
        <v>27.986454838709701</v>
      </c>
      <c r="CE24">
        <v>27.6976032258064</v>
      </c>
      <c r="CF24">
        <v>999.9</v>
      </c>
      <c r="CG24">
        <v>0</v>
      </c>
      <c r="CH24">
        <v>0</v>
      </c>
      <c r="CI24">
        <v>10003.1451612903</v>
      </c>
      <c r="CJ24">
        <v>0</v>
      </c>
      <c r="CK24">
        <v>459.64548387096801</v>
      </c>
      <c r="CL24">
        <v>1400.0212903225799</v>
      </c>
      <c r="CM24">
        <v>0.90000261290322603</v>
      </c>
      <c r="CN24">
        <v>9.9997154838709704E-2</v>
      </c>
      <c r="CO24">
        <v>0</v>
      </c>
      <c r="CP24">
        <v>823.37416129032204</v>
      </c>
      <c r="CQ24">
        <v>4.99979</v>
      </c>
      <c r="CR24">
        <v>11539.822580645199</v>
      </c>
      <c r="CS24">
        <v>11904.874193548399</v>
      </c>
      <c r="CT24">
        <v>47.503999999999998</v>
      </c>
      <c r="CU24">
        <v>49.902999999999999</v>
      </c>
      <c r="CV24">
        <v>48.633000000000003</v>
      </c>
      <c r="CW24">
        <v>48.875</v>
      </c>
      <c r="CX24">
        <v>48.75</v>
      </c>
      <c r="CY24">
        <v>1255.52548387097</v>
      </c>
      <c r="CZ24">
        <v>139.49580645161299</v>
      </c>
      <c r="DA24">
        <v>0</v>
      </c>
      <c r="DB24">
        <v>120.09999990463299</v>
      </c>
      <c r="DC24">
        <v>0</v>
      </c>
      <c r="DD24">
        <v>823.60384615384601</v>
      </c>
      <c r="DE24">
        <v>17.124581176114901</v>
      </c>
      <c r="DF24">
        <v>258.68717910715799</v>
      </c>
      <c r="DG24">
        <v>11542.9461538462</v>
      </c>
      <c r="DH24">
        <v>15</v>
      </c>
      <c r="DI24">
        <v>1608154165.5999999</v>
      </c>
      <c r="DJ24" t="s">
        <v>327</v>
      </c>
      <c r="DK24">
        <v>1608154153.0999999</v>
      </c>
      <c r="DL24">
        <v>1608154165.5999999</v>
      </c>
      <c r="DM24">
        <v>9</v>
      </c>
      <c r="DN24">
        <v>0.114</v>
      </c>
      <c r="DO24">
        <v>2.3E-2</v>
      </c>
      <c r="DP24">
        <v>-0.53900000000000003</v>
      </c>
      <c r="DQ24">
        <v>-9.2999999999999999E-2</v>
      </c>
      <c r="DR24">
        <v>421</v>
      </c>
      <c r="DS24">
        <v>14</v>
      </c>
      <c r="DT24">
        <v>0.14000000000000001</v>
      </c>
      <c r="DU24">
        <v>0.02</v>
      </c>
      <c r="DV24">
        <v>15.7061149259904</v>
      </c>
      <c r="DW24">
        <v>-0.45032011817276002</v>
      </c>
      <c r="DX24">
        <v>5.9843861257762303E-2</v>
      </c>
      <c r="DY24">
        <v>1</v>
      </c>
      <c r="DZ24">
        <v>-20.838083870967701</v>
      </c>
      <c r="EA24">
        <v>0.48252096774197301</v>
      </c>
      <c r="EB24">
        <v>7.0514460181533303E-2</v>
      </c>
      <c r="EC24">
        <v>0</v>
      </c>
      <c r="ED24">
        <v>4.9066264516129001</v>
      </c>
      <c r="EE24">
        <v>6.7564354838683297E-2</v>
      </c>
      <c r="EF24">
        <v>8.8399301370713692E-3</v>
      </c>
      <c r="EG24">
        <v>1</v>
      </c>
      <c r="EH24">
        <v>2</v>
      </c>
      <c r="EI24">
        <v>3</v>
      </c>
      <c r="EJ24" t="s">
        <v>328</v>
      </c>
      <c r="EK24">
        <v>100</v>
      </c>
      <c r="EL24">
        <v>100</v>
      </c>
      <c r="EM24">
        <v>-0.53900000000000003</v>
      </c>
      <c r="EN24">
        <v>-9.2999999999999999E-2</v>
      </c>
      <c r="EO24">
        <v>-0.87691855613891201</v>
      </c>
      <c r="EP24">
        <v>8.1547674161403102E-4</v>
      </c>
      <c r="EQ24">
        <v>-7.5071724955183801E-7</v>
      </c>
      <c r="ER24">
        <v>1.8443278439785599E-10</v>
      </c>
      <c r="ES24">
        <v>-0.15283346751517099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10.8</v>
      </c>
      <c r="FB24">
        <v>10.7</v>
      </c>
      <c r="FC24">
        <v>2</v>
      </c>
      <c r="FD24">
        <v>515.34100000000001</v>
      </c>
      <c r="FE24">
        <v>466.62799999999999</v>
      </c>
      <c r="FF24">
        <v>23.168399999999998</v>
      </c>
      <c r="FG24">
        <v>33.948500000000003</v>
      </c>
      <c r="FH24">
        <v>29.9998</v>
      </c>
      <c r="FI24">
        <v>33.8994</v>
      </c>
      <c r="FJ24">
        <v>33.854500000000002</v>
      </c>
      <c r="FK24">
        <v>20.575600000000001</v>
      </c>
      <c r="FL24">
        <v>61.468600000000002</v>
      </c>
      <c r="FM24">
        <v>0</v>
      </c>
      <c r="FN24">
        <v>23.172699999999999</v>
      </c>
      <c r="FO24">
        <v>420.66199999999998</v>
      </c>
      <c r="FP24">
        <v>13.836</v>
      </c>
      <c r="FQ24">
        <v>100.825</v>
      </c>
      <c r="FR24">
        <v>100.642</v>
      </c>
    </row>
    <row r="25" spans="1:174" x14ac:dyDescent="0.25">
      <c r="A25">
        <v>9</v>
      </c>
      <c r="B25">
        <v>1608154286.5999999</v>
      </c>
      <c r="C25">
        <v>821.5</v>
      </c>
      <c r="D25" t="s">
        <v>329</v>
      </c>
      <c r="E25" t="s">
        <v>330</v>
      </c>
      <c r="F25" t="s">
        <v>290</v>
      </c>
      <c r="G25" t="s">
        <v>291</v>
      </c>
      <c r="H25">
        <v>1608154278.5999999</v>
      </c>
      <c r="I25">
        <f t="shared" si="0"/>
        <v>3.4727901730975722E-3</v>
      </c>
      <c r="J25">
        <f t="shared" si="1"/>
        <v>18.436828477160983</v>
      </c>
      <c r="K25">
        <f t="shared" si="2"/>
        <v>499.909290322581</v>
      </c>
      <c r="L25">
        <f t="shared" si="3"/>
        <v>332.55061648906587</v>
      </c>
      <c r="M25">
        <f t="shared" si="4"/>
        <v>33.992318027224172</v>
      </c>
      <c r="N25">
        <f t="shared" si="5"/>
        <v>51.09921539408073</v>
      </c>
      <c r="O25">
        <f t="shared" si="6"/>
        <v>0.19604420652213483</v>
      </c>
      <c r="P25">
        <f t="shared" si="7"/>
        <v>2.965299470875026</v>
      </c>
      <c r="Q25">
        <f t="shared" si="8"/>
        <v>0.18911786272389725</v>
      </c>
      <c r="R25">
        <f t="shared" si="9"/>
        <v>0.11880058149167749</v>
      </c>
      <c r="S25">
        <f t="shared" si="10"/>
        <v>231.29969341826111</v>
      </c>
      <c r="T25">
        <f t="shared" si="11"/>
        <v>28.466530756963962</v>
      </c>
      <c r="U25">
        <f t="shared" si="12"/>
        <v>27.8715516129032</v>
      </c>
      <c r="V25">
        <f t="shared" si="13"/>
        <v>3.7665161920135213</v>
      </c>
      <c r="W25">
        <f t="shared" si="14"/>
        <v>51.139045754824089</v>
      </c>
      <c r="X25">
        <f t="shared" si="15"/>
        <v>1.94190786794297</v>
      </c>
      <c r="Y25">
        <f t="shared" si="16"/>
        <v>3.7973095494449747</v>
      </c>
      <c r="Z25">
        <f t="shared" si="17"/>
        <v>1.8246083240705513</v>
      </c>
      <c r="AA25">
        <f t="shared" si="18"/>
        <v>-153.15004663360293</v>
      </c>
      <c r="AB25">
        <f t="shared" si="19"/>
        <v>22.318732503135113</v>
      </c>
      <c r="AC25">
        <f t="shared" si="20"/>
        <v>1.6396751720958533</v>
      </c>
      <c r="AD25">
        <f t="shared" si="21"/>
        <v>102.10805445988915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53782.464978610747</v>
      </c>
      <c r="AJ25" t="s">
        <v>292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331</v>
      </c>
      <c r="AR25">
        <v>15348.2</v>
      </c>
      <c r="AS25">
        <v>883.54179999999997</v>
      </c>
      <c r="AT25">
        <v>1121.71</v>
      </c>
      <c r="AU25">
        <f t="shared" si="27"/>
        <v>0.2123260022643999</v>
      </c>
      <c r="AV25">
        <v>0.5</v>
      </c>
      <c r="AW25">
        <f t="shared" si="28"/>
        <v>1180.2291006277605</v>
      </c>
      <c r="AX25">
        <f t="shared" si="29"/>
        <v>18.436828477160983</v>
      </c>
      <c r="AY25">
        <f t="shared" si="30"/>
        <v>125.29666334620028</v>
      </c>
      <c r="AZ25">
        <f t="shared" si="31"/>
        <v>0.43301744657710106</v>
      </c>
      <c r="BA25">
        <f t="shared" si="32"/>
        <v>1.6110919436627524E-2</v>
      </c>
      <c r="BB25">
        <f t="shared" si="33"/>
        <v>1.9081313351935882</v>
      </c>
      <c r="BC25" t="s">
        <v>332</v>
      </c>
      <c r="BD25">
        <v>635.99</v>
      </c>
      <c r="BE25">
        <f t="shared" si="34"/>
        <v>485.72</v>
      </c>
      <c r="BF25">
        <f t="shared" si="35"/>
        <v>0.49034052540558359</v>
      </c>
      <c r="BG25">
        <f t="shared" si="36"/>
        <v>0.81504061170790021</v>
      </c>
      <c r="BH25">
        <f t="shared" si="37"/>
        <v>0.58628460735879173</v>
      </c>
      <c r="BI25">
        <f t="shared" si="38"/>
        <v>0.84048041070699298</v>
      </c>
      <c r="BJ25">
        <f t="shared" si="39"/>
        <v>0.35295632957342493</v>
      </c>
      <c r="BK25">
        <f t="shared" si="40"/>
        <v>0.64704367042657507</v>
      </c>
      <c r="BL25">
        <f t="shared" si="41"/>
        <v>1400.0522580645199</v>
      </c>
      <c r="BM25">
        <f t="shared" si="42"/>
        <v>1180.2291006277605</v>
      </c>
      <c r="BN25">
        <f t="shared" si="43"/>
        <v>0.84298931974107127</v>
      </c>
      <c r="BO25">
        <f t="shared" si="44"/>
        <v>0.19597863948214245</v>
      </c>
      <c r="BP25">
        <v>6</v>
      </c>
      <c r="BQ25">
        <v>0.5</v>
      </c>
      <c r="BR25" t="s">
        <v>295</v>
      </c>
      <c r="BS25">
        <v>2</v>
      </c>
      <c r="BT25">
        <v>1608154278.5999999</v>
      </c>
      <c r="BU25">
        <v>499.909290322581</v>
      </c>
      <c r="BV25">
        <v>524.10709677419402</v>
      </c>
      <c r="BW25">
        <v>18.997900000000001</v>
      </c>
      <c r="BX25">
        <v>14.911358064516101</v>
      </c>
      <c r="BY25">
        <v>500.429483870968</v>
      </c>
      <c r="BZ25">
        <v>18.998270967741899</v>
      </c>
      <c r="CA25">
        <v>500.20009677419398</v>
      </c>
      <c r="CB25">
        <v>102.116903225806</v>
      </c>
      <c r="CC25">
        <v>0.1000717</v>
      </c>
      <c r="CD25">
        <v>28.011161290322601</v>
      </c>
      <c r="CE25">
        <v>27.8715516129032</v>
      </c>
      <c r="CF25">
        <v>999.9</v>
      </c>
      <c r="CG25">
        <v>0</v>
      </c>
      <c r="CH25">
        <v>0</v>
      </c>
      <c r="CI25">
        <v>9993.6693548387102</v>
      </c>
      <c r="CJ25">
        <v>0</v>
      </c>
      <c r="CK25">
        <v>499.414774193548</v>
      </c>
      <c r="CL25">
        <v>1400.0522580645199</v>
      </c>
      <c r="CM25">
        <v>0.89999680645161295</v>
      </c>
      <c r="CN25">
        <v>0.100003077419355</v>
      </c>
      <c r="CO25">
        <v>0</v>
      </c>
      <c r="CP25">
        <v>883.48016129032305</v>
      </c>
      <c r="CQ25">
        <v>4.99979</v>
      </c>
      <c r="CR25">
        <v>12394.293548387101</v>
      </c>
      <c r="CS25">
        <v>11905.0967741936</v>
      </c>
      <c r="CT25">
        <v>47.441064516129003</v>
      </c>
      <c r="CU25">
        <v>49.875</v>
      </c>
      <c r="CV25">
        <v>48.625</v>
      </c>
      <c r="CW25">
        <v>48.811999999999998</v>
      </c>
      <c r="CX25">
        <v>48.686999999999998</v>
      </c>
      <c r="CY25">
        <v>1255.54548387097</v>
      </c>
      <c r="CZ25">
        <v>139.50677419354801</v>
      </c>
      <c r="DA25">
        <v>0</v>
      </c>
      <c r="DB25">
        <v>155</v>
      </c>
      <c r="DC25">
        <v>0</v>
      </c>
      <c r="DD25">
        <v>883.54179999999997</v>
      </c>
      <c r="DE25">
        <v>4.1456922989784104</v>
      </c>
      <c r="DF25">
        <v>68.238461429568702</v>
      </c>
      <c r="DG25">
        <v>12395.12</v>
      </c>
      <c r="DH25">
        <v>15</v>
      </c>
      <c r="DI25">
        <v>1608154165.5999999</v>
      </c>
      <c r="DJ25" t="s">
        <v>327</v>
      </c>
      <c r="DK25">
        <v>1608154153.0999999</v>
      </c>
      <c r="DL25">
        <v>1608154165.5999999</v>
      </c>
      <c r="DM25">
        <v>9</v>
      </c>
      <c r="DN25">
        <v>0.114</v>
      </c>
      <c r="DO25">
        <v>2.3E-2</v>
      </c>
      <c r="DP25">
        <v>-0.53900000000000003</v>
      </c>
      <c r="DQ25">
        <v>-9.2999999999999999E-2</v>
      </c>
      <c r="DR25">
        <v>421</v>
      </c>
      <c r="DS25">
        <v>14</v>
      </c>
      <c r="DT25">
        <v>0.14000000000000001</v>
      </c>
      <c r="DU25">
        <v>0.02</v>
      </c>
      <c r="DV25">
        <v>18.431561272786102</v>
      </c>
      <c r="DW25">
        <v>0.18857354104669799</v>
      </c>
      <c r="DX25">
        <v>3.6758786973662298E-2</v>
      </c>
      <c r="DY25">
        <v>1</v>
      </c>
      <c r="DZ25">
        <v>-24.1974709677419</v>
      </c>
      <c r="EA25">
        <v>9.1906451613037898E-2</v>
      </c>
      <c r="EB25">
        <v>3.9861366157805701E-2</v>
      </c>
      <c r="EC25">
        <v>1</v>
      </c>
      <c r="ED25">
        <v>4.09236548387097</v>
      </c>
      <c r="EE25">
        <v>-0.74348177419354899</v>
      </c>
      <c r="EF25">
        <v>5.8343628882830699E-2</v>
      </c>
      <c r="EG25">
        <v>0</v>
      </c>
      <c r="EH25">
        <v>2</v>
      </c>
      <c r="EI25">
        <v>3</v>
      </c>
      <c r="EJ25" t="s">
        <v>328</v>
      </c>
      <c r="EK25">
        <v>100</v>
      </c>
      <c r="EL25">
        <v>100</v>
      </c>
      <c r="EM25">
        <v>-0.52</v>
      </c>
      <c r="EN25">
        <v>2.9999999999999997E-4</v>
      </c>
      <c r="EO25">
        <v>-0.76343583568457196</v>
      </c>
      <c r="EP25">
        <v>8.1547674161403102E-4</v>
      </c>
      <c r="EQ25">
        <v>-7.5071724955183801E-7</v>
      </c>
      <c r="ER25">
        <v>1.8443278439785599E-10</v>
      </c>
      <c r="ES25">
        <v>-0.12996531246776299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2.2000000000000002</v>
      </c>
      <c r="FB25">
        <v>2</v>
      </c>
      <c r="FC25">
        <v>2</v>
      </c>
      <c r="FD25">
        <v>514.94100000000003</v>
      </c>
      <c r="FE25">
        <v>468.15899999999999</v>
      </c>
      <c r="FF25">
        <v>23.039100000000001</v>
      </c>
      <c r="FG25">
        <v>33.908799999999999</v>
      </c>
      <c r="FH25">
        <v>30.0001</v>
      </c>
      <c r="FI25">
        <v>33.875</v>
      </c>
      <c r="FJ25">
        <v>33.8354</v>
      </c>
      <c r="FK25">
        <v>24.581700000000001</v>
      </c>
      <c r="FL25">
        <v>58.3827</v>
      </c>
      <c r="FM25">
        <v>0</v>
      </c>
      <c r="FN25">
        <v>23.035499999999999</v>
      </c>
      <c r="FO25">
        <v>524.05200000000002</v>
      </c>
      <c r="FP25">
        <v>15.097</v>
      </c>
      <c r="FQ25">
        <v>100.837</v>
      </c>
      <c r="FR25">
        <v>100.646</v>
      </c>
    </row>
    <row r="26" spans="1:174" x14ac:dyDescent="0.25">
      <c r="A26">
        <v>10</v>
      </c>
      <c r="B26">
        <v>1608154407.0999999</v>
      </c>
      <c r="C26">
        <v>942</v>
      </c>
      <c r="D26" t="s">
        <v>333</v>
      </c>
      <c r="E26" t="s">
        <v>334</v>
      </c>
      <c r="F26" t="s">
        <v>290</v>
      </c>
      <c r="G26" t="s">
        <v>291</v>
      </c>
      <c r="H26">
        <v>1608154399.0999999</v>
      </c>
      <c r="I26">
        <f t="shared" si="0"/>
        <v>3.0196678414052048E-3</v>
      </c>
      <c r="J26">
        <f t="shared" si="1"/>
        <v>20.367954832926184</v>
      </c>
      <c r="K26">
        <f t="shared" si="2"/>
        <v>599.91129032258095</v>
      </c>
      <c r="L26">
        <f t="shared" si="3"/>
        <v>390.02548841319515</v>
      </c>
      <c r="M26">
        <f t="shared" si="4"/>
        <v>39.864492775451033</v>
      </c>
      <c r="N26">
        <f t="shared" si="5"/>
        <v>61.316913918303165</v>
      </c>
      <c r="O26">
        <f t="shared" si="6"/>
        <v>0.17123069822283912</v>
      </c>
      <c r="P26">
        <f t="shared" si="7"/>
        <v>2.9654837181159754</v>
      </c>
      <c r="Q26">
        <f t="shared" si="8"/>
        <v>0.16592150819924964</v>
      </c>
      <c r="R26">
        <f t="shared" si="9"/>
        <v>0.10416423960993457</v>
      </c>
      <c r="S26">
        <f t="shared" si="10"/>
        <v>231.28805620709198</v>
      </c>
      <c r="T26">
        <f t="shared" si="11"/>
        <v>28.553784643696119</v>
      </c>
      <c r="U26">
        <f t="shared" si="12"/>
        <v>27.945241935483899</v>
      </c>
      <c r="V26">
        <f t="shared" si="13"/>
        <v>3.7827426209938797</v>
      </c>
      <c r="W26">
        <f t="shared" si="14"/>
        <v>52.098230568187319</v>
      </c>
      <c r="X26">
        <f t="shared" si="15"/>
        <v>1.9749784876844736</v>
      </c>
      <c r="Y26">
        <f t="shared" si="16"/>
        <v>3.790874404265185</v>
      </c>
      <c r="Z26">
        <f t="shared" si="17"/>
        <v>1.8077641333094061</v>
      </c>
      <c r="AA26">
        <f t="shared" si="18"/>
        <v>-133.16735180596953</v>
      </c>
      <c r="AB26">
        <f t="shared" si="19"/>
        <v>5.887531632699603</v>
      </c>
      <c r="AC26">
        <f t="shared" si="20"/>
        <v>0.43260454285265304</v>
      </c>
      <c r="AD26">
        <f t="shared" si="21"/>
        <v>104.44084057667472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53792.899802937594</v>
      </c>
      <c r="AJ26" t="s">
        <v>292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335</v>
      </c>
      <c r="AR26">
        <v>15348.7</v>
      </c>
      <c r="AS26">
        <v>920.39592307692305</v>
      </c>
      <c r="AT26">
        <v>1183.72</v>
      </c>
      <c r="AU26">
        <f t="shared" si="27"/>
        <v>0.22245469952613539</v>
      </c>
      <c r="AV26">
        <v>0.5</v>
      </c>
      <c r="AW26">
        <f t="shared" si="28"/>
        <v>1180.1681038535876</v>
      </c>
      <c r="AX26">
        <f t="shared" si="29"/>
        <v>20.367954832926184</v>
      </c>
      <c r="AY26">
        <f t="shared" si="30"/>
        <v>131.26697046653939</v>
      </c>
      <c r="AZ26">
        <f t="shared" si="31"/>
        <v>0.45280133815429324</v>
      </c>
      <c r="BA26">
        <f t="shared" si="32"/>
        <v>1.7748066774850701E-2</v>
      </c>
      <c r="BB26">
        <f t="shared" si="33"/>
        <v>1.7557868414827829</v>
      </c>
      <c r="BC26" t="s">
        <v>336</v>
      </c>
      <c r="BD26">
        <v>647.73</v>
      </c>
      <c r="BE26">
        <f t="shared" si="34"/>
        <v>535.99</v>
      </c>
      <c r="BF26">
        <f t="shared" si="35"/>
        <v>0.49128542868911168</v>
      </c>
      <c r="BG26">
        <f t="shared" si="36"/>
        <v>0.79498154416967881</v>
      </c>
      <c r="BH26">
        <f t="shared" si="37"/>
        <v>0.5623661937586657</v>
      </c>
      <c r="BI26">
        <f t="shared" si="38"/>
        <v>0.8161303262505949</v>
      </c>
      <c r="BJ26">
        <f t="shared" si="39"/>
        <v>0.34574285125142035</v>
      </c>
      <c r="BK26">
        <f t="shared" si="40"/>
        <v>0.65425714874857965</v>
      </c>
      <c r="BL26">
        <f t="shared" si="41"/>
        <v>1399.9796774193501</v>
      </c>
      <c r="BM26">
        <f t="shared" si="42"/>
        <v>1180.1681038535876</v>
      </c>
      <c r="BN26">
        <f t="shared" si="43"/>
        <v>0.84298945398196656</v>
      </c>
      <c r="BO26">
        <f t="shared" si="44"/>
        <v>0.19597890796393336</v>
      </c>
      <c r="BP26">
        <v>6</v>
      </c>
      <c r="BQ26">
        <v>0.5</v>
      </c>
      <c r="BR26" t="s">
        <v>295</v>
      </c>
      <c r="BS26">
        <v>2</v>
      </c>
      <c r="BT26">
        <v>1608154399.0999999</v>
      </c>
      <c r="BU26">
        <v>599.91129032258095</v>
      </c>
      <c r="BV26">
        <v>626.51590322580603</v>
      </c>
      <c r="BW26">
        <v>19.322758064516101</v>
      </c>
      <c r="BX26">
        <v>15.7706129032258</v>
      </c>
      <c r="BY26">
        <v>600.41587096774197</v>
      </c>
      <c r="BZ26">
        <v>19.316512903225799</v>
      </c>
      <c r="CA26">
        <v>500.20245161290302</v>
      </c>
      <c r="CB26">
        <v>102.109935483871</v>
      </c>
      <c r="CC26">
        <v>0.100032735483871</v>
      </c>
      <c r="CD26">
        <v>27.982067741935499</v>
      </c>
      <c r="CE26">
        <v>27.945241935483899</v>
      </c>
      <c r="CF26">
        <v>999.9</v>
      </c>
      <c r="CG26">
        <v>0</v>
      </c>
      <c r="CH26">
        <v>0</v>
      </c>
      <c r="CI26">
        <v>9995.3945161290303</v>
      </c>
      <c r="CJ26">
        <v>0</v>
      </c>
      <c r="CK26">
        <v>467.98287096774197</v>
      </c>
      <c r="CL26">
        <v>1399.9796774193501</v>
      </c>
      <c r="CM26">
        <v>0.89999422580645205</v>
      </c>
      <c r="CN26">
        <v>0.10000570967741899</v>
      </c>
      <c r="CO26">
        <v>0</v>
      </c>
      <c r="CP26">
        <v>920.41816129032304</v>
      </c>
      <c r="CQ26">
        <v>4.99979</v>
      </c>
      <c r="CR26">
        <v>12895.945161290299</v>
      </c>
      <c r="CS26">
        <v>11904.4774193548</v>
      </c>
      <c r="CT26">
        <v>47.491870967741903</v>
      </c>
      <c r="CU26">
        <v>49.927</v>
      </c>
      <c r="CV26">
        <v>48.625</v>
      </c>
      <c r="CW26">
        <v>48.875</v>
      </c>
      <c r="CX26">
        <v>48.727645161290297</v>
      </c>
      <c r="CY26">
        <v>1255.4738709677399</v>
      </c>
      <c r="CZ26">
        <v>139.50580645161301</v>
      </c>
      <c r="DA26">
        <v>0</v>
      </c>
      <c r="DB26">
        <v>120</v>
      </c>
      <c r="DC26">
        <v>0</v>
      </c>
      <c r="DD26">
        <v>920.39592307692305</v>
      </c>
      <c r="DE26">
        <v>0.56738462280813295</v>
      </c>
      <c r="DF26">
        <v>34.499145248400403</v>
      </c>
      <c r="DG26">
        <v>12896.4346153846</v>
      </c>
      <c r="DH26">
        <v>15</v>
      </c>
      <c r="DI26">
        <v>1608154165.5999999</v>
      </c>
      <c r="DJ26" t="s">
        <v>327</v>
      </c>
      <c r="DK26">
        <v>1608154153.0999999</v>
      </c>
      <c r="DL26">
        <v>1608154165.5999999</v>
      </c>
      <c r="DM26">
        <v>9</v>
      </c>
      <c r="DN26">
        <v>0.114</v>
      </c>
      <c r="DO26">
        <v>2.3E-2</v>
      </c>
      <c r="DP26">
        <v>-0.53900000000000003</v>
      </c>
      <c r="DQ26">
        <v>-9.2999999999999999E-2</v>
      </c>
      <c r="DR26">
        <v>421</v>
      </c>
      <c r="DS26">
        <v>14</v>
      </c>
      <c r="DT26">
        <v>0.14000000000000001</v>
      </c>
      <c r="DU26">
        <v>0.02</v>
      </c>
      <c r="DV26">
        <v>20.368086568476599</v>
      </c>
      <c r="DW26">
        <v>-0.94667173303379104</v>
      </c>
      <c r="DX26">
        <v>0.104864306450154</v>
      </c>
      <c r="DY26">
        <v>0</v>
      </c>
      <c r="DZ26">
        <v>-26.6046193548387</v>
      </c>
      <c r="EA26">
        <v>1.03815967741935</v>
      </c>
      <c r="EB26">
        <v>0.123144212388342</v>
      </c>
      <c r="EC26">
        <v>0</v>
      </c>
      <c r="ED26">
        <v>3.5521390322580602</v>
      </c>
      <c r="EE26">
        <v>-5.4779032258204501E-3</v>
      </c>
      <c r="EF26">
        <v>2.4668072022663401E-3</v>
      </c>
      <c r="EG26">
        <v>1</v>
      </c>
      <c r="EH26">
        <v>1</v>
      </c>
      <c r="EI26">
        <v>3</v>
      </c>
      <c r="EJ26" t="s">
        <v>297</v>
      </c>
      <c r="EK26">
        <v>100</v>
      </c>
      <c r="EL26">
        <v>100</v>
      </c>
      <c r="EM26">
        <v>-0.504</v>
      </c>
      <c r="EN26">
        <v>6.1999999999999998E-3</v>
      </c>
      <c r="EO26">
        <v>-0.76343583568457196</v>
      </c>
      <c r="EP26">
        <v>8.1547674161403102E-4</v>
      </c>
      <c r="EQ26">
        <v>-7.5071724955183801E-7</v>
      </c>
      <c r="ER26">
        <v>1.8443278439785599E-10</v>
      </c>
      <c r="ES26">
        <v>-0.12996531246776299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4.2</v>
      </c>
      <c r="FB26">
        <v>4</v>
      </c>
      <c r="FC26">
        <v>2</v>
      </c>
      <c r="FD26">
        <v>514.68399999999997</v>
      </c>
      <c r="FE26">
        <v>468.92599999999999</v>
      </c>
      <c r="FF26">
        <v>23.0444</v>
      </c>
      <c r="FG26">
        <v>33.924100000000003</v>
      </c>
      <c r="FH26">
        <v>30.0001</v>
      </c>
      <c r="FI26">
        <v>33.882100000000001</v>
      </c>
      <c r="FJ26">
        <v>33.842500000000001</v>
      </c>
      <c r="FK26">
        <v>28.417999999999999</v>
      </c>
      <c r="FL26">
        <v>56.081699999999998</v>
      </c>
      <c r="FM26">
        <v>0</v>
      </c>
      <c r="FN26">
        <v>23.0566</v>
      </c>
      <c r="FO26">
        <v>626.52200000000005</v>
      </c>
      <c r="FP26">
        <v>15.715400000000001</v>
      </c>
      <c r="FQ26">
        <v>100.834</v>
      </c>
      <c r="FR26">
        <v>100.64100000000001</v>
      </c>
    </row>
    <row r="27" spans="1:174" x14ac:dyDescent="0.25">
      <c r="A27">
        <v>11</v>
      </c>
      <c r="B27">
        <v>1608154512.5999999</v>
      </c>
      <c r="C27">
        <v>1047.5</v>
      </c>
      <c r="D27" t="s">
        <v>337</v>
      </c>
      <c r="E27" t="s">
        <v>338</v>
      </c>
      <c r="F27" t="s">
        <v>290</v>
      </c>
      <c r="G27" t="s">
        <v>291</v>
      </c>
      <c r="H27">
        <v>1608154504.5999999</v>
      </c>
      <c r="I27">
        <f t="shared" si="0"/>
        <v>2.6871810983557557E-3</v>
      </c>
      <c r="J27">
        <f t="shared" si="1"/>
        <v>21.917009029602536</v>
      </c>
      <c r="K27">
        <f t="shared" si="2"/>
        <v>699.71796774193501</v>
      </c>
      <c r="L27">
        <f t="shared" si="3"/>
        <v>445.96503977169328</v>
      </c>
      <c r="M27">
        <f t="shared" si="4"/>
        <v>45.582214888294558</v>
      </c>
      <c r="N27">
        <f t="shared" si="5"/>
        <v>71.518374586361659</v>
      </c>
      <c r="O27">
        <f t="shared" si="6"/>
        <v>0.15148560914988551</v>
      </c>
      <c r="P27">
        <f t="shared" si="7"/>
        <v>2.966992963682066</v>
      </c>
      <c r="Q27">
        <f t="shared" si="8"/>
        <v>0.14731625933282141</v>
      </c>
      <c r="R27">
        <f t="shared" si="9"/>
        <v>9.2437703393130177E-2</v>
      </c>
      <c r="S27">
        <f t="shared" si="10"/>
        <v>231.2892195754703</v>
      </c>
      <c r="T27">
        <f t="shared" si="11"/>
        <v>28.646362791767572</v>
      </c>
      <c r="U27">
        <f t="shared" si="12"/>
        <v>27.9781096774194</v>
      </c>
      <c r="V27">
        <f t="shared" si="13"/>
        <v>3.7899996633775928</v>
      </c>
      <c r="W27">
        <f t="shared" si="14"/>
        <v>52.160562454340273</v>
      </c>
      <c r="X27">
        <f t="shared" si="15"/>
        <v>1.9782006524961881</v>
      </c>
      <c r="Y27">
        <f t="shared" si="16"/>
        <v>3.7925217049333839</v>
      </c>
      <c r="Z27">
        <f t="shared" si="17"/>
        <v>1.8117990108814046</v>
      </c>
      <c r="AA27">
        <f t="shared" si="18"/>
        <v>-118.50468643748883</v>
      </c>
      <c r="AB27">
        <f t="shared" si="19"/>
        <v>1.8250523474600797</v>
      </c>
      <c r="AC27">
        <f t="shared" si="20"/>
        <v>0.13406007038456796</v>
      </c>
      <c r="AD27">
        <f t="shared" si="21"/>
        <v>114.74364555582613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53835.698907434256</v>
      </c>
      <c r="AJ27" t="s">
        <v>292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339</v>
      </c>
      <c r="AR27">
        <v>15348.9</v>
      </c>
      <c r="AS27">
        <v>949.02819999999997</v>
      </c>
      <c r="AT27">
        <v>1230.45</v>
      </c>
      <c r="AU27">
        <f t="shared" si="27"/>
        <v>0.228714535332602</v>
      </c>
      <c r="AV27">
        <v>0.5</v>
      </c>
      <c r="AW27">
        <f t="shared" si="28"/>
        <v>1180.1731070794162</v>
      </c>
      <c r="AX27">
        <f t="shared" si="29"/>
        <v>21.917009029602536</v>
      </c>
      <c r="AY27">
        <f t="shared" si="30"/>
        <v>134.96137189885093</v>
      </c>
      <c r="AZ27">
        <f t="shared" si="31"/>
        <v>0.4681701816408631</v>
      </c>
      <c r="BA27">
        <f t="shared" si="32"/>
        <v>1.9060556772969275E-2</v>
      </c>
      <c r="BB27">
        <f t="shared" si="33"/>
        <v>1.6511276362306471</v>
      </c>
      <c r="BC27" t="s">
        <v>340</v>
      </c>
      <c r="BD27">
        <v>654.39</v>
      </c>
      <c r="BE27">
        <f t="shared" si="34"/>
        <v>576.06000000000006</v>
      </c>
      <c r="BF27">
        <f t="shared" si="35"/>
        <v>0.48852862549040038</v>
      </c>
      <c r="BG27">
        <f t="shared" si="36"/>
        <v>0.77909183990428299</v>
      </c>
      <c r="BH27">
        <f t="shared" si="37"/>
        <v>0.54647866580030324</v>
      </c>
      <c r="BI27">
        <f t="shared" si="38"/>
        <v>0.79778039161670566</v>
      </c>
      <c r="BJ27">
        <f t="shared" si="39"/>
        <v>0.3368585330074102</v>
      </c>
      <c r="BK27">
        <f t="shared" si="40"/>
        <v>0.6631414669925898</v>
      </c>
      <c r="BL27">
        <f t="shared" si="41"/>
        <v>1399.98548387097</v>
      </c>
      <c r="BM27">
        <f t="shared" si="42"/>
        <v>1180.1731070794162</v>
      </c>
      <c r="BN27">
        <f t="shared" si="43"/>
        <v>0.84298953144587552</v>
      </c>
      <c r="BO27">
        <f t="shared" si="44"/>
        <v>0.19597906289175115</v>
      </c>
      <c r="BP27">
        <v>6</v>
      </c>
      <c r="BQ27">
        <v>0.5</v>
      </c>
      <c r="BR27" t="s">
        <v>295</v>
      </c>
      <c r="BS27">
        <v>2</v>
      </c>
      <c r="BT27">
        <v>1608154504.5999999</v>
      </c>
      <c r="BU27">
        <v>699.71796774193501</v>
      </c>
      <c r="BV27">
        <v>728.26341935483902</v>
      </c>
      <c r="BW27">
        <v>19.3542225806452</v>
      </c>
      <c r="BX27">
        <v>16.193264516128998</v>
      </c>
      <c r="BY27">
        <v>700.21525806451598</v>
      </c>
      <c r="BZ27">
        <v>19.347332258064501</v>
      </c>
      <c r="CA27">
        <v>500.197612903226</v>
      </c>
      <c r="CB27">
        <v>102.11029032258099</v>
      </c>
      <c r="CC27">
        <v>9.9997083870967701E-2</v>
      </c>
      <c r="CD27">
        <v>27.989519354838698</v>
      </c>
      <c r="CE27">
        <v>27.9781096774194</v>
      </c>
      <c r="CF27">
        <v>999.9</v>
      </c>
      <c r="CG27">
        <v>0</v>
      </c>
      <c r="CH27">
        <v>0</v>
      </c>
      <c r="CI27">
        <v>10003.908064516099</v>
      </c>
      <c r="CJ27">
        <v>0</v>
      </c>
      <c r="CK27">
        <v>447.89941935483898</v>
      </c>
      <c r="CL27">
        <v>1399.98548387097</v>
      </c>
      <c r="CM27">
        <v>0.89999422580645205</v>
      </c>
      <c r="CN27">
        <v>0.10000570967741899</v>
      </c>
      <c r="CO27">
        <v>0</v>
      </c>
      <c r="CP27">
        <v>949.14358064516102</v>
      </c>
      <c r="CQ27">
        <v>4.99979</v>
      </c>
      <c r="CR27">
        <v>13283.1612903226</v>
      </c>
      <c r="CS27">
        <v>11904.5193548387</v>
      </c>
      <c r="CT27">
        <v>47.5</v>
      </c>
      <c r="CU27">
        <v>49.936999999999998</v>
      </c>
      <c r="CV27">
        <v>48.625</v>
      </c>
      <c r="CW27">
        <v>48.875</v>
      </c>
      <c r="CX27">
        <v>48.75</v>
      </c>
      <c r="CY27">
        <v>1255.47548387097</v>
      </c>
      <c r="CZ27">
        <v>139.51</v>
      </c>
      <c r="DA27">
        <v>0</v>
      </c>
      <c r="DB27">
        <v>105.09999990463299</v>
      </c>
      <c r="DC27">
        <v>0</v>
      </c>
      <c r="DD27">
        <v>949.02819999999997</v>
      </c>
      <c r="DE27">
        <v>-5.7311538462163103</v>
      </c>
      <c r="DF27">
        <v>-95.276922999736897</v>
      </c>
      <c r="DG27">
        <v>13281.548000000001</v>
      </c>
      <c r="DH27">
        <v>15</v>
      </c>
      <c r="DI27">
        <v>1608154165.5999999</v>
      </c>
      <c r="DJ27" t="s">
        <v>327</v>
      </c>
      <c r="DK27">
        <v>1608154153.0999999</v>
      </c>
      <c r="DL27">
        <v>1608154165.5999999</v>
      </c>
      <c r="DM27">
        <v>9</v>
      </c>
      <c r="DN27">
        <v>0.114</v>
      </c>
      <c r="DO27">
        <v>2.3E-2</v>
      </c>
      <c r="DP27">
        <v>-0.53900000000000003</v>
      </c>
      <c r="DQ27">
        <v>-9.2999999999999999E-2</v>
      </c>
      <c r="DR27">
        <v>421</v>
      </c>
      <c r="DS27">
        <v>14</v>
      </c>
      <c r="DT27">
        <v>0.14000000000000001</v>
      </c>
      <c r="DU27">
        <v>0.02</v>
      </c>
      <c r="DV27">
        <v>21.919348551758699</v>
      </c>
      <c r="DW27">
        <v>-0.16493778618024299</v>
      </c>
      <c r="DX27">
        <v>0.17938023339135201</v>
      </c>
      <c r="DY27">
        <v>1</v>
      </c>
      <c r="DZ27">
        <v>-28.546087096774201</v>
      </c>
      <c r="EA27">
        <v>2.6559677419322698E-2</v>
      </c>
      <c r="EB27">
        <v>0.21283138069302701</v>
      </c>
      <c r="EC27">
        <v>1</v>
      </c>
      <c r="ED27">
        <v>3.1621800000000002</v>
      </c>
      <c r="EE27">
        <v>-0.137950161290331</v>
      </c>
      <c r="EF27">
        <v>1.0340442992943901E-2</v>
      </c>
      <c r="EG27">
        <v>1</v>
      </c>
      <c r="EH27">
        <v>3</v>
      </c>
      <c r="EI27">
        <v>3</v>
      </c>
      <c r="EJ27" t="s">
        <v>302</v>
      </c>
      <c r="EK27">
        <v>100</v>
      </c>
      <c r="EL27">
        <v>100</v>
      </c>
      <c r="EM27">
        <v>-0.498</v>
      </c>
      <c r="EN27">
        <v>6.4000000000000003E-3</v>
      </c>
      <c r="EO27">
        <v>-0.76343583568457196</v>
      </c>
      <c r="EP27">
        <v>8.1547674161403102E-4</v>
      </c>
      <c r="EQ27">
        <v>-7.5071724955183801E-7</v>
      </c>
      <c r="ER27">
        <v>1.8443278439785599E-10</v>
      </c>
      <c r="ES27">
        <v>-0.12996531246776299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6</v>
      </c>
      <c r="FB27">
        <v>5.8</v>
      </c>
      <c r="FC27">
        <v>2</v>
      </c>
      <c r="FD27">
        <v>514.55700000000002</v>
      </c>
      <c r="FE27">
        <v>469.49299999999999</v>
      </c>
      <c r="FF27">
        <v>23.010999999999999</v>
      </c>
      <c r="FG27">
        <v>33.939399999999999</v>
      </c>
      <c r="FH27">
        <v>29.9998</v>
      </c>
      <c r="FI27">
        <v>33.895600000000002</v>
      </c>
      <c r="FJ27">
        <v>33.854500000000002</v>
      </c>
      <c r="FK27">
        <v>32.143799999999999</v>
      </c>
      <c r="FL27">
        <v>54.8508</v>
      </c>
      <c r="FM27">
        <v>0</v>
      </c>
      <c r="FN27">
        <v>23.0199</v>
      </c>
      <c r="FO27">
        <v>728.14200000000005</v>
      </c>
      <c r="FP27">
        <v>16.2575</v>
      </c>
      <c r="FQ27">
        <v>100.83199999999999</v>
      </c>
      <c r="FR27">
        <v>100.63500000000001</v>
      </c>
    </row>
    <row r="28" spans="1:174" x14ac:dyDescent="0.25">
      <c r="A28">
        <v>12</v>
      </c>
      <c r="B28">
        <v>1608154633.0999999</v>
      </c>
      <c r="C28">
        <v>1168</v>
      </c>
      <c r="D28" t="s">
        <v>341</v>
      </c>
      <c r="E28" t="s">
        <v>342</v>
      </c>
      <c r="F28" t="s">
        <v>290</v>
      </c>
      <c r="G28" t="s">
        <v>291</v>
      </c>
      <c r="H28">
        <v>1608154625.0999999</v>
      </c>
      <c r="I28">
        <f t="shared" si="0"/>
        <v>2.0190724680575556E-3</v>
      </c>
      <c r="J28">
        <f t="shared" si="1"/>
        <v>22.006976817031781</v>
      </c>
      <c r="K28">
        <f t="shared" si="2"/>
        <v>800.14706451612903</v>
      </c>
      <c r="L28">
        <f t="shared" si="3"/>
        <v>463.52231376225365</v>
      </c>
      <c r="M28">
        <f t="shared" si="4"/>
        <v>47.376577715200348</v>
      </c>
      <c r="N28">
        <f t="shared" si="5"/>
        <v>81.782965911499616</v>
      </c>
      <c r="O28">
        <f t="shared" si="6"/>
        <v>0.11265976955556653</v>
      </c>
      <c r="P28">
        <f t="shared" si="7"/>
        <v>2.9677163464356133</v>
      </c>
      <c r="Q28">
        <f t="shared" si="8"/>
        <v>0.11033664465752416</v>
      </c>
      <c r="R28">
        <f t="shared" si="9"/>
        <v>6.9165136520991183E-2</v>
      </c>
      <c r="S28">
        <f t="shared" si="10"/>
        <v>231.29190275570988</v>
      </c>
      <c r="T28">
        <f t="shared" si="11"/>
        <v>28.834002540928839</v>
      </c>
      <c r="U28">
        <f t="shared" si="12"/>
        <v>28.040235483871001</v>
      </c>
      <c r="V28">
        <f t="shared" si="13"/>
        <v>3.8037499324749779</v>
      </c>
      <c r="W28">
        <f t="shared" si="14"/>
        <v>52.326368696933443</v>
      </c>
      <c r="X28">
        <f t="shared" si="15"/>
        <v>1.9863673304186567</v>
      </c>
      <c r="Y28">
        <f t="shared" si="16"/>
        <v>3.7961115588268721</v>
      </c>
      <c r="Z28">
        <f t="shared" si="17"/>
        <v>1.8173826020563213</v>
      </c>
      <c r="AA28">
        <f t="shared" si="18"/>
        <v>-89.041095841338205</v>
      </c>
      <c r="AB28">
        <f t="shared" si="19"/>
        <v>-5.517781108212831</v>
      </c>
      <c r="AC28">
        <f t="shared" si="20"/>
        <v>-0.4053706415397067</v>
      </c>
      <c r="AD28">
        <f t="shared" si="21"/>
        <v>136.32765516461913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53853.9420153928</v>
      </c>
      <c r="AJ28" t="s">
        <v>292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343</v>
      </c>
      <c r="AR28">
        <v>15349</v>
      </c>
      <c r="AS28">
        <v>957.28650000000005</v>
      </c>
      <c r="AT28">
        <v>1244.5</v>
      </c>
      <c r="AU28">
        <f t="shared" si="27"/>
        <v>0.23078625954198473</v>
      </c>
      <c r="AV28">
        <v>0.5</v>
      </c>
      <c r="AW28">
        <f t="shared" si="28"/>
        <v>1180.1867135310322</v>
      </c>
      <c r="AX28">
        <f t="shared" si="29"/>
        <v>22.006976817031781</v>
      </c>
      <c r="AY28">
        <f t="shared" si="30"/>
        <v>136.18543858848739</v>
      </c>
      <c r="AZ28">
        <f t="shared" si="31"/>
        <v>0.47031739654479704</v>
      </c>
      <c r="BA28">
        <f t="shared" si="32"/>
        <v>1.9136568847886927E-2</v>
      </c>
      <c r="BB28">
        <f t="shared" si="33"/>
        <v>1.621197267979108</v>
      </c>
      <c r="BC28" t="s">
        <v>344</v>
      </c>
      <c r="BD28">
        <v>659.19</v>
      </c>
      <c r="BE28">
        <f t="shared" si="34"/>
        <v>585.30999999999995</v>
      </c>
      <c r="BF28">
        <f t="shared" si="35"/>
        <v>0.49070321709863146</v>
      </c>
      <c r="BG28">
        <f t="shared" si="36"/>
        <v>0.77513072008421413</v>
      </c>
      <c r="BH28">
        <f t="shared" si="37"/>
        <v>0.5429129891090978</v>
      </c>
      <c r="BI28">
        <f t="shared" si="38"/>
        <v>0.79226323814771049</v>
      </c>
      <c r="BJ28">
        <f t="shared" si="39"/>
        <v>0.33789952504213411</v>
      </c>
      <c r="BK28">
        <f t="shared" si="40"/>
        <v>0.66210047495786584</v>
      </c>
      <c r="BL28">
        <f t="shared" si="41"/>
        <v>1400.0016129032299</v>
      </c>
      <c r="BM28">
        <f t="shared" si="42"/>
        <v>1180.1867135310322</v>
      </c>
      <c r="BN28">
        <f t="shared" si="43"/>
        <v>0.84298953847891633</v>
      </c>
      <c r="BO28">
        <f t="shared" si="44"/>
        <v>0.19597907695783276</v>
      </c>
      <c r="BP28">
        <v>6</v>
      </c>
      <c r="BQ28">
        <v>0.5</v>
      </c>
      <c r="BR28" t="s">
        <v>295</v>
      </c>
      <c r="BS28">
        <v>2</v>
      </c>
      <c r="BT28">
        <v>1608154625.0999999</v>
      </c>
      <c r="BU28">
        <v>800.14706451612903</v>
      </c>
      <c r="BV28">
        <v>828.48251612903198</v>
      </c>
      <c r="BW28">
        <v>19.4341935483871</v>
      </c>
      <c r="BX28">
        <v>17.059364516129001</v>
      </c>
      <c r="BY28">
        <v>800.64422580645203</v>
      </c>
      <c r="BZ28">
        <v>19.4256483870968</v>
      </c>
      <c r="CA28">
        <v>500.20445161290297</v>
      </c>
      <c r="CB28">
        <v>102.10996774193499</v>
      </c>
      <c r="CC28">
        <v>9.9950332258064503E-2</v>
      </c>
      <c r="CD28">
        <v>28.005748387096801</v>
      </c>
      <c r="CE28">
        <v>28.040235483871001</v>
      </c>
      <c r="CF28">
        <v>999.9</v>
      </c>
      <c r="CG28">
        <v>0</v>
      </c>
      <c r="CH28">
        <v>0</v>
      </c>
      <c r="CI28">
        <v>10008.038709677399</v>
      </c>
      <c r="CJ28">
        <v>0</v>
      </c>
      <c r="CK28">
        <v>491.59432258064498</v>
      </c>
      <c r="CL28">
        <v>1400.0016129032299</v>
      </c>
      <c r="CM28">
        <v>0.899993580645161</v>
      </c>
      <c r="CN28">
        <v>0.100006367741935</v>
      </c>
      <c r="CO28">
        <v>0</v>
      </c>
      <c r="CP28">
        <v>957.45767741935504</v>
      </c>
      <c r="CQ28">
        <v>4.99979</v>
      </c>
      <c r="CR28">
        <v>13433.6870967742</v>
      </c>
      <c r="CS28">
        <v>11904.6612903226</v>
      </c>
      <c r="CT28">
        <v>47.5</v>
      </c>
      <c r="CU28">
        <v>49.936999999999998</v>
      </c>
      <c r="CV28">
        <v>48.625</v>
      </c>
      <c r="CW28">
        <v>48.875</v>
      </c>
      <c r="CX28">
        <v>48.741870967741903</v>
      </c>
      <c r="CY28">
        <v>1255.4896774193601</v>
      </c>
      <c r="CZ28">
        <v>139.51193548387101</v>
      </c>
      <c r="DA28">
        <v>0</v>
      </c>
      <c r="DB28">
        <v>120.09999990463299</v>
      </c>
      <c r="DC28">
        <v>0</v>
      </c>
      <c r="DD28">
        <v>957.28650000000005</v>
      </c>
      <c r="DE28">
        <v>-13.6984957101888</v>
      </c>
      <c r="DF28">
        <v>-162.75897408952301</v>
      </c>
      <c r="DG28">
        <v>13431.557692307701</v>
      </c>
      <c r="DH28">
        <v>15</v>
      </c>
      <c r="DI28">
        <v>1608154165.5999999</v>
      </c>
      <c r="DJ28" t="s">
        <v>327</v>
      </c>
      <c r="DK28">
        <v>1608154153.0999999</v>
      </c>
      <c r="DL28">
        <v>1608154165.5999999</v>
      </c>
      <c r="DM28">
        <v>9</v>
      </c>
      <c r="DN28">
        <v>0.114</v>
      </c>
      <c r="DO28">
        <v>2.3E-2</v>
      </c>
      <c r="DP28">
        <v>-0.53900000000000003</v>
      </c>
      <c r="DQ28">
        <v>-9.2999999999999999E-2</v>
      </c>
      <c r="DR28">
        <v>421</v>
      </c>
      <c r="DS28">
        <v>14</v>
      </c>
      <c r="DT28">
        <v>0.14000000000000001</v>
      </c>
      <c r="DU28">
        <v>0.02</v>
      </c>
      <c r="DV28">
        <v>22.011156378251201</v>
      </c>
      <c r="DW28">
        <v>-1.47710309106753</v>
      </c>
      <c r="DX28">
        <v>0.184573829132644</v>
      </c>
      <c r="DY28">
        <v>0</v>
      </c>
      <c r="DZ28">
        <v>-28.335422580645201</v>
      </c>
      <c r="EA28">
        <v>1.76816129032266</v>
      </c>
      <c r="EB28">
        <v>0.22119846979240501</v>
      </c>
      <c r="EC28">
        <v>0</v>
      </c>
      <c r="ED28">
        <v>2.3748174193548399</v>
      </c>
      <c r="EE28">
        <v>-6.9063870967750005E-2</v>
      </c>
      <c r="EF28">
        <v>6.3943810857113002E-3</v>
      </c>
      <c r="EG28">
        <v>1</v>
      </c>
      <c r="EH28">
        <v>1</v>
      </c>
      <c r="EI28">
        <v>3</v>
      </c>
      <c r="EJ28" t="s">
        <v>297</v>
      </c>
      <c r="EK28">
        <v>100</v>
      </c>
      <c r="EL28">
        <v>100</v>
      </c>
      <c r="EM28">
        <v>-0.498</v>
      </c>
      <c r="EN28">
        <v>8.3000000000000001E-3</v>
      </c>
      <c r="EO28">
        <v>-0.76343583568457196</v>
      </c>
      <c r="EP28">
        <v>8.1547674161403102E-4</v>
      </c>
      <c r="EQ28">
        <v>-7.5071724955183801E-7</v>
      </c>
      <c r="ER28">
        <v>1.8443278439785599E-10</v>
      </c>
      <c r="ES28">
        <v>-0.12996531246776299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8</v>
      </c>
      <c r="FB28">
        <v>7.8</v>
      </c>
      <c r="FC28">
        <v>2</v>
      </c>
      <c r="FD28">
        <v>513.92200000000003</v>
      </c>
      <c r="FE28">
        <v>470.92099999999999</v>
      </c>
      <c r="FF28">
        <v>22.973500000000001</v>
      </c>
      <c r="FG28">
        <v>33.921100000000003</v>
      </c>
      <c r="FH28">
        <v>30</v>
      </c>
      <c r="FI28">
        <v>33.881100000000004</v>
      </c>
      <c r="FJ28">
        <v>33.841000000000001</v>
      </c>
      <c r="FK28">
        <v>35.732799999999997</v>
      </c>
      <c r="FL28">
        <v>52.713700000000003</v>
      </c>
      <c r="FM28">
        <v>0</v>
      </c>
      <c r="FN28">
        <v>22.973099999999999</v>
      </c>
      <c r="FO28">
        <v>828.08799999999997</v>
      </c>
      <c r="FP28">
        <v>17.130700000000001</v>
      </c>
      <c r="FQ28">
        <v>100.837</v>
      </c>
      <c r="FR28">
        <v>100.637</v>
      </c>
    </row>
    <row r="29" spans="1:174" x14ac:dyDescent="0.25">
      <c r="A29">
        <v>13</v>
      </c>
      <c r="B29">
        <v>1608154754</v>
      </c>
      <c r="C29">
        <v>1288.9000000953699</v>
      </c>
      <c r="D29" t="s">
        <v>345</v>
      </c>
      <c r="E29" t="s">
        <v>346</v>
      </c>
      <c r="F29" t="s">
        <v>290</v>
      </c>
      <c r="G29" t="s">
        <v>291</v>
      </c>
      <c r="H29">
        <v>1608154746.25</v>
      </c>
      <c r="I29">
        <f t="shared" si="0"/>
        <v>1.4764575980471472E-3</v>
      </c>
      <c r="J29">
        <f t="shared" si="1"/>
        <v>20.92118474622464</v>
      </c>
      <c r="K29">
        <f t="shared" si="2"/>
        <v>900.20073333333301</v>
      </c>
      <c r="L29">
        <f t="shared" si="3"/>
        <v>466.14588194832425</v>
      </c>
      <c r="M29">
        <f t="shared" si="4"/>
        <v>47.642231166355828</v>
      </c>
      <c r="N29">
        <f t="shared" si="5"/>
        <v>92.004612921463277</v>
      </c>
      <c r="O29">
        <f t="shared" si="6"/>
        <v>8.1897966942968844E-2</v>
      </c>
      <c r="P29">
        <f t="shared" si="7"/>
        <v>2.9657851382170275</v>
      </c>
      <c r="Q29">
        <f t="shared" si="8"/>
        <v>8.066201066540761E-2</v>
      </c>
      <c r="R29">
        <f t="shared" si="9"/>
        <v>5.0523248610397517E-2</v>
      </c>
      <c r="S29">
        <f t="shared" si="10"/>
        <v>231.29042228002075</v>
      </c>
      <c r="T29">
        <f t="shared" si="11"/>
        <v>28.959683424958342</v>
      </c>
      <c r="U29">
        <f t="shared" si="12"/>
        <v>28.0962</v>
      </c>
      <c r="V29">
        <f t="shared" si="13"/>
        <v>3.8161737682679822</v>
      </c>
      <c r="W29">
        <f t="shared" si="14"/>
        <v>52.692683050271484</v>
      </c>
      <c r="X29">
        <f t="shared" si="15"/>
        <v>1.998613767531211</v>
      </c>
      <c r="Y29">
        <f t="shared" si="16"/>
        <v>3.7929626123316447</v>
      </c>
      <c r="Z29">
        <f t="shared" si="17"/>
        <v>1.8175600007367712</v>
      </c>
      <c r="AA29">
        <f t="shared" si="18"/>
        <v>-65.111780073879189</v>
      </c>
      <c r="AB29">
        <f t="shared" si="19"/>
        <v>-16.738498571061996</v>
      </c>
      <c r="AC29">
        <f t="shared" si="20"/>
        <v>-1.2307712509313711</v>
      </c>
      <c r="AD29">
        <f t="shared" si="21"/>
        <v>148.2093723841482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53799.907046461922</v>
      </c>
      <c r="AJ29" t="s">
        <v>292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347</v>
      </c>
      <c r="AR29">
        <v>15349</v>
      </c>
      <c r="AS29">
        <v>967.83612000000005</v>
      </c>
      <c r="AT29">
        <v>1261.6300000000001</v>
      </c>
      <c r="AU29">
        <f t="shared" si="27"/>
        <v>0.23286849551770328</v>
      </c>
      <c r="AV29">
        <v>0.5</v>
      </c>
      <c r="AW29">
        <f t="shared" si="28"/>
        <v>1180.1791706278057</v>
      </c>
      <c r="AX29">
        <f t="shared" si="29"/>
        <v>20.92118474622464</v>
      </c>
      <c r="AY29">
        <f t="shared" si="30"/>
        <v>137.41327395271398</v>
      </c>
      <c r="AZ29">
        <f t="shared" si="31"/>
        <v>0.46646005564230403</v>
      </c>
      <c r="BA29">
        <f t="shared" si="32"/>
        <v>1.8216668079817352E-2</v>
      </c>
      <c r="BB29">
        <f t="shared" si="33"/>
        <v>1.585607507747913</v>
      </c>
      <c r="BC29" t="s">
        <v>348</v>
      </c>
      <c r="BD29">
        <v>673.13</v>
      </c>
      <c r="BE29">
        <f t="shared" si="34"/>
        <v>588.50000000000011</v>
      </c>
      <c r="BF29">
        <f t="shared" si="35"/>
        <v>0.4992249447748513</v>
      </c>
      <c r="BG29">
        <f t="shared" si="36"/>
        <v>0.77268776917283066</v>
      </c>
      <c r="BH29">
        <f t="shared" si="37"/>
        <v>0.53793321399044214</v>
      </c>
      <c r="BI29">
        <f t="shared" si="38"/>
        <v>0.78553663039512056</v>
      </c>
      <c r="BJ29">
        <f t="shared" si="39"/>
        <v>0.34721093802150682</v>
      </c>
      <c r="BK29">
        <f t="shared" si="40"/>
        <v>0.65278906197849318</v>
      </c>
      <c r="BL29">
        <f t="shared" si="41"/>
        <v>1399.9926666666699</v>
      </c>
      <c r="BM29">
        <f t="shared" si="42"/>
        <v>1180.1791706278057</v>
      </c>
      <c r="BN29">
        <f t="shared" si="43"/>
        <v>0.84298953753648442</v>
      </c>
      <c r="BO29">
        <f t="shared" si="44"/>
        <v>0.19597907507296877</v>
      </c>
      <c r="BP29">
        <v>6</v>
      </c>
      <c r="BQ29">
        <v>0.5</v>
      </c>
      <c r="BR29" t="s">
        <v>295</v>
      </c>
      <c r="BS29">
        <v>2</v>
      </c>
      <c r="BT29">
        <v>1608154746.25</v>
      </c>
      <c r="BU29">
        <v>900.20073333333301</v>
      </c>
      <c r="BV29">
        <v>926.89013333333298</v>
      </c>
      <c r="BW29">
        <v>19.555036666666702</v>
      </c>
      <c r="BX29">
        <v>17.818646666666702</v>
      </c>
      <c r="BY29">
        <v>900.604733333333</v>
      </c>
      <c r="BZ29">
        <v>19.54402</v>
      </c>
      <c r="CA29">
        <v>500.20516666666703</v>
      </c>
      <c r="CB29">
        <v>102.104566666667</v>
      </c>
      <c r="CC29">
        <v>9.9985623333333301E-2</v>
      </c>
      <c r="CD29">
        <v>27.991513333333302</v>
      </c>
      <c r="CE29">
        <v>28.0962</v>
      </c>
      <c r="CF29">
        <v>999.9</v>
      </c>
      <c r="CG29">
        <v>0</v>
      </c>
      <c r="CH29">
        <v>0</v>
      </c>
      <c r="CI29">
        <v>9997.6270000000004</v>
      </c>
      <c r="CJ29">
        <v>0</v>
      </c>
      <c r="CK29">
        <v>523.55066666666698</v>
      </c>
      <c r="CL29">
        <v>1399.9926666666699</v>
      </c>
      <c r="CM29">
        <v>0.89999366666666702</v>
      </c>
      <c r="CN29">
        <v>0.10000628</v>
      </c>
      <c r="CO29">
        <v>0</v>
      </c>
      <c r="CP29">
        <v>967.83293333333302</v>
      </c>
      <c r="CQ29">
        <v>4.99979</v>
      </c>
      <c r="CR29">
        <v>13579.55</v>
      </c>
      <c r="CS29">
        <v>11904.583333333299</v>
      </c>
      <c r="CT29">
        <v>47.5</v>
      </c>
      <c r="CU29">
        <v>49.936999999999998</v>
      </c>
      <c r="CV29">
        <v>48.6291333333333</v>
      </c>
      <c r="CW29">
        <v>48.875</v>
      </c>
      <c r="CX29">
        <v>48.733199999999997</v>
      </c>
      <c r="CY29">
        <v>1255.48166666667</v>
      </c>
      <c r="CZ29">
        <v>139.511</v>
      </c>
      <c r="DA29">
        <v>0</v>
      </c>
      <c r="DB29">
        <v>120.299999952316</v>
      </c>
      <c r="DC29">
        <v>0</v>
      </c>
      <c r="DD29">
        <v>967.83612000000005</v>
      </c>
      <c r="DE29">
        <v>-0.473923073577938</v>
      </c>
      <c r="DF29">
        <v>7.3846154335183201</v>
      </c>
      <c r="DG29">
        <v>13579.691999999999</v>
      </c>
      <c r="DH29">
        <v>15</v>
      </c>
      <c r="DI29">
        <v>1608154794.5</v>
      </c>
      <c r="DJ29" t="s">
        <v>349</v>
      </c>
      <c r="DK29">
        <v>1608154794.5</v>
      </c>
      <c r="DL29">
        <v>1608154165.5999999</v>
      </c>
      <c r="DM29">
        <v>10</v>
      </c>
      <c r="DN29">
        <v>0.10299999999999999</v>
      </c>
      <c r="DO29">
        <v>2.3E-2</v>
      </c>
      <c r="DP29">
        <v>-0.40400000000000003</v>
      </c>
      <c r="DQ29">
        <v>-9.2999999999999999E-2</v>
      </c>
      <c r="DR29">
        <v>940</v>
      </c>
      <c r="DS29">
        <v>14</v>
      </c>
      <c r="DT29">
        <v>0.09</v>
      </c>
      <c r="DU29">
        <v>0.02</v>
      </c>
      <c r="DV29">
        <v>21.015549089459199</v>
      </c>
      <c r="DW29">
        <v>-1.06340157225266</v>
      </c>
      <c r="DX29">
        <v>0.142712066304369</v>
      </c>
      <c r="DY29">
        <v>0</v>
      </c>
      <c r="DZ29">
        <v>-26.797645161290301</v>
      </c>
      <c r="EA29">
        <v>1.67520483870978</v>
      </c>
      <c r="EB29">
        <v>0.18913053153961701</v>
      </c>
      <c r="EC29">
        <v>0</v>
      </c>
      <c r="ED29">
        <v>1.74012419354839</v>
      </c>
      <c r="EE29">
        <v>-0.36351774193548703</v>
      </c>
      <c r="EF29">
        <v>3.0024722047457101E-2</v>
      </c>
      <c r="EG29">
        <v>0</v>
      </c>
      <c r="EH29">
        <v>0</v>
      </c>
      <c r="EI29">
        <v>3</v>
      </c>
      <c r="EJ29" t="s">
        <v>350</v>
      </c>
      <c r="EK29">
        <v>100</v>
      </c>
      <c r="EL29">
        <v>100</v>
      </c>
      <c r="EM29">
        <v>-0.40400000000000003</v>
      </c>
      <c r="EN29">
        <v>1.0999999999999999E-2</v>
      </c>
      <c r="EO29">
        <v>-0.76343583568457196</v>
      </c>
      <c r="EP29">
        <v>8.1547674161403102E-4</v>
      </c>
      <c r="EQ29">
        <v>-7.5071724955183801E-7</v>
      </c>
      <c r="ER29">
        <v>1.8443278439785599E-10</v>
      </c>
      <c r="ES29">
        <v>-0.12996531246776299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10</v>
      </c>
      <c r="FB29">
        <v>9.8000000000000007</v>
      </c>
      <c r="FC29">
        <v>2</v>
      </c>
      <c r="FD29">
        <v>513.70799999999997</v>
      </c>
      <c r="FE29">
        <v>471.87099999999998</v>
      </c>
      <c r="FF29">
        <v>22.883900000000001</v>
      </c>
      <c r="FG29">
        <v>33.921100000000003</v>
      </c>
      <c r="FH29">
        <v>30</v>
      </c>
      <c r="FI29">
        <v>33.881100000000004</v>
      </c>
      <c r="FJ29">
        <v>33.842599999999997</v>
      </c>
      <c r="FK29">
        <v>39.2134</v>
      </c>
      <c r="FL29">
        <v>50.674500000000002</v>
      </c>
      <c r="FM29">
        <v>0</v>
      </c>
      <c r="FN29">
        <v>22.886299999999999</v>
      </c>
      <c r="FO29">
        <v>926.68499999999995</v>
      </c>
      <c r="FP29">
        <v>17.9468</v>
      </c>
      <c r="FQ29">
        <v>100.837</v>
      </c>
      <c r="FR29">
        <v>100.639</v>
      </c>
    </row>
    <row r="30" spans="1:174" x14ac:dyDescent="0.25">
      <c r="A30">
        <v>14</v>
      </c>
      <c r="B30">
        <v>1608154915.5</v>
      </c>
      <c r="C30">
        <v>1450.4000000953699</v>
      </c>
      <c r="D30" t="s">
        <v>351</v>
      </c>
      <c r="E30" t="s">
        <v>352</v>
      </c>
      <c r="F30" t="s">
        <v>290</v>
      </c>
      <c r="G30" t="s">
        <v>291</v>
      </c>
      <c r="H30">
        <v>1608154907.5</v>
      </c>
      <c r="I30">
        <f t="shared" si="0"/>
        <v>1.2783930689277752E-3</v>
      </c>
      <c r="J30">
        <f t="shared" si="1"/>
        <v>24.419790568200906</v>
      </c>
      <c r="K30">
        <f t="shared" si="2"/>
        <v>1199.48451612903</v>
      </c>
      <c r="L30">
        <f t="shared" si="3"/>
        <v>614.9653730407407</v>
      </c>
      <c r="M30">
        <f t="shared" si="4"/>
        <v>62.850415231637264</v>
      </c>
      <c r="N30">
        <f t="shared" si="5"/>
        <v>122.58917852539751</v>
      </c>
      <c r="O30">
        <f t="shared" si="6"/>
        <v>7.0813256702719526E-2</v>
      </c>
      <c r="P30">
        <f t="shared" si="7"/>
        <v>2.9661693707208623</v>
      </c>
      <c r="Q30">
        <f t="shared" si="8"/>
        <v>6.9887305282071099E-2</v>
      </c>
      <c r="R30">
        <f t="shared" si="9"/>
        <v>4.3761750067187979E-2</v>
      </c>
      <c r="S30">
        <f t="shared" si="10"/>
        <v>231.29360469256153</v>
      </c>
      <c r="T30">
        <f t="shared" si="11"/>
        <v>29.002202091193052</v>
      </c>
      <c r="U30">
        <f t="shared" si="12"/>
        <v>28.126248387096801</v>
      </c>
      <c r="V30">
        <f t="shared" si="13"/>
        <v>3.8228589512333948</v>
      </c>
      <c r="W30">
        <f t="shared" si="14"/>
        <v>52.930986815618908</v>
      </c>
      <c r="X30">
        <f t="shared" si="15"/>
        <v>2.0066846046073268</v>
      </c>
      <c r="Y30">
        <f t="shared" si="16"/>
        <v>3.7911339374749633</v>
      </c>
      <c r="Z30">
        <f t="shared" si="17"/>
        <v>1.816174346626068</v>
      </c>
      <c r="AA30">
        <f t="shared" si="18"/>
        <v>-56.377134339714885</v>
      </c>
      <c r="AB30">
        <f t="shared" si="19"/>
        <v>-22.868465296461938</v>
      </c>
      <c r="AC30">
        <f t="shared" si="20"/>
        <v>-1.6814685044486291</v>
      </c>
      <c r="AD30">
        <f t="shared" si="21"/>
        <v>150.36653655193609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53812.552337484034</v>
      </c>
      <c r="AJ30" t="s">
        <v>292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353</v>
      </c>
      <c r="AR30">
        <v>15349.5</v>
      </c>
      <c r="AS30">
        <v>1019.71807692308</v>
      </c>
      <c r="AT30">
        <v>1343.49</v>
      </c>
      <c r="AU30">
        <f t="shared" si="27"/>
        <v>0.24099317678354137</v>
      </c>
      <c r="AV30">
        <v>0.5</v>
      </c>
      <c r="AW30">
        <f t="shared" si="28"/>
        <v>1180.1954135310277</v>
      </c>
      <c r="AX30">
        <f t="shared" si="29"/>
        <v>24.419790568200906</v>
      </c>
      <c r="AY30">
        <f t="shared" si="30"/>
        <v>142.20952096610384</v>
      </c>
      <c r="AZ30">
        <f t="shared" si="31"/>
        <v>0.49893932965634286</v>
      </c>
      <c r="BA30">
        <f t="shared" si="32"/>
        <v>2.118084663049738E-2</v>
      </c>
      <c r="BB30">
        <f t="shared" si="33"/>
        <v>1.4280642207980707</v>
      </c>
      <c r="BC30" t="s">
        <v>354</v>
      </c>
      <c r="BD30">
        <v>673.17</v>
      </c>
      <c r="BE30">
        <f t="shared" si="34"/>
        <v>670.32</v>
      </c>
      <c r="BF30">
        <f t="shared" si="35"/>
        <v>0.48301098442075419</v>
      </c>
      <c r="BG30">
        <f t="shared" si="36"/>
        <v>0.74108022295097165</v>
      </c>
      <c r="BH30">
        <f t="shared" si="37"/>
        <v>0.51554965170984424</v>
      </c>
      <c r="BI30">
        <f t="shared" si="38"/>
        <v>0.75339184868893216</v>
      </c>
      <c r="BJ30">
        <f t="shared" si="39"/>
        <v>0.31886117520210039</v>
      </c>
      <c r="BK30">
        <f t="shared" si="40"/>
        <v>0.68113882479789956</v>
      </c>
      <c r="BL30">
        <f t="shared" si="41"/>
        <v>1400.01193548387</v>
      </c>
      <c r="BM30">
        <f t="shared" si="42"/>
        <v>1180.1954135310277</v>
      </c>
      <c r="BN30">
        <f t="shared" si="43"/>
        <v>0.84298953717357439</v>
      </c>
      <c r="BO30">
        <f t="shared" si="44"/>
        <v>0.19597907434714898</v>
      </c>
      <c r="BP30">
        <v>6</v>
      </c>
      <c r="BQ30">
        <v>0.5</v>
      </c>
      <c r="BR30" t="s">
        <v>295</v>
      </c>
      <c r="BS30">
        <v>2</v>
      </c>
      <c r="BT30">
        <v>1608154907.5</v>
      </c>
      <c r="BU30">
        <v>1199.48451612903</v>
      </c>
      <c r="BV30">
        <v>1230.6154838709699</v>
      </c>
      <c r="BW30">
        <v>19.6345806451613</v>
      </c>
      <c r="BX30">
        <v>18.131251612903199</v>
      </c>
      <c r="BY30">
        <v>1199.92903225806</v>
      </c>
      <c r="BZ30">
        <v>19.673580645161302</v>
      </c>
      <c r="CA30">
        <v>500.20680645161298</v>
      </c>
      <c r="CB30">
        <v>102.10151612903201</v>
      </c>
      <c r="CC30">
        <v>0.100035351612903</v>
      </c>
      <c r="CD30">
        <v>27.9832419354839</v>
      </c>
      <c r="CE30">
        <v>28.126248387096801</v>
      </c>
      <c r="CF30">
        <v>999.9</v>
      </c>
      <c r="CG30">
        <v>0</v>
      </c>
      <c r="CH30">
        <v>0</v>
      </c>
      <c r="CI30">
        <v>10000.101935483901</v>
      </c>
      <c r="CJ30">
        <v>0</v>
      </c>
      <c r="CK30">
        <v>487.25641935483901</v>
      </c>
      <c r="CL30">
        <v>1400.01193548387</v>
      </c>
      <c r="CM30">
        <v>0.89999422580645205</v>
      </c>
      <c r="CN30">
        <v>0.10000570967741899</v>
      </c>
      <c r="CO30">
        <v>0</v>
      </c>
      <c r="CP30">
        <v>1019.8</v>
      </c>
      <c r="CQ30">
        <v>4.99979</v>
      </c>
      <c r="CR30">
        <v>14273.835483871</v>
      </c>
      <c r="CS30">
        <v>11904.751612903199</v>
      </c>
      <c r="CT30">
        <v>47.503999999999998</v>
      </c>
      <c r="CU30">
        <v>50.058</v>
      </c>
      <c r="CV30">
        <v>48.686999999999998</v>
      </c>
      <c r="CW30">
        <v>48.9491935483871</v>
      </c>
      <c r="CX30">
        <v>48.75</v>
      </c>
      <c r="CY30">
        <v>1255.49903225806</v>
      </c>
      <c r="CZ30">
        <v>139.51290322580601</v>
      </c>
      <c r="DA30">
        <v>0</v>
      </c>
      <c r="DB30">
        <v>160.59999990463299</v>
      </c>
      <c r="DC30">
        <v>0</v>
      </c>
      <c r="DD30">
        <v>1019.71807692308</v>
      </c>
      <c r="DE30">
        <v>-24.536410232450301</v>
      </c>
      <c r="DF30">
        <v>-328.44786276243201</v>
      </c>
      <c r="DG30">
        <v>14272.557692307701</v>
      </c>
      <c r="DH30">
        <v>15</v>
      </c>
      <c r="DI30">
        <v>1608154936</v>
      </c>
      <c r="DJ30" t="s">
        <v>355</v>
      </c>
      <c r="DK30">
        <v>1608154794.5</v>
      </c>
      <c r="DL30">
        <v>1608154936</v>
      </c>
      <c r="DM30">
        <v>11</v>
      </c>
      <c r="DN30">
        <v>0.10299999999999999</v>
      </c>
      <c r="DO30">
        <v>-2.1999999999999999E-2</v>
      </c>
      <c r="DP30">
        <v>-0.40400000000000003</v>
      </c>
      <c r="DQ30">
        <v>-3.9E-2</v>
      </c>
      <c r="DR30">
        <v>940</v>
      </c>
      <c r="DS30">
        <v>18</v>
      </c>
      <c r="DT30">
        <v>0.09</v>
      </c>
      <c r="DU30">
        <v>7.0000000000000007E-2</v>
      </c>
      <c r="DV30">
        <v>24.3774357811524</v>
      </c>
      <c r="DW30">
        <v>-0.64456081443135904</v>
      </c>
      <c r="DX30">
        <v>0.201720854916699</v>
      </c>
      <c r="DY30">
        <v>0</v>
      </c>
      <c r="DZ30">
        <v>-31.130435483871</v>
      </c>
      <c r="EA30">
        <v>0.555856451613018</v>
      </c>
      <c r="EB30">
        <v>0.24059705378346199</v>
      </c>
      <c r="EC30">
        <v>0</v>
      </c>
      <c r="ED30">
        <v>1.55609741935484</v>
      </c>
      <c r="EE30">
        <v>0.229694516129031</v>
      </c>
      <c r="EF30">
        <v>1.7343370950334801E-2</v>
      </c>
      <c r="EG30">
        <v>0</v>
      </c>
      <c r="EH30">
        <v>0</v>
      </c>
      <c r="EI30">
        <v>3</v>
      </c>
      <c r="EJ30" t="s">
        <v>350</v>
      </c>
      <c r="EK30">
        <v>100</v>
      </c>
      <c r="EL30">
        <v>100</v>
      </c>
      <c r="EM30">
        <v>-0.45</v>
      </c>
      <c r="EN30">
        <v>-3.9E-2</v>
      </c>
      <c r="EO30">
        <v>-0.66010524782633895</v>
      </c>
      <c r="EP30">
        <v>8.1547674161403102E-4</v>
      </c>
      <c r="EQ30">
        <v>-7.5071724955183801E-7</v>
      </c>
      <c r="ER30">
        <v>1.8443278439785599E-10</v>
      </c>
      <c r="ES30">
        <v>-0.12996531246776299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2</v>
      </c>
      <c r="FB30">
        <v>12.5</v>
      </c>
      <c r="FC30">
        <v>2</v>
      </c>
      <c r="FD30">
        <v>513.6</v>
      </c>
      <c r="FE30">
        <v>471.233</v>
      </c>
      <c r="FF30">
        <v>22.8813</v>
      </c>
      <c r="FG30">
        <v>34.028300000000002</v>
      </c>
      <c r="FH30">
        <v>30.000299999999999</v>
      </c>
      <c r="FI30">
        <v>33.966200000000001</v>
      </c>
      <c r="FJ30">
        <v>33.924199999999999</v>
      </c>
      <c r="FK30">
        <v>49.588700000000003</v>
      </c>
      <c r="FL30">
        <v>50.943600000000004</v>
      </c>
      <c r="FM30">
        <v>0</v>
      </c>
      <c r="FN30">
        <v>22.884599999999999</v>
      </c>
      <c r="FO30">
        <v>1230.6500000000001</v>
      </c>
      <c r="FP30">
        <v>18.1783</v>
      </c>
      <c r="FQ30">
        <v>100.81100000000001</v>
      </c>
      <c r="FR30">
        <v>100.61</v>
      </c>
    </row>
    <row r="31" spans="1:174" x14ac:dyDescent="0.25">
      <c r="A31">
        <v>15</v>
      </c>
      <c r="B31">
        <v>1608155057</v>
      </c>
      <c r="C31">
        <v>1591.9000000953699</v>
      </c>
      <c r="D31" t="s">
        <v>356</v>
      </c>
      <c r="E31" t="s">
        <v>357</v>
      </c>
      <c r="F31" t="s">
        <v>290</v>
      </c>
      <c r="G31" t="s">
        <v>291</v>
      </c>
      <c r="H31">
        <v>1608155049</v>
      </c>
      <c r="I31">
        <f t="shared" si="0"/>
        <v>1.2344674932821449E-3</v>
      </c>
      <c r="J31">
        <f t="shared" si="1"/>
        <v>24.496683589257859</v>
      </c>
      <c r="K31">
        <f t="shared" si="2"/>
        <v>1399.79548387097</v>
      </c>
      <c r="L31">
        <f t="shared" si="3"/>
        <v>790.81456184292381</v>
      </c>
      <c r="M31">
        <f t="shared" si="4"/>
        <v>80.821637048561001</v>
      </c>
      <c r="N31">
        <f t="shared" si="5"/>
        <v>143.0597867039601</v>
      </c>
      <c r="O31">
        <f t="shared" si="6"/>
        <v>6.8660744205146965E-2</v>
      </c>
      <c r="P31">
        <f t="shared" si="7"/>
        <v>2.9662390519744006</v>
      </c>
      <c r="Q31">
        <f t="shared" si="8"/>
        <v>6.778987641363686E-2</v>
      </c>
      <c r="R31">
        <f t="shared" si="9"/>
        <v>4.2445996418280195E-2</v>
      </c>
      <c r="S31">
        <f t="shared" si="10"/>
        <v>231.2947966794946</v>
      </c>
      <c r="T31">
        <f t="shared" si="11"/>
        <v>29.029321137304031</v>
      </c>
      <c r="U31">
        <f t="shared" si="12"/>
        <v>28.154474193548399</v>
      </c>
      <c r="V31">
        <f t="shared" si="13"/>
        <v>3.8291479489707796</v>
      </c>
      <c r="W31">
        <f t="shared" si="14"/>
        <v>53.26788815870502</v>
      </c>
      <c r="X31">
        <f t="shared" si="15"/>
        <v>2.0213252806078681</v>
      </c>
      <c r="Y31">
        <f t="shared" si="16"/>
        <v>3.7946412941800545</v>
      </c>
      <c r="Z31">
        <f t="shared" si="17"/>
        <v>1.8078226683629115</v>
      </c>
      <c r="AA31">
        <f t="shared" si="18"/>
        <v>-54.440016453742587</v>
      </c>
      <c r="AB31">
        <f t="shared" si="19"/>
        <v>-24.846284997184739</v>
      </c>
      <c r="AC31">
        <f t="shared" si="20"/>
        <v>-1.8272517077968986</v>
      </c>
      <c r="AD31">
        <f t="shared" si="21"/>
        <v>150.18124352077035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53811.731435414476</v>
      </c>
      <c r="AJ31" t="s">
        <v>292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358</v>
      </c>
      <c r="AR31">
        <v>15348.8</v>
      </c>
      <c r="AS31">
        <v>980.79575999999997</v>
      </c>
      <c r="AT31">
        <v>1280.67</v>
      </c>
      <c r="AU31">
        <f t="shared" si="27"/>
        <v>0.23415418491883166</v>
      </c>
      <c r="AV31">
        <v>0.5</v>
      </c>
      <c r="AW31">
        <f t="shared" si="28"/>
        <v>1180.2038425632491</v>
      </c>
      <c r="AX31">
        <f t="shared" si="29"/>
        <v>24.496683589257859</v>
      </c>
      <c r="AY31">
        <f t="shared" si="30"/>
        <v>138.17483439673535</v>
      </c>
      <c r="AZ31">
        <f t="shared" si="31"/>
        <v>0.48838498598389907</v>
      </c>
      <c r="BA31">
        <f t="shared" si="32"/>
        <v>2.1245847678834601E-2</v>
      </c>
      <c r="BB31">
        <f t="shared" si="33"/>
        <v>1.5471667174213495</v>
      </c>
      <c r="BC31" t="s">
        <v>359</v>
      </c>
      <c r="BD31">
        <v>655.21</v>
      </c>
      <c r="BE31">
        <f t="shared" si="34"/>
        <v>625.46</v>
      </c>
      <c r="BF31">
        <f t="shared" si="35"/>
        <v>0.47944591180890878</v>
      </c>
      <c r="BG31">
        <f t="shared" si="36"/>
        <v>0.76007242401807529</v>
      </c>
      <c r="BH31">
        <f t="shared" si="37"/>
        <v>0.53056955621700408</v>
      </c>
      <c r="BI31">
        <f t="shared" si="38"/>
        <v>0.77806000391471708</v>
      </c>
      <c r="BJ31">
        <f t="shared" si="39"/>
        <v>0.32028865609728485</v>
      </c>
      <c r="BK31">
        <f t="shared" si="40"/>
        <v>0.67971134390271515</v>
      </c>
      <c r="BL31">
        <f t="shared" si="41"/>
        <v>1400.02225806452</v>
      </c>
      <c r="BM31">
        <f t="shared" si="42"/>
        <v>1180.2038425632491</v>
      </c>
      <c r="BN31">
        <f t="shared" si="43"/>
        <v>0.84298934232291278</v>
      </c>
      <c r="BO31">
        <f t="shared" si="44"/>
        <v>0.1959786846458256</v>
      </c>
      <c r="BP31">
        <v>6</v>
      </c>
      <c r="BQ31">
        <v>0.5</v>
      </c>
      <c r="BR31" t="s">
        <v>295</v>
      </c>
      <c r="BS31">
        <v>2</v>
      </c>
      <c r="BT31">
        <v>1608155049</v>
      </c>
      <c r="BU31">
        <v>1399.79548387097</v>
      </c>
      <c r="BV31">
        <v>1431.2519354838701</v>
      </c>
      <c r="BW31">
        <v>19.7780387096774</v>
      </c>
      <c r="BX31">
        <v>18.326583870967699</v>
      </c>
      <c r="BY31">
        <v>1400.2793548387101</v>
      </c>
      <c r="BZ31">
        <v>19.783519354838699</v>
      </c>
      <c r="CA31">
        <v>500.20935483871</v>
      </c>
      <c r="CB31">
        <v>102.10048387096801</v>
      </c>
      <c r="CC31">
        <v>0.100007809677419</v>
      </c>
      <c r="CD31">
        <v>27.999103225806401</v>
      </c>
      <c r="CE31">
        <v>28.154474193548399</v>
      </c>
      <c r="CF31">
        <v>999.9</v>
      </c>
      <c r="CG31">
        <v>0</v>
      </c>
      <c r="CH31">
        <v>0</v>
      </c>
      <c r="CI31">
        <v>10000.5977419355</v>
      </c>
      <c r="CJ31">
        <v>0</v>
      </c>
      <c r="CK31">
        <v>480.73658064516098</v>
      </c>
      <c r="CL31">
        <v>1400.02225806452</v>
      </c>
      <c r="CM31">
        <v>0.89999680645161295</v>
      </c>
      <c r="CN31">
        <v>0.100003077419355</v>
      </c>
      <c r="CO31">
        <v>0</v>
      </c>
      <c r="CP31">
        <v>981.15870967741898</v>
      </c>
      <c r="CQ31">
        <v>4.99979</v>
      </c>
      <c r="CR31">
        <v>13737.3548387097</v>
      </c>
      <c r="CS31">
        <v>11904.8516129032</v>
      </c>
      <c r="CT31">
        <v>47.515999999999998</v>
      </c>
      <c r="CU31">
        <v>50.02</v>
      </c>
      <c r="CV31">
        <v>48.686999999999998</v>
      </c>
      <c r="CW31">
        <v>48.941064516129003</v>
      </c>
      <c r="CX31">
        <v>48.75</v>
      </c>
      <c r="CY31">
        <v>1255.5174193548401</v>
      </c>
      <c r="CZ31">
        <v>139.50483870967699</v>
      </c>
      <c r="DA31">
        <v>0</v>
      </c>
      <c r="DB31">
        <v>140.59999990463299</v>
      </c>
      <c r="DC31">
        <v>0</v>
      </c>
      <c r="DD31">
        <v>980.79575999999997</v>
      </c>
      <c r="DE31">
        <v>-37.982615338674897</v>
      </c>
      <c r="DF31">
        <v>-525.78461449465306</v>
      </c>
      <c r="DG31">
        <v>13732.588</v>
      </c>
      <c r="DH31">
        <v>15</v>
      </c>
      <c r="DI31">
        <v>1608154936</v>
      </c>
      <c r="DJ31" t="s">
        <v>355</v>
      </c>
      <c r="DK31">
        <v>1608154794.5</v>
      </c>
      <c r="DL31">
        <v>1608154936</v>
      </c>
      <c r="DM31">
        <v>11</v>
      </c>
      <c r="DN31">
        <v>0.10299999999999999</v>
      </c>
      <c r="DO31">
        <v>-2.1999999999999999E-2</v>
      </c>
      <c r="DP31">
        <v>-0.40400000000000003</v>
      </c>
      <c r="DQ31">
        <v>-3.9E-2</v>
      </c>
      <c r="DR31">
        <v>940</v>
      </c>
      <c r="DS31">
        <v>18</v>
      </c>
      <c r="DT31">
        <v>0.09</v>
      </c>
      <c r="DU31">
        <v>7.0000000000000007E-2</v>
      </c>
      <c r="DV31">
        <v>24.479733791281902</v>
      </c>
      <c r="DW31">
        <v>0.56841555766381302</v>
      </c>
      <c r="DX31">
        <v>0.19398598068140999</v>
      </c>
      <c r="DY31">
        <v>0</v>
      </c>
      <c r="DZ31">
        <v>-31.443512903225798</v>
      </c>
      <c r="EA31">
        <v>-0.68172096774201196</v>
      </c>
      <c r="EB31">
        <v>0.23108368647762101</v>
      </c>
      <c r="EC31">
        <v>0</v>
      </c>
      <c r="ED31">
        <v>1.45199193548387</v>
      </c>
      <c r="EE31">
        <v>-6.8962741935483907E-2</v>
      </c>
      <c r="EF31">
        <v>5.2065327570924302E-3</v>
      </c>
      <c r="EG31">
        <v>1</v>
      </c>
      <c r="EH31">
        <v>1</v>
      </c>
      <c r="EI31">
        <v>3</v>
      </c>
      <c r="EJ31" t="s">
        <v>297</v>
      </c>
      <c r="EK31">
        <v>100</v>
      </c>
      <c r="EL31">
        <v>100</v>
      </c>
      <c r="EM31">
        <v>-0.48</v>
      </c>
      <c r="EN31">
        <v>-5.5999999999999999E-3</v>
      </c>
      <c r="EO31">
        <v>-0.66010524782633895</v>
      </c>
      <c r="EP31">
        <v>8.1547674161403102E-4</v>
      </c>
      <c r="EQ31">
        <v>-7.5071724955183801E-7</v>
      </c>
      <c r="ER31">
        <v>1.8443278439785599E-10</v>
      </c>
      <c r="ES31">
        <v>-0.15153253445681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4.4000000000000004</v>
      </c>
      <c r="FB31">
        <v>2</v>
      </c>
      <c r="FC31">
        <v>2</v>
      </c>
      <c r="FD31">
        <v>513.505</v>
      </c>
      <c r="FE31">
        <v>471.73200000000003</v>
      </c>
      <c r="FF31">
        <v>22.8887</v>
      </c>
      <c r="FG31">
        <v>34.061999999999998</v>
      </c>
      <c r="FH31">
        <v>30.001200000000001</v>
      </c>
      <c r="FI31">
        <v>34.0032</v>
      </c>
      <c r="FJ31">
        <v>33.960599999999999</v>
      </c>
      <c r="FK31">
        <v>56.185299999999998</v>
      </c>
      <c r="FL31">
        <v>50.634700000000002</v>
      </c>
      <c r="FM31">
        <v>0</v>
      </c>
      <c r="FN31">
        <v>22.862100000000002</v>
      </c>
      <c r="FO31">
        <v>1431</v>
      </c>
      <c r="FP31">
        <v>18.2789</v>
      </c>
      <c r="FQ31">
        <v>100.806</v>
      </c>
      <c r="FR31">
        <v>100.61199999999999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2020-12-16T13:45:06Z</dcterms:created>
  <dcterms:modified xsi:type="dcterms:W3CDTF">2021-05-04T23:31:36Z</dcterms:modified>
</cp:coreProperties>
</file>