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95EA35C-F3AB-4915-A4DB-98D195CB14B0}" xr6:coauthVersionLast="46" xr6:coauthVersionMax="46" xr10:uidLastSave="{00000000-0000-0000-0000-000000000000}"/>
  <bookViews>
    <workbookView xWindow="735" yWindow="73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Y29" i="1"/>
  <c r="X29" i="1"/>
  <c r="W29" i="1"/>
  <c r="P29" i="1"/>
  <c r="N29" i="1"/>
  <c r="K29" i="1"/>
  <c r="J29" i="1"/>
  <c r="AV29" i="1" s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W28" i="1" s="1"/>
  <c r="AS28" i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P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N17" i="1"/>
  <c r="AM17" i="1"/>
  <c r="AI17" i="1"/>
  <c r="AG17" i="1" s="1"/>
  <c r="Y17" i="1"/>
  <c r="W17" i="1" s="1"/>
  <c r="X17" i="1"/>
  <c r="P17" i="1"/>
  <c r="AA21" i="1" l="1"/>
  <c r="N27" i="1"/>
  <c r="AH27" i="1"/>
  <c r="K27" i="1"/>
  <c r="J27" i="1"/>
  <c r="AV27" i="1" s="1"/>
  <c r="AY27" i="1" s="1"/>
  <c r="I27" i="1"/>
  <c r="N19" i="1"/>
  <c r="K19" i="1"/>
  <c r="AH19" i="1"/>
  <c r="J19" i="1"/>
  <c r="AV19" i="1" s="1"/>
  <c r="AY19" i="1" s="1"/>
  <c r="I19" i="1"/>
  <c r="AU21" i="1"/>
  <c r="AW21" i="1" s="1"/>
  <c r="S21" i="1"/>
  <c r="AA29" i="1"/>
  <c r="K20" i="1"/>
  <c r="J20" i="1"/>
  <c r="AV20" i="1" s="1"/>
  <c r="AY20" i="1" s="1"/>
  <c r="I20" i="1"/>
  <c r="AH20" i="1"/>
  <c r="N20" i="1"/>
  <c r="K28" i="1"/>
  <c r="J28" i="1"/>
  <c r="AV28" i="1" s="1"/>
  <c r="AY28" i="1" s="1"/>
  <c r="I28" i="1"/>
  <c r="AH28" i="1"/>
  <c r="N28" i="1"/>
  <c r="AU29" i="1"/>
  <c r="AY29" i="1" s="1"/>
  <c r="S29" i="1"/>
  <c r="K17" i="1"/>
  <c r="J17" i="1"/>
  <c r="AV17" i="1" s="1"/>
  <c r="AY17" i="1" s="1"/>
  <c r="I17" i="1"/>
  <c r="N17" i="1"/>
  <c r="AH17" i="1"/>
  <c r="AU19" i="1"/>
  <c r="AW19" i="1" s="1"/>
  <c r="S19" i="1"/>
  <c r="T26" i="1"/>
  <c r="U26" i="1" s="1"/>
  <c r="AU30" i="1"/>
  <c r="AW30" i="1" s="1"/>
  <c r="S30" i="1"/>
  <c r="J26" i="1"/>
  <c r="AV26" i="1" s="1"/>
  <c r="AY26" i="1" s="1"/>
  <c r="I26" i="1"/>
  <c r="K26" i="1"/>
  <c r="AH26" i="1"/>
  <c r="N26" i="1"/>
  <c r="S18" i="1"/>
  <c r="AU18" i="1"/>
  <c r="AW18" i="1" s="1"/>
  <c r="AH24" i="1"/>
  <c r="N24" i="1"/>
  <c r="I24" i="1"/>
  <c r="K24" i="1"/>
  <c r="J24" i="1"/>
  <c r="AV24" i="1" s="1"/>
  <c r="AY24" i="1" s="1"/>
  <c r="AU27" i="1"/>
  <c r="AW27" i="1" s="1"/>
  <c r="S27" i="1"/>
  <c r="S20" i="1"/>
  <c r="AU20" i="1"/>
  <c r="AW20" i="1" s="1"/>
  <c r="S23" i="1"/>
  <c r="AU23" i="1"/>
  <c r="AW23" i="1" s="1"/>
  <c r="S31" i="1"/>
  <c r="AU31" i="1"/>
  <c r="AU22" i="1"/>
  <c r="AW22" i="1" s="1"/>
  <c r="S22" i="1"/>
  <c r="AW31" i="1"/>
  <c r="T28" i="1"/>
  <c r="U28" i="1" s="1"/>
  <c r="AB28" i="1" s="1"/>
  <c r="AH22" i="1"/>
  <c r="AH30" i="1"/>
  <c r="I22" i="1"/>
  <c r="N23" i="1"/>
  <c r="S24" i="1"/>
  <c r="AH25" i="1"/>
  <c r="I30" i="1"/>
  <c r="N31" i="1"/>
  <c r="J22" i="1"/>
  <c r="AV22" i="1" s="1"/>
  <c r="AY22" i="1" s="1"/>
  <c r="I25" i="1"/>
  <c r="J30" i="1"/>
  <c r="AV30" i="1" s="1"/>
  <c r="AY30" i="1" s="1"/>
  <c r="K22" i="1"/>
  <c r="AH23" i="1"/>
  <c r="J25" i="1"/>
  <c r="AV25" i="1" s="1"/>
  <c r="AY25" i="1" s="1"/>
  <c r="K30" i="1"/>
  <c r="AH31" i="1"/>
  <c r="S17" i="1"/>
  <c r="AH18" i="1"/>
  <c r="I23" i="1"/>
  <c r="S25" i="1"/>
  <c r="I31" i="1"/>
  <c r="I18" i="1"/>
  <c r="AH21" i="1"/>
  <c r="J23" i="1"/>
  <c r="AV23" i="1" s="1"/>
  <c r="AY23" i="1" s="1"/>
  <c r="AH29" i="1"/>
  <c r="J31" i="1"/>
  <c r="AV31" i="1" s="1"/>
  <c r="AA19" i="1" l="1"/>
  <c r="AA18" i="1"/>
  <c r="AA17" i="1"/>
  <c r="V26" i="1"/>
  <c r="Z26" i="1" s="1"/>
  <c r="AC26" i="1"/>
  <c r="AD26" i="1" s="1"/>
  <c r="AB26" i="1"/>
  <c r="AW29" i="1"/>
  <c r="T23" i="1"/>
  <c r="U23" i="1" s="1"/>
  <c r="AA24" i="1"/>
  <c r="AA26" i="1"/>
  <c r="Q26" i="1"/>
  <c r="O26" i="1" s="1"/>
  <c r="R26" i="1" s="1"/>
  <c r="L26" i="1" s="1"/>
  <c r="M26" i="1" s="1"/>
  <c r="T19" i="1"/>
  <c r="U19" i="1" s="1"/>
  <c r="AY21" i="1"/>
  <c r="AC28" i="1"/>
  <c r="V28" i="1"/>
  <c r="Z28" i="1" s="1"/>
  <c r="T18" i="1"/>
  <c r="U18" i="1" s="1"/>
  <c r="Q18" i="1" s="1"/>
  <c r="O18" i="1" s="1"/>
  <c r="R18" i="1" s="1"/>
  <c r="L18" i="1" s="1"/>
  <c r="M18" i="1" s="1"/>
  <c r="T22" i="1"/>
  <c r="U22" i="1" s="1"/>
  <c r="AY18" i="1"/>
  <c r="T27" i="1"/>
  <c r="U27" i="1" s="1"/>
  <c r="AA20" i="1"/>
  <c r="AA30" i="1"/>
  <c r="Q30" i="1"/>
  <c r="O30" i="1" s="1"/>
  <c r="R30" i="1" s="1"/>
  <c r="L30" i="1" s="1"/>
  <c r="M30" i="1" s="1"/>
  <c r="AA31" i="1"/>
  <c r="T24" i="1"/>
  <c r="U24" i="1" s="1"/>
  <c r="Q24" i="1" s="1"/>
  <c r="O24" i="1" s="1"/>
  <c r="R24" i="1" s="1"/>
  <c r="L24" i="1" s="1"/>
  <c r="M24" i="1" s="1"/>
  <c r="AA28" i="1"/>
  <c r="Q28" i="1"/>
  <c r="O28" i="1" s="1"/>
  <c r="R28" i="1" s="1"/>
  <c r="L28" i="1" s="1"/>
  <c r="M28" i="1" s="1"/>
  <c r="T25" i="1"/>
  <c r="U25" i="1" s="1"/>
  <c r="AA23" i="1"/>
  <c r="Q23" i="1"/>
  <c r="O23" i="1" s="1"/>
  <c r="R23" i="1" s="1"/>
  <c r="L23" i="1" s="1"/>
  <c r="M23" i="1" s="1"/>
  <c r="AA22" i="1"/>
  <c r="Q22" i="1"/>
  <c r="O22" i="1" s="1"/>
  <c r="R22" i="1" s="1"/>
  <c r="L22" i="1" s="1"/>
  <c r="M22" i="1" s="1"/>
  <c r="AY31" i="1"/>
  <c r="AA25" i="1"/>
  <c r="T30" i="1"/>
  <c r="U30" i="1" s="1"/>
  <c r="T31" i="1"/>
  <c r="U31" i="1" s="1"/>
  <c r="T17" i="1"/>
  <c r="U17" i="1" s="1"/>
  <c r="Q17" i="1" s="1"/>
  <c r="O17" i="1" s="1"/>
  <c r="R17" i="1" s="1"/>
  <c r="L17" i="1" s="1"/>
  <c r="M17" i="1" s="1"/>
  <c r="T20" i="1"/>
  <c r="U20" i="1" s="1"/>
  <c r="T29" i="1"/>
  <c r="U29" i="1" s="1"/>
  <c r="T21" i="1"/>
  <c r="U21" i="1" s="1"/>
  <c r="AA27" i="1"/>
  <c r="Q27" i="1"/>
  <c r="O27" i="1" s="1"/>
  <c r="R27" i="1" s="1"/>
  <c r="L27" i="1" s="1"/>
  <c r="M27" i="1" s="1"/>
  <c r="AC20" i="1" l="1"/>
  <c r="V20" i="1"/>
  <c r="Z20" i="1" s="1"/>
  <c r="AB20" i="1"/>
  <c r="Q20" i="1"/>
  <c r="O20" i="1" s="1"/>
  <c r="R20" i="1" s="1"/>
  <c r="L20" i="1" s="1"/>
  <c r="M20" i="1" s="1"/>
  <c r="V24" i="1"/>
  <c r="Z24" i="1" s="1"/>
  <c r="AC24" i="1"/>
  <c r="AB24" i="1"/>
  <c r="AC25" i="1"/>
  <c r="AD25" i="1" s="1"/>
  <c r="AB25" i="1"/>
  <c r="V25" i="1"/>
  <c r="Z25" i="1" s="1"/>
  <c r="V27" i="1"/>
  <c r="Z27" i="1" s="1"/>
  <c r="AC27" i="1"/>
  <c r="AB27" i="1"/>
  <c r="AD28" i="1"/>
  <c r="V23" i="1"/>
  <c r="Z23" i="1" s="1"/>
  <c r="AC23" i="1"/>
  <c r="AD23" i="1" s="1"/>
  <c r="AB23" i="1"/>
  <c r="V21" i="1"/>
  <c r="Z21" i="1" s="1"/>
  <c r="AC21" i="1"/>
  <c r="Q21" i="1"/>
  <c r="O21" i="1" s="1"/>
  <c r="R21" i="1" s="1"/>
  <c r="L21" i="1" s="1"/>
  <c r="M21" i="1" s="1"/>
  <c r="AB21" i="1"/>
  <c r="Q25" i="1"/>
  <c r="O25" i="1" s="1"/>
  <c r="R25" i="1" s="1"/>
  <c r="L25" i="1" s="1"/>
  <c r="M25" i="1" s="1"/>
  <c r="AC17" i="1"/>
  <c r="AD17" i="1" s="1"/>
  <c r="V17" i="1"/>
  <c r="Z17" i="1" s="1"/>
  <c r="AB17" i="1"/>
  <c r="AB31" i="1"/>
  <c r="V31" i="1"/>
  <c r="Z31" i="1" s="1"/>
  <c r="AC31" i="1"/>
  <c r="AD31" i="1" s="1"/>
  <c r="V19" i="1"/>
  <c r="Z19" i="1" s="1"/>
  <c r="AC19" i="1"/>
  <c r="AB19" i="1"/>
  <c r="Q19" i="1"/>
  <c r="O19" i="1" s="1"/>
  <c r="R19" i="1" s="1"/>
  <c r="L19" i="1" s="1"/>
  <c r="M19" i="1" s="1"/>
  <c r="V18" i="1"/>
  <c r="Z18" i="1" s="1"/>
  <c r="AC18" i="1"/>
  <c r="AD18" i="1" s="1"/>
  <c r="AB18" i="1"/>
  <c r="Q31" i="1"/>
  <c r="O31" i="1" s="1"/>
  <c r="R31" i="1" s="1"/>
  <c r="L31" i="1" s="1"/>
  <c r="M31" i="1" s="1"/>
  <c r="V29" i="1"/>
  <c r="Z29" i="1" s="1"/>
  <c r="AC29" i="1"/>
  <c r="AB29" i="1"/>
  <c r="Q29" i="1"/>
  <c r="O29" i="1" s="1"/>
  <c r="R29" i="1" s="1"/>
  <c r="L29" i="1" s="1"/>
  <c r="M29" i="1" s="1"/>
  <c r="V30" i="1"/>
  <c r="Z30" i="1" s="1"/>
  <c r="AC30" i="1"/>
  <c r="AD30" i="1" s="1"/>
  <c r="AB30" i="1"/>
  <c r="V22" i="1"/>
  <c r="Z22" i="1" s="1"/>
  <c r="AC22" i="1"/>
  <c r="AB22" i="1"/>
  <c r="AD24" i="1" l="1"/>
  <c r="AD19" i="1"/>
  <c r="AD21" i="1"/>
  <c r="AD27" i="1"/>
  <c r="AD29" i="1"/>
  <c r="AD22" i="1"/>
  <c r="AD20" i="1"/>
</calcChain>
</file>

<file path=xl/sharedStrings.xml><?xml version="1.0" encoding="utf-8"?>
<sst xmlns="http://schemas.openxmlformats.org/spreadsheetml/2006/main" count="693" uniqueCount="354">
  <si>
    <t>File opened</t>
  </si>
  <si>
    <t>2020-12-16 13:03:20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</si>
  <si>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</si>
  <si>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</si>
  <si>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</si>
  <si>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</si>
  <si>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</si>
  <si>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</si>
  <si>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</si>
  <si>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</si>
  <si>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</si>
  <si>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</si>
  <si>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</si>
  <si>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</si>
  <si>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</si>
  <si>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</si>
  <si>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</si>
  <si>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</si>
  <si>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</si>
  <si>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</si>
  <si>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</si>
  <si>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</si>
  <si>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</si>
  <si>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13:03:20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</si>
  <si>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</si>
  <si>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</si>
  <si>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</si>
  <si>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</si>
  <si>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</si>
  <si>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</si>
  <si>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</si>
  <si>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</si>
  <si>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</si>
  <si>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</si>
  <si>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</si>
  <si>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</si>
  <si>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</si>
  <si>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</si>
  <si>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</si>
  <si>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</si>
  <si>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</si>
  <si>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</si>
  <si>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</si>
  <si>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</si>
  <si>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</si>
  <si>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</si>
  <si>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</si>
  <si>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</si>
  <si>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</si>
  <si>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</si>
  <si>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</si>
  <si>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</si>
  <si>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</si>
  <si>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</si>
  <si>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</si>
  <si>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</si>
  <si>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</si>
  <si>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</si>
  <si>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</si>
  <si>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</si>
  <si>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</si>
  <si>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</si>
  <si>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</si>
  <si>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</si>
  <si>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</si>
  <si>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</si>
  <si>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</si>
  <si>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</si>
  <si>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</si>
  <si>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</si>
  <si>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</si>
  <si>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</si>
  <si>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</si>
  <si>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</si>
  <si>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</si>
  <si>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</si>
  <si>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</si>
  <si>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</si>
  <si>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</si>
  <si>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</si>
  <si>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</si>
  <si>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</si>
  <si>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</si>
  <si>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</si>
  <si>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</si>
  <si>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</si>
  <si>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</si>
  <si>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</si>
  <si>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</si>
  <si>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</si>
  <si>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</si>
  <si>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</si>
  <si>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</si>
  <si>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</si>
  <si>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</si>
  <si>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</si>
  <si>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</si>
  <si>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</si>
  <si>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</si>
  <si>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</si>
  <si>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</si>
  <si>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</si>
  <si>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</si>
  <si>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</si>
  <si>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</si>
  <si>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</si>
  <si>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</si>
  <si>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</si>
  <si>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</si>
  <si>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</si>
  <si>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</si>
  <si>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</si>
  <si>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</si>
  <si>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</si>
  <si>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</si>
  <si>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</si>
  <si>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</si>
  <si>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</si>
  <si>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</si>
  <si>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</si>
  <si>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</si>
  <si>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</si>
  <si>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</si>
  <si>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</si>
  <si>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</si>
  <si>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</si>
  <si>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</si>
  <si>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</si>
  <si>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</si>
  <si>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</si>
  <si>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</si>
  <si>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</si>
  <si>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</si>
  <si>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</si>
  <si>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</si>
  <si>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</si>
  <si>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</si>
  <si>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</si>
  <si>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</si>
  <si>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</si>
  <si>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</si>
  <si>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</si>
  <si>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</si>
  <si>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</si>
  <si>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</si>
  <si>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</si>
  <si>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</si>
  <si>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</si>
  <si>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</si>
  <si>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</si>
  <si>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</si>
  <si>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</si>
  <si>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</si>
  <si>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</si>
  <si>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</si>
  <si>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</si>
  <si>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</si>
  <si>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</si>
  <si>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</si>
  <si>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</si>
  <si>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</si>
  <si>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</si>
  <si>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</si>
  <si>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</si>
  <si>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</si>
  <si>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</si>
  <si>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</si>
  <si>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</si>
  <si>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</si>
  <si>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</si>
  <si>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</si>
  <si>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</si>
  <si>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</si>
  <si>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</si>
  <si>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</si>
  <si>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</si>
  <si>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</si>
  <si>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</si>
  <si>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</si>
  <si>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</si>
  <si>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</si>
  <si>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</si>
  <si>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</si>
  <si>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</si>
  <si>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</si>
  <si>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</si>
  <si>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</si>
  <si>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</si>
  <si>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</si>
  <si>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</si>
  <si>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</si>
  <si>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</si>
  <si>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</si>
  <si>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</si>
  <si>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</si>
  <si>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</si>
  <si>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</si>
  <si>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</si>
  <si>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</si>
  <si>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</si>
  <si>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</si>
  <si>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</si>
  <si>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</si>
  <si>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</si>
  <si>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</si>
  <si>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</si>
  <si>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</si>
  <si>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</si>
  <si>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</si>
  <si>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</si>
  <si>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</si>
  <si>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</si>
  <si>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</si>
  <si>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</si>
  <si>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</si>
  <si>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</si>
  <si>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</si>
  <si>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</si>
  <si>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</si>
  <si>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</si>
  <si>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</si>
  <si>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</si>
  <si>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</si>
  <si>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</si>
  <si>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</si>
  <si>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</si>
  <si>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</si>
  <si>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</si>
  <si>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</si>
  <si>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</si>
  <si>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</si>
  <si>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</si>
  <si>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</si>
  <si>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</si>
  <si>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</si>
  <si>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</si>
  <si>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</si>
  <si>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</si>
  <si>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</si>
  <si>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</si>
  <si>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</si>
  <si>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</si>
  <si>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</si>
  <si>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</si>
  <si>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</si>
  <si>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</si>
  <si>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</si>
  <si>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</si>
  <si>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</si>
  <si>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</si>
  <si>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</si>
  <si>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</si>
  <si>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</si>
  <si>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</si>
  <si>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</si>
  <si>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</si>
  <si>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</si>
  <si>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</si>
  <si>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</si>
  <si>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</si>
  <si>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</si>
  <si>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</si>
  <si>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</si>
  <si>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</si>
  <si>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</si>
  <si>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</si>
  <si>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</si>
  <si>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</si>
  <si>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</si>
  <si>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</si>
  <si>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</si>
  <si>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</si>
  <si>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</si>
  <si>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</si>
  <si>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</si>
  <si>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</si>
  <si>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</si>
  <si>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</si>
  <si>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</si>
  <si>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</si>
  <si>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</si>
  <si>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</si>
  <si>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</si>
  <si>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13:18:08</t>
  </si>
  <si>
    <t>13:18:08</t>
  </si>
  <si>
    <t>1149</t>
  </si>
  <si>
    <t>_1</t>
  </si>
  <si>
    <t>RECT-4143-20200907-06_33_50</t>
  </si>
  <si>
    <t>RECT-845-20201216-13_18_11</t>
  </si>
  <si>
    <t>DARK-846-20201216-13_18_13</t>
  </si>
  <si>
    <t>0: Broadleaf</t>
  </si>
  <si>
    <t>13:18:28</t>
  </si>
  <si>
    <t>0/3</t>
  </si>
  <si>
    <t>20201216 13:20:29</t>
  </si>
  <si>
    <t>13:20:29</t>
  </si>
  <si>
    <t>RECT-847-20201216-13_20_32</t>
  </si>
  <si>
    <t>DARK-848-20201216-13_20_34</t>
  </si>
  <si>
    <t>1/3</t>
  </si>
  <si>
    <t>20201216 13:22:30</t>
  </si>
  <si>
    <t>13:22:30</t>
  </si>
  <si>
    <t>RECT-849-20201216-13_22_32</t>
  </si>
  <si>
    <t>DARK-850-20201216-13_22_34</t>
  </si>
  <si>
    <t>2/3</t>
  </si>
  <si>
    <t>20201216 13:23:47</t>
  </si>
  <si>
    <t>13:23:47</t>
  </si>
  <si>
    <t>RECT-851-20201216-13_23_50</t>
  </si>
  <si>
    <t>DARK-852-20201216-13_23_52</t>
  </si>
  <si>
    <t>3/3</t>
  </si>
  <si>
    <t>20201216 13:25:01</t>
  </si>
  <si>
    <t>13:25:01</t>
  </si>
  <si>
    <t>RECT-853-20201216-13_25_04</t>
  </si>
  <si>
    <t>DARK-854-20201216-13_25_06</t>
  </si>
  <si>
    <t>20201216 13:26:40</t>
  </si>
  <si>
    <t>13:26:40</t>
  </si>
  <si>
    <t>RECT-855-20201216-13_26_43</t>
  </si>
  <si>
    <t>DARK-856-20201216-13_26_45</t>
  </si>
  <si>
    <t>20201216 13:27:55</t>
  </si>
  <si>
    <t>13:27:55</t>
  </si>
  <si>
    <t>RECT-857-20201216-13_27_58</t>
  </si>
  <si>
    <t>DARK-858-20201216-13_28_00</t>
  </si>
  <si>
    <t>20201216 13:29:42</t>
  </si>
  <si>
    <t>13:29:42</t>
  </si>
  <si>
    <t>RECT-859-20201216-13_29_45</t>
  </si>
  <si>
    <t>DARK-860-20201216-13_29_47</t>
  </si>
  <si>
    <t>13:30:04</t>
  </si>
  <si>
    <t>20201216 13:31:42</t>
  </si>
  <si>
    <t>13:31:42</t>
  </si>
  <si>
    <t>RECT-861-20201216-13_31_45</t>
  </si>
  <si>
    <t>DARK-862-20201216-13_31_47</t>
  </si>
  <si>
    <t>20201216 13:33:26</t>
  </si>
  <si>
    <t>13:33:26</t>
  </si>
  <si>
    <t>RECT-863-20201216-13_33_29</t>
  </si>
  <si>
    <t>DARK-864-20201216-13_33_31</t>
  </si>
  <si>
    <t>20201216 13:35:27</t>
  </si>
  <si>
    <t>13:35:27</t>
  </si>
  <si>
    <t>RECT-865-20201216-13_35_29</t>
  </si>
  <si>
    <t>DARK-866-20201216-13_35_32</t>
  </si>
  <si>
    <t>20201216 13:37:01</t>
  </si>
  <si>
    <t>13:37:01</t>
  </si>
  <si>
    <t>RECT-867-20201216-13_37_04</t>
  </si>
  <si>
    <t>DARK-868-20201216-13_37_06</t>
  </si>
  <si>
    <t>20201216 13:39:02</t>
  </si>
  <si>
    <t>13:39:02</t>
  </si>
  <si>
    <t>RECT-869-20201216-13_39_04</t>
  </si>
  <si>
    <t>DARK-870-20201216-13_39_07</t>
  </si>
  <si>
    <t>20201216 13:41:02</t>
  </si>
  <si>
    <t>13:41:02</t>
  </si>
  <si>
    <t>RECT-871-20201216-13_41_05</t>
  </si>
  <si>
    <t>DARK-872-20201216-13_41_07</t>
  </si>
  <si>
    <t>13:41:32</t>
  </si>
  <si>
    <t>20201216 13:43:33</t>
  </si>
  <si>
    <t>13:43:33</t>
  </si>
  <si>
    <t>RECT-873-20201216-13_43_36</t>
  </si>
  <si>
    <t>DARK-874-20201216-13_43_38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</si>
</sst>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1608153488.5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1608153480.75</v>
      </c>
      <c r="I17">
        <f t="shared" ref="I17:I31" si="0">BW17*AG17*(BS17-BT17)/(100*BL17*(1000-AG17*BS17))</f>
        <v>1.031806046760463E-3</v>
      </c>
      <c r="J17">
        <f t="shared" ref="J17:J31" si="1">BW17*AG17*(BR17-BQ17*(1000-AG17*BT17)/(1000-AG17*BS17))/(100*BL17)</f>
        <v>5.5011473282980052</v>
      </c>
      <c r="K17">
        <f t="shared" ref="K17:K31" si="2">BQ17 - IF(AG17&gt;1, J17*BL17*100/(AI17*CE17), 0)</f>
        <v>399.26609999999999</v>
      </c>
      <c r="L17">
        <f t="shared" ref="L17:L31" si="3">((R17-I17/2)*K17-J17)/(R17+I17/2)</f>
        <v>184.76487962093213</v>
      </c>
      <c r="M17">
        <f t="shared" ref="M17:M31" si="4">L17*(BX17+BY17)/1000</f>
        <v>18.875414472677566</v>
      </c>
      <c r="N17">
        <f t="shared" ref="N17:N31" si="5">(BQ17 - IF(AG17&gt;1, J17*BL17*100/(AI17*CE17), 0))*(BX17+BY17)/1000</f>
        <v>40.788666860559218</v>
      </c>
      <c r="O17">
        <f t="shared" ref="O17:O31" si="6">2/((1/Q17-1/P17)+SIGN(Q17)*SQRT((1/Q17-1/P17)*(1/Q17-1/P17) + 4*BM17/((BM17+1)*(BM17+1))*(2*1/Q17*1/P17-1/P17*1/P17)))</f>
        <v>4.3583773417787262E-2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2.9663523985091156</v>
      </c>
      <c r="Q17">
        <f t="shared" ref="Q17:Q31" si="8">I17*(1000-(1000*0.61365*EXP(17.502*U17/(240.97+U17))/(BX17+BY17)+BS17)/2)/(1000*0.61365*EXP(17.502*U17/(240.97+U17))/(BX17+BY17)-BS17)</f>
        <v>4.323112312550427E-2</v>
      </c>
      <c r="R17">
        <f t="shared" ref="R17:R31" si="9">1/((BM17+1)/(O17/1.6)+1/(P17/1.37)) + BM17/((BM17+1)/(O17/1.6) + BM17/(P17/1.37))</f>
        <v>2.7050898200849563E-2</v>
      </c>
      <c r="S17">
        <f t="shared" ref="S17:S31" si="10">(BI17*BK17)</f>
        <v>231.29079838930102</v>
      </c>
      <c r="T17">
        <f t="shared" ref="T17:T31" si="11">(BZ17+(S17+2*0.95*0.0000000567*(((BZ17+$B$7)+273)^4-(BZ17+273)^4)-44100*I17)/(1.84*29.3*P17+8*0.95*0.0000000567*(BZ17+273)^3))</f>
        <v>29.081761246536132</v>
      </c>
      <c r="U17">
        <f t="shared" ref="U17:U31" si="12">($C$7*CA17+$D$7*CB17+$E$7*T17)</f>
        <v>28.81747</v>
      </c>
      <c r="V17">
        <f t="shared" ref="V17:V31" si="13">0.61365*EXP(17.502*U17/(240.97+U17))</f>
        <v>3.9794891594287241</v>
      </c>
      <c r="W17">
        <f t="shared" ref="W17:W31" si="14">(X17/Y17*100)</f>
        <v>42.372215019535965</v>
      </c>
      <c r="X17">
        <f t="shared" ref="X17:X31" si="15">BS17*(BX17+BY17)/1000</f>
        <v>1.6079148219489132</v>
      </c>
      <c r="Y17">
        <f t="shared" ref="Y17:Y31" si="16">0.61365*EXP(17.502*BZ17/(240.97+BZ17))</f>
        <v>3.7947386541099504</v>
      </c>
      <c r="Z17">
        <f t="shared" ref="Z17:Z31" si="17">(V17-BS17*(BX17+BY17)/1000)</f>
        <v>2.3715743374798111</v>
      </c>
      <c r="AA17">
        <f t="shared" ref="AA17:AA31" si="18">(-I17*44100)</f>
        <v>-45.502646662136421</v>
      </c>
      <c r="AB17">
        <f t="shared" ref="AB17:AB31" si="19">2*29.3*P17*0.92*(BZ17-U17)</f>
        <v>-130.80446062325851</v>
      </c>
      <c r="AC17">
        <f t="shared" ref="AC17:AC31" si="20">2*0.95*0.0000000567*(((BZ17+$B$7)+273)^4-(U17+273)^4)</f>
        <v>-9.6511337457871065</v>
      </c>
      <c r="AD17">
        <f t="shared" ref="AD17:AD31" si="21">S17+AC17+AA17+AB17</f>
        <v>45.332557358119004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53814.074328755814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898.66592000000003</v>
      </c>
      <c r="AR17">
        <v>1131.8499999999999</v>
      </c>
      <c r="AS17">
        <f t="shared" ref="AS17:AS31" si="27">1-AQ17/AR17</f>
        <v>0.20602030304368946</v>
      </c>
      <c r="AT17">
        <v>0.5</v>
      </c>
      <c r="AU17">
        <f t="shared" ref="AU17:AU31" si="28">BI17</f>
        <v>1180.1846569071256</v>
      </c>
      <c r="AV17">
        <f t="shared" ref="AV17:AV31" si="29">J17</f>
        <v>5.5011473282980052</v>
      </c>
      <c r="AW17">
        <f t="shared" ref="AW17:AW31" si="30">AS17*AT17*AU17</f>
        <v>121.57100033175934</v>
      </c>
      <c r="AX17">
        <f t="shared" ref="AX17:AX31" si="31">BC17/AR17</f>
        <v>0.37457260237663997</v>
      </c>
      <c r="AY17">
        <f t="shared" ref="AY17:AY31" si="32">(AV17-AO17)/AU17</f>
        <v>5.1507997265826215E-3</v>
      </c>
      <c r="AZ17">
        <f t="shared" ref="AZ17:AZ31" si="33">(AL17-AR17)/AR17</f>
        <v>1.8820780138710962</v>
      </c>
      <c r="BA17" t="s">
        <v>289</v>
      </c>
      <c r="BB17">
        <v>707.89</v>
      </c>
      <c r="BC17">
        <f t="shared" ref="BC17:BC31" si="34">AR17-BB17</f>
        <v>423.95999999999992</v>
      </c>
      <c r="BD17">
        <f t="shared" ref="BD17:BD31" si="35">(AR17-AQ17)/(AR17-BB17)</f>
        <v>0.55001434097556356</v>
      </c>
      <c r="BE17">
        <f t="shared" ref="BE17:BE31" si="36">(AL17-AR17)/(AL17-BB17)</f>
        <v>0.83401391439164663</v>
      </c>
      <c r="BF17">
        <f t="shared" ref="BF17:BF31" si="37">(AR17-AQ17)/(AR17-AK17)</f>
        <v>0.56003640226498019</v>
      </c>
      <c r="BG17">
        <f t="shared" ref="BG17:BG31" si="38">(AL17-AR17)/(AL17-AK17)</f>
        <v>0.83649863589022355</v>
      </c>
      <c r="BH17">
        <f t="shared" ref="BH17:BH31" si="39">$B$11*CF17+$C$11*CG17+$F$11*CH17*(1-CK17)</f>
        <v>1399.99966666667</v>
      </c>
      <c r="BI17">
        <f t="shared" ref="BI17:BI31" si="40">BH17*BJ17</f>
        <v>1180.1846569071256</v>
      </c>
      <c r="BJ17">
        <f t="shared" ref="BJ17:BJ31" si="41">($B$11*$D$9+$C$11*$D$9+$F$11*((CU17+CM17)/MAX(CU17+CM17+CV17, 0.1)*$I$9+CV17/MAX(CU17+CM17+CV17, 0.1)*$J$9))/($B$11+$C$11+$F$11)</f>
        <v>0.84298924135966902</v>
      </c>
      <c r="BK17">
        <f t="shared" ref="BK17:BK31" si="42">($B$11*$K$9+$C$11*$K$9+$F$11*((CU17+CM17)/MAX(CU17+CM17+CV17, 0.1)*$P$9+CV17/MAX(CU17+CM17+CV17, 0.1)*$Q$9))/($B$11+$C$11+$F$11)</f>
        <v>0.19597848271933804</v>
      </c>
      <c r="BL17">
        <v>6</v>
      </c>
      <c r="BM17">
        <v>0.5</v>
      </c>
      <c r="BN17" t="s">
        <v>290</v>
      </c>
      <c r="BO17">
        <v>2</v>
      </c>
      <c r="BP17">
        <v>1608153480.75</v>
      </c>
      <c r="BQ17">
        <v>399.26609999999999</v>
      </c>
      <c r="BR17">
        <v>406.36180000000002</v>
      </c>
      <c r="BS17">
        <v>15.739319999999999</v>
      </c>
      <c r="BT17">
        <v>14.5206466666667</v>
      </c>
      <c r="BU17">
        <v>395.7561</v>
      </c>
      <c r="BV17">
        <v>15.72932</v>
      </c>
      <c r="BW17">
        <v>500.00246666666698</v>
      </c>
      <c r="BX17">
        <v>102.059166666667</v>
      </c>
      <c r="BY17">
        <v>9.9936899999999995E-2</v>
      </c>
      <c r="BZ17">
        <v>27.9995433333333</v>
      </c>
      <c r="CA17">
        <v>28.81747</v>
      </c>
      <c r="CB17">
        <v>999.9</v>
      </c>
      <c r="CC17">
        <v>0</v>
      </c>
      <c r="CD17">
        <v>0</v>
      </c>
      <c r="CE17">
        <v>10005.2886666667</v>
      </c>
      <c r="CF17">
        <v>0</v>
      </c>
      <c r="CG17">
        <v>408.53846666666698</v>
      </c>
      <c r="CH17">
        <v>1399.99966666667</v>
      </c>
      <c r="CI17">
        <v>0.90000286666666696</v>
      </c>
      <c r="CJ17">
        <v>9.9997440000000007E-2</v>
      </c>
      <c r="CK17">
        <v>0</v>
      </c>
      <c r="CL17">
        <v>898.75393333333295</v>
      </c>
      <c r="CM17">
        <v>4.9993800000000004</v>
      </c>
      <c r="CN17">
        <v>12696.19</v>
      </c>
      <c r="CO17">
        <v>11164.34</v>
      </c>
      <c r="CP17">
        <v>48.606099999999998</v>
      </c>
      <c r="CQ17">
        <v>50.620800000000003</v>
      </c>
      <c r="CR17">
        <v>49.436999999999998</v>
      </c>
      <c r="CS17">
        <v>50.561999999999998</v>
      </c>
      <c r="CT17">
        <v>50.125</v>
      </c>
      <c r="CU17">
        <v>1255.5063333333301</v>
      </c>
      <c r="CV17">
        <v>139.49833333333299</v>
      </c>
      <c r="CW17">
        <v>0</v>
      </c>
      <c r="CX17">
        <v>2432.5999999046298</v>
      </c>
      <c r="CY17">
        <v>0</v>
      </c>
      <c r="CZ17">
        <v>898.66592000000003</v>
      </c>
      <c r="DA17">
        <v>-18.3894615692729</v>
      </c>
      <c r="DB17">
        <v>-233.80769265497699</v>
      </c>
      <c r="DC17">
        <v>12694.987999999999</v>
      </c>
      <c r="DD17">
        <v>15</v>
      </c>
      <c r="DE17">
        <v>1608153508.5</v>
      </c>
      <c r="DF17" t="s">
        <v>291</v>
      </c>
      <c r="DG17">
        <v>1608153507</v>
      </c>
      <c r="DH17">
        <v>1608153508.5</v>
      </c>
      <c r="DI17">
        <v>17</v>
      </c>
      <c r="DJ17">
        <v>-2.1709999999999998</v>
      </c>
      <c r="DK17">
        <v>4.0000000000000001E-3</v>
      </c>
      <c r="DL17">
        <v>3.51</v>
      </c>
      <c r="DM17">
        <v>0.01</v>
      </c>
      <c r="DN17">
        <v>406</v>
      </c>
      <c r="DO17">
        <v>15</v>
      </c>
      <c r="DP17">
        <v>0.42</v>
      </c>
      <c r="DQ17">
        <v>0.05</v>
      </c>
      <c r="DR17">
        <v>3.63917785199303</v>
      </c>
      <c r="DS17">
        <v>3.21124414378408</v>
      </c>
      <c r="DT17">
        <v>0.23239854988301201</v>
      </c>
      <c r="DU17">
        <v>0</v>
      </c>
      <c r="DV17">
        <v>-4.8763738709677398</v>
      </c>
      <c r="DW17">
        <v>-3.90709209677419</v>
      </c>
      <c r="DX17">
        <v>0.29212874227373598</v>
      </c>
      <c r="DY17">
        <v>0</v>
      </c>
      <c r="DZ17">
        <v>1.21195064516129</v>
      </c>
      <c r="EA17">
        <v>0.21188129032257499</v>
      </c>
      <c r="EB17">
        <v>1.5808786437169198E-2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3.51</v>
      </c>
      <c r="EJ17">
        <v>0.01</v>
      </c>
      <c r="EK17">
        <v>5.6800000000000601</v>
      </c>
      <c r="EL17">
        <v>0</v>
      </c>
      <c r="EM17">
        <v>0</v>
      </c>
      <c r="EN17">
        <v>0</v>
      </c>
      <c r="EO17">
        <v>5.8349999999993702E-3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40.1</v>
      </c>
      <c r="EX17">
        <v>40.200000000000003</v>
      </c>
      <c r="EY17">
        <v>2</v>
      </c>
      <c r="EZ17">
        <v>491.94600000000003</v>
      </c>
      <c r="FA17">
        <v>513.98199999999997</v>
      </c>
      <c r="FB17">
        <v>24.185600000000001</v>
      </c>
      <c r="FC17">
        <v>33.1511</v>
      </c>
      <c r="FD17">
        <v>30.000299999999999</v>
      </c>
      <c r="FE17">
        <v>32.970100000000002</v>
      </c>
      <c r="FF17">
        <v>33.014299999999999</v>
      </c>
      <c r="FG17">
        <v>21.013400000000001</v>
      </c>
      <c r="FH17">
        <v>0</v>
      </c>
      <c r="FI17">
        <v>100</v>
      </c>
      <c r="FJ17">
        <v>24.181000000000001</v>
      </c>
      <c r="FK17">
        <v>406.24900000000002</v>
      </c>
      <c r="FL17">
        <v>14.9602</v>
      </c>
      <c r="FM17">
        <v>100.818</v>
      </c>
      <c r="FN17">
        <v>100.343</v>
      </c>
    </row>
    <row r="18" spans="1:170" x14ac:dyDescent="0.25">
      <c r="A18">
        <v>2</v>
      </c>
      <c r="B18">
        <v>1608153629.5</v>
      </c>
      <c r="C18">
        <v>141</v>
      </c>
      <c r="D18" t="s">
        <v>293</v>
      </c>
      <c r="E18" t="s">
        <v>294</v>
      </c>
      <c r="F18" t="s">
        <v>285</v>
      </c>
      <c r="G18" t="s">
        <v>286</v>
      </c>
      <c r="H18">
        <v>1608153621.5</v>
      </c>
      <c r="I18">
        <f t="shared" si="0"/>
        <v>1.7116715436799883E-3</v>
      </c>
      <c r="J18">
        <f t="shared" si="1"/>
        <v>-1.1825214724508026</v>
      </c>
      <c r="K18">
        <f t="shared" si="2"/>
        <v>49.567238709677397</v>
      </c>
      <c r="L18">
        <f t="shared" si="3"/>
        <v>72.412790089786299</v>
      </c>
      <c r="M18">
        <f t="shared" si="4"/>
        <v>7.3973193784680404</v>
      </c>
      <c r="N18">
        <f t="shared" si="5"/>
        <v>5.0635349775863041</v>
      </c>
      <c r="O18">
        <f t="shared" si="6"/>
        <v>7.6433091309930534E-2</v>
      </c>
      <c r="P18">
        <f t="shared" si="7"/>
        <v>2.9620567346857478</v>
      </c>
      <c r="Q18">
        <f t="shared" si="8"/>
        <v>7.5354071131383593E-2</v>
      </c>
      <c r="R18">
        <f t="shared" si="9"/>
        <v>4.7191971093893129E-2</v>
      </c>
      <c r="S18">
        <f t="shared" si="10"/>
        <v>231.29256628760388</v>
      </c>
      <c r="T18">
        <f t="shared" si="11"/>
        <v>28.908946675187863</v>
      </c>
      <c r="U18">
        <f t="shared" si="12"/>
        <v>28.714654838709698</v>
      </c>
      <c r="V18">
        <f t="shared" si="13"/>
        <v>3.9558428358939222</v>
      </c>
      <c r="W18">
        <f t="shared" si="14"/>
        <v>44.787348127335044</v>
      </c>
      <c r="X18">
        <f t="shared" si="15"/>
        <v>1.6996218017316385</v>
      </c>
      <c r="Y18">
        <f t="shared" si="16"/>
        <v>3.7948703658440297</v>
      </c>
      <c r="Z18">
        <f t="shared" si="17"/>
        <v>2.2562210341622837</v>
      </c>
      <c r="AA18">
        <f t="shared" si="18"/>
        <v>-75.484715076287486</v>
      </c>
      <c r="AB18">
        <f t="shared" si="19"/>
        <v>-114.10136836679253</v>
      </c>
      <c r="AC18">
        <f t="shared" si="20"/>
        <v>-8.4266482387224002</v>
      </c>
      <c r="AD18">
        <f t="shared" si="21"/>
        <v>33.279834605801469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53688.372658664295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847.59259999999995</v>
      </c>
      <c r="AR18">
        <v>991.89</v>
      </c>
      <c r="AS18">
        <f t="shared" si="27"/>
        <v>0.14547722025627841</v>
      </c>
      <c r="AT18">
        <v>0.5</v>
      </c>
      <c r="AU18">
        <f t="shared" si="28"/>
        <v>1180.1880405633003</v>
      </c>
      <c r="AV18">
        <f t="shared" si="29"/>
        <v>-1.1825214724508026</v>
      </c>
      <c r="AW18">
        <f t="shared" si="30"/>
        <v>85.845237760426443</v>
      </c>
      <c r="AX18">
        <f t="shared" si="31"/>
        <v>0.29339946969926101</v>
      </c>
      <c r="AY18">
        <f t="shared" si="32"/>
        <v>-5.1243867235421466E-4</v>
      </c>
      <c r="AZ18">
        <f t="shared" si="33"/>
        <v>2.2887517769107464</v>
      </c>
      <c r="BA18" t="s">
        <v>296</v>
      </c>
      <c r="BB18">
        <v>700.87</v>
      </c>
      <c r="BC18">
        <f t="shared" si="34"/>
        <v>291.02</v>
      </c>
      <c r="BD18">
        <f t="shared" si="35"/>
        <v>0.49583327606350097</v>
      </c>
      <c r="BE18">
        <f t="shared" si="36"/>
        <v>0.88637401853030406</v>
      </c>
      <c r="BF18">
        <f t="shared" si="37"/>
        <v>0.5220353595649766</v>
      </c>
      <c r="BG18">
        <f t="shared" si="38"/>
        <v>0.89145812340058428</v>
      </c>
      <c r="BH18">
        <f t="shared" si="39"/>
        <v>1400.0029032258101</v>
      </c>
      <c r="BI18">
        <f t="shared" si="40"/>
        <v>1180.1880405633003</v>
      </c>
      <c r="BJ18">
        <f t="shared" si="41"/>
        <v>0.84298970940987028</v>
      </c>
      <c r="BK18">
        <f t="shared" si="42"/>
        <v>0.19597941881974046</v>
      </c>
      <c r="BL18">
        <v>6</v>
      </c>
      <c r="BM18">
        <v>0.5</v>
      </c>
      <c r="BN18" t="s">
        <v>290</v>
      </c>
      <c r="BO18">
        <v>2</v>
      </c>
      <c r="BP18">
        <v>1608153621.5</v>
      </c>
      <c r="BQ18">
        <v>49.567238709677397</v>
      </c>
      <c r="BR18">
        <v>48.250045161290302</v>
      </c>
      <c r="BS18">
        <v>16.6376967741936</v>
      </c>
      <c r="BT18">
        <v>14.6178967741935</v>
      </c>
      <c r="BU18">
        <v>46.057719354838703</v>
      </c>
      <c r="BV18">
        <v>16.628045161290299</v>
      </c>
      <c r="BW18">
        <v>500.00790322580701</v>
      </c>
      <c r="BX18">
        <v>102.054806451613</v>
      </c>
      <c r="BY18">
        <v>0.100066593548387</v>
      </c>
      <c r="BZ18">
        <v>28.000138709677401</v>
      </c>
      <c r="CA18">
        <v>28.714654838709698</v>
      </c>
      <c r="CB18">
        <v>999.9</v>
      </c>
      <c r="CC18">
        <v>0</v>
      </c>
      <c r="CD18">
        <v>0</v>
      </c>
      <c r="CE18">
        <v>9981.3922580645194</v>
      </c>
      <c r="CF18">
        <v>0</v>
      </c>
      <c r="CG18">
        <v>404.58722580645201</v>
      </c>
      <c r="CH18">
        <v>1400.0029032258101</v>
      </c>
      <c r="CI18">
        <v>0.89998599999999995</v>
      </c>
      <c r="CJ18">
        <v>0.10001400000000001</v>
      </c>
      <c r="CK18">
        <v>0</v>
      </c>
      <c r="CL18">
        <v>847.71793548387097</v>
      </c>
      <c r="CM18">
        <v>4.9993800000000004</v>
      </c>
      <c r="CN18">
        <v>12003.1419354839</v>
      </c>
      <c r="CO18">
        <v>11164.3096774194</v>
      </c>
      <c r="CP18">
        <v>48.683</v>
      </c>
      <c r="CQ18">
        <v>50.633000000000003</v>
      </c>
      <c r="CR18">
        <v>49.5</v>
      </c>
      <c r="CS18">
        <v>50.561999999999998</v>
      </c>
      <c r="CT18">
        <v>50.183</v>
      </c>
      <c r="CU18">
        <v>1255.4829032258101</v>
      </c>
      <c r="CV18">
        <v>139.52000000000001</v>
      </c>
      <c r="CW18">
        <v>0</v>
      </c>
      <c r="CX18">
        <v>140.39999985694899</v>
      </c>
      <c r="CY18">
        <v>0</v>
      </c>
      <c r="CZ18">
        <v>847.59259999999995</v>
      </c>
      <c r="DA18">
        <v>-9.8651538587695704</v>
      </c>
      <c r="DB18">
        <v>-185.47692337733599</v>
      </c>
      <c r="DC18">
        <v>12000.675999999999</v>
      </c>
      <c r="DD18">
        <v>15</v>
      </c>
      <c r="DE18">
        <v>1608153508.5</v>
      </c>
      <c r="DF18" t="s">
        <v>291</v>
      </c>
      <c r="DG18">
        <v>1608153507</v>
      </c>
      <c r="DH18">
        <v>1608153508.5</v>
      </c>
      <c r="DI18">
        <v>17</v>
      </c>
      <c r="DJ18">
        <v>-2.1709999999999998</v>
      </c>
      <c r="DK18">
        <v>4.0000000000000001E-3</v>
      </c>
      <c r="DL18">
        <v>3.51</v>
      </c>
      <c r="DM18">
        <v>0.01</v>
      </c>
      <c r="DN18">
        <v>406</v>
      </c>
      <c r="DO18">
        <v>15</v>
      </c>
      <c r="DP18">
        <v>0.42</v>
      </c>
      <c r="DQ18">
        <v>0.05</v>
      </c>
      <c r="DR18">
        <v>-1.1779483709909699</v>
      </c>
      <c r="DS18">
        <v>-0.22539765761761099</v>
      </c>
      <c r="DT18">
        <v>1.9149366116813799E-2</v>
      </c>
      <c r="DU18">
        <v>1</v>
      </c>
      <c r="DV18">
        <v>1.3139151612903199</v>
      </c>
      <c r="DW18">
        <v>0.27198725806451202</v>
      </c>
      <c r="DX18">
        <v>2.3985596870456399E-2</v>
      </c>
      <c r="DY18">
        <v>0</v>
      </c>
      <c r="DZ18">
        <v>2.0171048387096802</v>
      </c>
      <c r="EA18">
        <v>0.318945483870964</v>
      </c>
      <c r="EB18">
        <v>2.3789490207417701E-2</v>
      </c>
      <c r="EC18">
        <v>0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3.51</v>
      </c>
      <c r="EJ18">
        <v>9.5999999999999992E-3</v>
      </c>
      <c r="EK18">
        <v>3.5095238095238401</v>
      </c>
      <c r="EL18">
        <v>0</v>
      </c>
      <c r="EM18">
        <v>0</v>
      </c>
      <c r="EN18">
        <v>0</v>
      </c>
      <c r="EO18">
        <v>9.6549999999950807E-3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492.56299999999999</v>
      </c>
      <c r="FA18">
        <v>512.78399999999999</v>
      </c>
      <c r="FB18">
        <v>24.137</v>
      </c>
      <c r="FC18">
        <v>33.2104</v>
      </c>
      <c r="FD18">
        <v>30</v>
      </c>
      <c r="FE18">
        <v>33.017099999999999</v>
      </c>
      <c r="FF18">
        <v>33.055599999999998</v>
      </c>
      <c r="FG18">
        <v>5.2786400000000002</v>
      </c>
      <c r="FH18">
        <v>0</v>
      </c>
      <c r="FI18">
        <v>100</v>
      </c>
      <c r="FJ18">
        <v>24.1463</v>
      </c>
      <c r="FK18">
        <v>48.4651</v>
      </c>
      <c r="FL18">
        <v>14.9602</v>
      </c>
      <c r="FM18">
        <v>100.80800000000001</v>
      </c>
      <c r="FN18">
        <v>100.337</v>
      </c>
    </row>
    <row r="19" spans="1:170" x14ac:dyDescent="0.25">
      <c r="A19">
        <v>3</v>
      </c>
      <c r="B19">
        <v>1608153750</v>
      </c>
      <c r="C19">
        <v>261.5</v>
      </c>
      <c r="D19" t="s">
        <v>298</v>
      </c>
      <c r="E19" t="s">
        <v>299</v>
      </c>
      <c r="F19" t="s">
        <v>285</v>
      </c>
      <c r="G19" t="s">
        <v>286</v>
      </c>
      <c r="H19">
        <v>1608153742</v>
      </c>
      <c r="I19">
        <f t="shared" si="0"/>
        <v>2.2392330250733559E-3</v>
      </c>
      <c r="J19">
        <f t="shared" si="1"/>
        <v>9.4223206934738818E-2</v>
      </c>
      <c r="K19">
        <f t="shared" si="2"/>
        <v>79.911799999999999</v>
      </c>
      <c r="L19">
        <f t="shared" si="3"/>
        <v>75.769854662230586</v>
      </c>
      <c r="M19">
        <f t="shared" si="4"/>
        <v>7.7396468297763841</v>
      </c>
      <c r="N19">
        <f t="shared" si="5"/>
        <v>8.1627332174364859</v>
      </c>
      <c r="O19">
        <f t="shared" si="6"/>
        <v>0.10548237075260794</v>
      </c>
      <c r="P19">
        <f t="shared" si="7"/>
        <v>2.9658820705701796</v>
      </c>
      <c r="Q19">
        <f t="shared" si="8"/>
        <v>0.10344170053636105</v>
      </c>
      <c r="R19">
        <f t="shared" si="9"/>
        <v>6.4831120716387303E-2</v>
      </c>
      <c r="S19">
        <f t="shared" si="10"/>
        <v>231.29281587128557</v>
      </c>
      <c r="T19">
        <f t="shared" si="11"/>
        <v>28.770296407535316</v>
      </c>
      <c r="U19">
        <f t="shared" si="12"/>
        <v>28.575841935483901</v>
      </c>
      <c r="V19">
        <f t="shared" si="13"/>
        <v>3.9241118912413442</v>
      </c>
      <c r="W19">
        <f t="shared" si="14"/>
        <v>46.768396595310186</v>
      </c>
      <c r="X19">
        <f t="shared" si="15"/>
        <v>1.7745911018843494</v>
      </c>
      <c r="Y19">
        <f t="shared" si="16"/>
        <v>3.7944236515953187</v>
      </c>
      <c r="Z19">
        <f t="shared" si="17"/>
        <v>2.1495207893569948</v>
      </c>
      <c r="AA19">
        <f t="shared" si="18"/>
        <v>-98.75017640573499</v>
      </c>
      <c r="AB19">
        <f t="shared" si="19"/>
        <v>-92.375896139907823</v>
      </c>
      <c r="AC19">
        <f t="shared" si="20"/>
        <v>-6.8085947933609594</v>
      </c>
      <c r="AD19">
        <f t="shared" si="21"/>
        <v>33.358148532281803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53800.315393280507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829.62976923076906</v>
      </c>
      <c r="AR19">
        <v>963.98</v>
      </c>
      <c r="AS19">
        <f t="shared" si="27"/>
        <v>0.13937035080523552</v>
      </c>
      <c r="AT19">
        <v>0.5</v>
      </c>
      <c r="AU19">
        <f t="shared" si="28"/>
        <v>1180.1928018534363</v>
      </c>
      <c r="AV19">
        <f t="shared" si="29"/>
        <v>9.4223206934738818E-2</v>
      </c>
      <c r="AW19">
        <f t="shared" si="30"/>
        <v>82.241942406063615</v>
      </c>
      <c r="AX19">
        <f t="shared" si="31"/>
        <v>0.3012925579368867</v>
      </c>
      <c r="AY19">
        <f t="shared" si="32"/>
        <v>5.6937365292828769E-4</v>
      </c>
      <c r="AZ19">
        <f t="shared" si="33"/>
        <v>2.3839706217971326</v>
      </c>
      <c r="BA19" t="s">
        <v>301</v>
      </c>
      <c r="BB19">
        <v>673.54</v>
      </c>
      <c r="BC19">
        <f t="shared" si="34"/>
        <v>290.44000000000005</v>
      </c>
      <c r="BD19">
        <f t="shared" si="35"/>
        <v>0.46257482016675022</v>
      </c>
      <c r="BE19">
        <f t="shared" si="36"/>
        <v>0.88779775471887623</v>
      </c>
      <c r="BF19">
        <f t="shared" si="37"/>
        <v>0.54063809765550075</v>
      </c>
      <c r="BG19">
        <f t="shared" si="38"/>
        <v>0.90241782114575553</v>
      </c>
      <c r="BH19">
        <f t="shared" si="39"/>
        <v>1400.00903225806</v>
      </c>
      <c r="BI19">
        <f t="shared" si="40"/>
        <v>1180.1928018534363</v>
      </c>
      <c r="BJ19">
        <f t="shared" si="41"/>
        <v>0.84298941982532483</v>
      </c>
      <c r="BK19">
        <f t="shared" si="42"/>
        <v>0.19597883965064969</v>
      </c>
      <c r="BL19">
        <v>6</v>
      </c>
      <c r="BM19">
        <v>0.5</v>
      </c>
      <c r="BN19" t="s">
        <v>290</v>
      </c>
      <c r="BO19">
        <v>2</v>
      </c>
      <c r="BP19">
        <v>1608153742</v>
      </c>
      <c r="BQ19">
        <v>79.911799999999999</v>
      </c>
      <c r="BR19">
        <v>80.2395967741936</v>
      </c>
      <c r="BS19">
        <v>17.372951612903201</v>
      </c>
      <c r="BT19">
        <v>14.7325580645161</v>
      </c>
      <c r="BU19">
        <v>76.402274193548394</v>
      </c>
      <c r="BV19">
        <v>17.363293548387102</v>
      </c>
      <c r="BW19">
        <v>500.00067741935499</v>
      </c>
      <c r="BX19">
        <v>102.046838709677</v>
      </c>
      <c r="BY19">
        <v>9.9943335483870993E-2</v>
      </c>
      <c r="BZ19">
        <v>27.9981193548387</v>
      </c>
      <c r="CA19">
        <v>28.575841935483901</v>
      </c>
      <c r="CB19">
        <v>999.9</v>
      </c>
      <c r="CC19">
        <v>0</v>
      </c>
      <c r="CD19">
        <v>0</v>
      </c>
      <c r="CE19">
        <v>10003.8319354839</v>
      </c>
      <c r="CF19">
        <v>0</v>
      </c>
      <c r="CG19">
        <v>410.74490322580601</v>
      </c>
      <c r="CH19">
        <v>1400.00903225806</v>
      </c>
      <c r="CI19">
        <v>0.899993580645161</v>
      </c>
      <c r="CJ19">
        <v>0.10000644516128999</v>
      </c>
      <c r="CK19">
        <v>0</v>
      </c>
      <c r="CL19">
        <v>829.73467741935497</v>
      </c>
      <c r="CM19">
        <v>4.9993800000000004</v>
      </c>
      <c r="CN19">
        <v>11764.912903225801</v>
      </c>
      <c r="CO19">
        <v>11164.3806451613</v>
      </c>
      <c r="CP19">
        <v>48.75</v>
      </c>
      <c r="CQ19">
        <v>50.686999999999998</v>
      </c>
      <c r="CR19">
        <v>49.561999999999998</v>
      </c>
      <c r="CS19">
        <v>50.561999999999998</v>
      </c>
      <c r="CT19">
        <v>50.221548387096803</v>
      </c>
      <c r="CU19">
        <v>1255.5019354838701</v>
      </c>
      <c r="CV19">
        <v>139.507096774194</v>
      </c>
      <c r="CW19">
        <v>0</v>
      </c>
      <c r="CX19">
        <v>120</v>
      </c>
      <c r="CY19">
        <v>0</v>
      </c>
      <c r="CZ19">
        <v>829.62976923076906</v>
      </c>
      <c r="DA19">
        <v>-9.3052991567450807</v>
      </c>
      <c r="DB19">
        <v>-88.991452966495302</v>
      </c>
      <c r="DC19">
        <v>11763.746153846199</v>
      </c>
      <c r="DD19">
        <v>15</v>
      </c>
      <c r="DE19">
        <v>1608153508.5</v>
      </c>
      <c r="DF19" t="s">
        <v>291</v>
      </c>
      <c r="DG19">
        <v>1608153507</v>
      </c>
      <c r="DH19">
        <v>1608153508.5</v>
      </c>
      <c r="DI19">
        <v>17</v>
      </c>
      <c r="DJ19">
        <v>-2.1709999999999998</v>
      </c>
      <c r="DK19">
        <v>4.0000000000000001E-3</v>
      </c>
      <c r="DL19">
        <v>3.51</v>
      </c>
      <c r="DM19">
        <v>0.01</v>
      </c>
      <c r="DN19">
        <v>406</v>
      </c>
      <c r="DO19">
        <v>15</v>
      </c>
      <c r="DP19">
        <v>0.42</v>
      </c>
      <c r="DQ19">
        <v>0.05</v>
      </c>
      <c r="DR19">
        <v>9.4876903382077896E-2</v>
      </c>
      <c r="DS19">
        <v>-7.4249170071345096E-3</v>
      </c>
      <c r="DT19">
        <v>1.10794746008562E-2</v>
      </c>
      <c r="DU19">
        <v>1</v>
      </c>
      <c r="DV19">
        <v>-0.32780541935483898</v>
      </c>
      <c r="DW19">
        <v>4.8220161290332096E-3</v>
      </c>
      <c r="DX19">
        <v>1.3617400030781801E-2</v>
      </c>
      <c r="DY19">
        <v>1</v>
      </c>
      <c r="DZ19">
        <v>2.64038709677419</v>
      </c>
      <c r="EA19">
        <v>0.24292451612902899</v>
      </c>
      <c r="EB19">
        <v>1.8109911774343498E-2</v>
      </c>
      <c r="EC19">
        <v>0</v>
      </c>
      <c r="ED19">
        <v>2</v>
      </c>
      <c r="EE19">
        <v>3</v>
      </c>
      <c r="EF19" t="s">
        <v>302</v>
      </c>
      <c r="EG19">
        <v>100</v>
      </c>
      <c r="EH19">
        <v>100</v>
      </c>
      <c r="EI19">
        <v>3.51</v>
      </c>
      <c r="EJ19">
        <v>9.7000000000000003E-3</v>
      </c>
      <c r="EK19">
        <v>3.5095238095238401</v>
      </c>
      <c r="EL19">
        <v>0</v>
      </c>
      <c r="EM19">
        <v>0</v>
      </c>
      <c r="EN19">
        <v>0</v>
      </c>
      <c r="EO19">
        <v>9.6549999999950807E-3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</v>
      </c>
      <c r="EX19">
        <v>4</v>
      </c>
      <c r="EY19">
        <v>2</v>
      </c>
      <c r="EZ19">
        <v>492.90899999999999</v>
      </c>
      <c r="FA19">
        <v>513.06700000000001</v>
      </c>
      <c r="FB19">
        <v>24.291799999999999</v>
      </c>
      <c r="FC19">
        <v>33.231099999999998</v>
      </c>
      <c r="FD19">
        <v>30.000299999999999</v>
      </c>
      <c r="FE19">
        <v>33.0349</v>
      </c>
      <c r="FF19">
        <v>33.073300000000003</v>
      </c>
      <c r="FG19">
        <v>6.71936</v>
      </c>
      <c r="FH19">
        <v>0</v>
      </c>
      <c r="FI19">
        <v>100</v>
      </c>
      <c r="FJ19">
        <v>24.193200000000001</v>
      </c>
      <c r="FK19">
        <v>80.273899999999998</v>
      </c>
      <c r="FL19">
        <v>16.506499999999999</v>
      </c>
      <c r="FM19">
        <v>100.804</v>
      </c>
      <c r="FN19">
        <v>100.333</v>
      </c>
    </row>
    <row r="20" spans="1:170" x14ac:dyDescent="0.25">
      <c r="A20">
        <v>4</v>
      </c>
      <c r="B20">
        <v>1608153827.5</v>
      </c>
      <c r="C20">
        <v>339</v>
      </c>
      <c r="D20" t="s">
        <v>303</v>
      </c>
      <c r="E20" t="s">
        <v>304</v>
      </c>
      <c r="F20" t="s">
        <v>285</v>
      </c>
      <c r="G20" t="s">
        <v>286</v>
      </c>
      <c r="H20">
        <v>1608153819.5</v>
      </c>
      <c r="I20">
        <f t="shared" si="0"/>
        <v>2.4759017449488157E-3</v>
      </c>
      <c r="J20">
        <f t="shared" si="1"/>
        <v>1.1540782471848769</v>
      </c>
      <c r="K20">
        <f t="shared" si="2"/>
        <v>99.664512903225798</v>
      </c>
      <c r="L20">
        <f t="shared" si="3"/>
        <v>80.929960142998084</v>
      </c>
      <c r="M20">
        <f t="shared" si="4"/>
        <v>8.2666633111085339</v>
      </c>
      <c r="N20">
        <f t="shared" si="5"/>
        <v>10.180320993372954</v>
      </c>
      <c r="O20">
        <f t="shared" si="6"/>
        <v>0.11991639273002058</v>
      </c>
      <c r="P20">
        <f t="shared" si="7"/>
        <v>2.9646803063976477</v>
      </c>
      <c r="Q20">
        <f t="shared" si="8"/>
        <v>0.1172854896817023</v>
      </c>
      <c r="R20">
        <f t="shared" si="9"/>
        <v>7.3534999756234523E-2</v>
      </c>
      <c r="S20">
        <f t="shared" si="10"/>
        <v>231.29255875429402</v>
      </c>
      <c r="T20">
        <f t="shared" si="11"/>
        <v>28.691128664902404</v>
      </c>
      <c r="U20">
        <f t="shared" si="12"/>
        <v>28.508690322580598</v>
      </c>
      <c r="V20">
        <f t="shared" si="13"/>
        <v>3.9088416799163292</v>
      </c>
      <c r="W20">
        <f t="shared" si="14"/>
        <v>47.830767477330731</v>
      </c>
      <c r="X20">
        <f t="shared" si="15"/>
        <v>1.812930837786336</v>
      </c>
      <c r="Y20">
        <f t="shared" si="16"/>
        <v>3.79030263030082</v>
      </c>
      <c r="Z20">
        <f t="shared" si="17"/>
        <v>2.0959108421299932</v>
      </c>
      <c r="AA20">
        <f t="shared" si="18"/>
        <v>-109.18726695224278</v>
      </c>
      <c r="AB20">
        <f t="shared" si="19"/>
        <v>-84.584558963645804</v>
      </c>
      <c r="AC20">
        <f t="shared" si="20"/>
        <v>-6.2341945371309322</v>
      </c>
      <c r="AD20">
        <f t="shared" si="21"/>
        <v>31.286538301274518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53768.505415280517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820.7346</v>
      </c>
      <c r="AR20">
        <v>957.03</v>
      </c>
      <c r="AS20">
        <f t="shared" si="27"/>
        <v>0.14241497131751357</v>
      </c>
      <c r="AT20">
        <v>0.5</v>
      </c>
      <c r="AU20">
        <f t="shared" si="28"/>
        <v>1180.1897418602605</v>
      </c>
      <c r="AV20">
        <f t="shared" si="29"/>
        <v>1.1540782471848769</v>
      </c>
      <c r="AW20">
        <f t="shared" si="30"/>
        <v>84.038344118126375</v>
      </c>
      <c r="AX20">
        <f t="shared" si="31"/>
        <v>0.30789003479514748</v>
      </c>
      <c r="AY20">
        <f t="shared" si="32"/>
        <v>1.4674129638437034E-3</v>
      </c>
      <c r="AZ20">
        <f t="shared" si="33"/>
        <v>2.4085451866712644</v>
      </c>
      <c r="BA20" t="s">
        <v>306</v>
      </c>
      <c r="BB20">
        <v>662.37</v>
      </c>
      <c r="BC20">
        <f t="shared" si="34"/>
        <v>294.65999999999997</v>
      </c>
      <c r="BD20">
        <f t="shared" si="35"/>
        <v>0.46255141519038889</v>
      </c>
      <c r="BE20">
        <f t="shared" si="36"/>
        <v>0.88665658861949992</v>
      </c>
      <c r="BF20">
        <f t="shared" si="37"/>
        <v>0.56424617618679096</v>
      </c>
      <c r="BG20">
        <f t="shared" si="38"/>
        <v>0.90514694688308772</v>
      </c>
      <c r="BH20">
        <f t="shared" si="39"/>
        <v>1400.0051612903201</v>
      </c>
      <c r="BI20">
        <f t="shared" si="40"/>
        <v>1180.1897418602605</v>
      </c>
      <c r="BJ20">
        <f t="shared" si="41"/>
        <v>0.84298956496169919</v>
      </c>
      <c r="BK20">
        <f t="shared" si="42"/>
        <v>0.19597912992339842</v>
      </c>
      <c r="BL20">
        <v>6</v>
      </c>
      <c r="BM20">
        <v>0.5</v>
      </c>
      <c r="BN20" t="s">
        <v>290</v>
      </c>
      <c r="BO20">
        <v>2</v>
      </c>
      <c r="BP20">
        <v>1608153819.5</v>
      </c>
      <c r="BQ20">
        <v>99.664512903225798</v>
      </c>
      <c r="BR20">
        <v>101.345483870968</v>
      </c>
      <c r="BS20">
        <v>17.748445161290299</v>
      </c>
      <c r="BT20">
        <v>14.830154838709699</v>
      </c>
      <c r="BU20">
        <v>96.154983870967797</v>
      </c>
      <c r="BV20">
        <v>17.738796774193599</v>
      </c>
      <c r="BW20">
        <v>500.01022580645201</v>
      </c>
      <c r="BX20">
        <v>102.045870967742</v>
      </c>
      <c r="BY20">
        <v>0.100025267741936</v>
      </c>
      <c r="BZ20">
        <v>27.979480645161299</v>
      </c>
      <c r="CA20">
        <v>28.508690322580598</v>
      </c>
      <c r="CB20">
        <v>999.9</v>
      </c>
      <c r="CC20">
        <v>0</v>
      </c>
      <c r="CD20">
        <v>0</v>
      </c>
      <c r="CE20">
        <v>9997.1183870967798</v>
      </c>
      <c r="CF20">
        <v>0</v>
      </c>
      <c r="CG20">
        <v>388.56322580645201</v>
      </c>
      <c r="CH20">
        <v>1400.0051612903201</v>
      </c>
      <c r="CI20">
        <v>0.89999277419354795</v>
      </c>
      <c r="CJ20">
        <v>0.10000722580645199</v>
      </c>
      <c r="CK20">
        <v>0</v>
      </c>
      <c r="CL20">
        <v>820.84361290322602</v>
      </c>
      <c r="CM20">
        <v>4.9993800000000004</v>
      </c>
      <c r="CN20">
        <v>11635.0064516129</v>
      </c>
      <c r="CO20">
        <v>11164.3516129032</v>
      </c>
      <c r="CP20">
        <v>48.816064516129003</v>
      </c>
      <c r="CQ20">
        <v>50.686999999999998</v>
      </c>
      <c r="CR20">
        <v>49.625</v>
      </c>
      <c r="CS20">
        <v>50.625</v>
      </c>
      <c r="CT20">
        <v>50.311999999999998</v>
      </c>
      <c r="CU20">
        <v>1255.49225806452</v>
      </c>
      <c r="CV20">
        <v>139.51354838709699</v>
      </c>
      <c r="CW20">
        <v>0</v>
      </c>
      <c r="CX20">
        <v>77</v>
      </c>
      <c r="CY20">
        <v>0</v>
      </c>
      <c r="CZ20">
        <v>820.7346</v>
      </c>
      <c r="DA20">
        <v>-10.736615420112599</v>
      </c>
      <c r="DB20">
        <v>-128.28461561778201</v>
      </c>
      <c r="DC20">
        <v>11632.828</v>
      </c>
      <c r="DD20">
        <v>15</v>
      </c>
      <c r="DE20">
        <v>1608153508.5</v>
      </c>
      <c r="DF20" t="s">
        <v>291</v>
      </c>
      <c r="DG20">
        <v>1608153507</v>
      </c>
      <c r="DH20">
        <v>1608153508.5</v>
      </c>
      <c r="DI20">
        <v>17</v>
      </c>
      <c r="DJ20">
        <v>-2.1709999999999998</v>
      </c>
      <c r="DK20">
        <v>4.0000000000000001E-3</v>
      </c>
      <c r="DL20">
        <v>3.51</v>
      </c>
      <c r="DM20">
        <v>0.01</v>
      </c>
      <c r="DN20">
        <v>406</v>
      </c>
      <c r="DO20">
        <v>15</v>
      </c>
      <c r="DP20">
        <v>0.42</v>
      </c>
      <c r="DQ20">
        <v>0.05</v>
      </c>
      <c r="DR20">
        <v>1.1575793361633</v>
      </c>
      <c r="DS20">
        <v>-0.19437078999489299</v>
      </c>
      <c r="DT20">
        <v>1.77608001549047E-2</v>
      </c>
      <c r="DU20">
        <v>1</v>
      </c>
      <c r="DV20">
        <v>-1.6829832258064501</v>
      </c>
      <c r="DW20">
        <v>0.19881919354839001</v>
      </c>
      <c r="DX20">
        <v>1.9181555890187E-2</v>
      </c>
      <c r="DY20">
        <v>1</v>
      </c>
      <c r="DZ20">
        <v>2.9167748387096801</v>
      </c>
      <c r="EA20">
        <v>0.17924516129031501</v>
      </c>
      <c r="EB20">
        <v>1.33759150114428E-2</v>
      </c>
      <c r="EC20">
        <v>1</v>
      </c>
      <c r="ED20">
        <v>3</v>
      </c>
      <c r="EE20">
        <v>3</v>
      </c>
      <c r="EF20" t="s">
        <v>307</v>
      </c>
      <c r="EG20">
        <v>100</v>
      </c>
      <c r="EH20">
        <v>100</v>
      </c>
      <c r="EI20">
        <v>3.51</v>
      </c>
      <c r="EJ20">
        <v>9.7000000000000003E-3</v>
      </c>
      <c r="EK20">
        <v>3.5095238095238401</v>
      </c>
      <c r="EL20">
        <v>0</v>
      </c>
      <c r="EM20">
        <v>0</v>
      </c>
      <c r="EN20">
        <v>0</v>
      </c>
      <c r="EO20">
        <v>9.6549999999950807E-3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5.3</v>
      </c>
      <c r="EX20">
        <v>5.3</v>
      </c>
      <c r="EY20">
        <v>2</v>
      </c>
      <c r="EZ20">
        <v>493.28699999999998</v>
      </c>
      <c r="FA20">
        <v>512.97799999999995</v>
      </c>
      <c r="FB20">
        <v>24.226600000000001</v>
      </c>
      <c r="FC20">
        <v>33.250100000000003</v>
      </c>
      <c r="FD20">
        <v>30.0001</v>
      </c>
      <c r="FE20">
        <v>33.052599999999998</v>
      </c>
      <c r="FF20">
        <v>33.092100000000002</v>
      </c>
      <c r="FG20">
        <v>7.6885300000000001</v>
      </c>
      <c r="FH20">
        <v>0</v>
      </c>
      <c r="FI20">
        <v>100</v>
      </c>
      <c r="FJ20">
        <v>24.229700000000001</v>
      </c>
      <c r="FK20">
        <v>101.57899999999999</v>
      </c>
      <c r="FL20">
        <v>17.239599999999999</v>
      </c>
      <c r="FM20">
        <v>100.798</v>
      </c>
      <c r="FN20">
        <v>100.331</v>
      </c>
    </row>
    <row r="21" spans="1:170" x14ac:dyDescent="0.25">
      <c r="A21">
        <v>5</v>
      </c>
      <c r="B21">
        <v>1608153901.5</v>
      </c>
      <c r="C21">
        <v>413</v>
      </c>
      <c r="D21" t="s">
        <v>308</v>
      </c>
      <c r="E21" t="s">
        <v>309</v>
      </c>
      <c r="F21" t="s">
        <v>285</v>
      </c>
      <c r="G21" t="s">
        <v>286</v>
      </c>
      <c r="H21">
        <v>1608153893.75</v>
      </c>
      <c r="I21">
        <f t="shared" si="0"/>
        <v>2.6389918652580517E-3</v>
      </c>
      <c r="J21">
        <f t="shared" si="1"/>
        <v>3.5550701044381983</v>
      </c>
      <c r="K21">
        <f t="shared" si="2"/>
        <v>149.06290000000001</v>
      </c>
      <c r="L21">
        <f t="shared" si="3"/>
        <v>100.39730659880628</v>
      </c>
      <c r="M21">
        <f t="shared" si="4"/>
        <v>10.255159358510079</v>
      </c>
      <c r="N21">
        <f t="shared" si="5"/>
        <v>15.226143466679694</v>
      </c>
      <c r="O21">
        <f t="shared" si="6"/>
        <v>0.13036995491565642</v>
      </c>
      <c r="P21">
        <f t="shared" si="7"/>
        <v>2.9653344102839494</v>
      </c>
      <c r="Q21">
        <f t="shared" si="8"/>
        <v>0.12726742867924937</v>
      </c>
      <c r="R21">
        <f t="shared" si="9"/>
        <v>7.9814743043960149E-2</v>
      </c>
      <c r="S21">
        <f t="shared" si="10"/>
        <v>231.28802432545706</v>
      </c>
      <c r="T21">
        <f t="shared" si="11"/>
        <v>28.65689606842999</v>
      </c>
      <c r="U21">
        <f t="shared" si="12"/>
        <v>28.472580000000001</v>
      </c>
      <c r="V21">
        <f t="shared" si="13"/>
        <v>3.900651676671731</v>
      </c>
      <c r="W21">
        <f t="shared" si="14"/>
        <v>48.578572549527699</v>
      </c>
      <c r="X21">
        <f t="shared" si="15"/>
        <v>1.8421181177088974</v>
      </c>
      <c r="Y21">
        <f t="shared" si="16"/>
        <v>3.7920383844765881</v>
      </c>
      <c r="Z21">
        <f t="shared" si="17"/>
        <v>2.0585335589628335</v>
      </c>
      <c r="AA21">
        <f t="shared" si="18"/>
        <v>-116.37954125788008</v>
      </c>
      <c r="AB21">
        <f t="shared" si="19"/>
        <v>-77.574981619530533</v>
      </c>
      <c r="AC21">
        <f t="shared" si="20"/>
        <v>-5.7154966117346202</v>
      </c>
      <c r="AD21">
        <f t="shared" si="21"/>
        <v>31.61800483631184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53786.215106395219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811.85911538461505</v>
      </c>
      <c r="AR21">
        <v>960.8</v>
      </c>
      <c r="AS21">
        <f t="shared" si="27"/>
        <v>0.15501757349644563</v>
      </c>
      <c r="AT21">
        <v>0.5</v>
      </c>
      <c r="AU21">
        <f t="shared" si="28"/>
        <v>1180.1670718535036</v>
      </c>
      <c r="AV21">
        <f t="shared" si="29"/>
        <v>3.5550701044381983</v>
      </c>
      <c r="AW21">
        <f t="shared" si="30"/>
        <v>91.47331789956776</v>
      </c>
      <c r="AX21">
        <f t="shared" si="31"/>
        <v>0.31951498751040802</v>
      </c>
      <c r="AY21">
        <f t="shared" si="32"/>
        <v>3.5018919632824968E-3</v>
      </c>
      <c r="AZ21">
        <f t="shared" si="33"/>
        <v>2.3951706910907578</v>
      </c>
      <c r="BA21" t="s">
        <v>311</v>
      </c>
      <c r="BB21">
        <v>653.80999999999995</v>
      </c>
      <c r="BC21">
        <f t="shared" si="34"/>
        <v>306.99</v>
      </c>
      <c r="BD21">
        <f t="shared" si="35"/>
        <v>0.48516526471671684</v>
      </c>
      <c r="BE21">
        <f t="shared" si="36"/>
        <v>0.88230129549471481</v>
      </c>
      <c r="BF21">
        <f t="shared" si="37"/>
        <v>0.60712137840210811</v>
      </c>
      <c r="BG21">
        <f t="shared" si="38"/>
        <v>0.90366654342557073</v>
      </c>
      <c r="BH21">
        <f t="shared" si="39"/>
        <v>1399.9783333333301</v>
      </c>
      <c r="BI21">
        <f t="shared" si="40"/>
        <v>1180.1670718535036</v>
      </c>
      <c r="BJ21">
        <f t="shared" si="41"/>
        <v>0.84298952616183798</v>
      </c>
      <c r="BK21">
        <f t="shared" si="42"/>
        <v>0.19597905232367582</v>
      </c>
      <c r="BL21">
        <v>6</v>
      </c>
      <c r="BM21">
        <v>0.5</v>
      </c>
      <c r="BN21" t="s">
        <v>290</v>
      </c>
      <c r="BO21">
        <v>2</v>
      </c>
      <c r="BP21">
        <v>1608153893.75</v>
      </c>
      <c r="BQ21">
        <v>149.06290000000001</v>
      </c>
      <c r="BR21">
        <v>153.80099999999999</v>
      </c>
      <c r="BS21">
        <v>18.034210000000002</v>
      </c>
      <c r="BT21">
        <v>14.9245533333333</v>
      </c>
      <c r="BU21">
        <v>145.55326666666701</v>
      </c>
      <c r="BV21">
        <v>18.024566666666701</v>
      </c>
      <c r="BW21">
        <v>500.00369999999998</v>
      </c>
      <c r="BX21">
        <v>102.0458</v>
      </c>
      <c r="BY21">
        <v>9.9961733333333302E-2</v>
      </c>
      <c r="BZ21">
        <v>27.9873333333333</v>
      </c>
      <c r="CA21">
        <v>28.472580000000001</v>
      </c>
      <c r="CB21">
        <v>999.9</v>
      </c>
      <c r="CC21">
        <v>0</v>
      </c>
      <c r="CD21">
        <v>0</v>
      </c>
      <c r="CE21">
        <v>10000.830666666699</v>
      </c>
      <c r="CF21">
        <v>0</v>
      </c>
      <c r="CG21">
        <v>394.16743333333301</v>
      </c>
      <c r="CH21">
        <v>1399.9783333333301</v>
      </c>
      <c r="CI21">
        <v>0.89999233333333295</v>
      </c>
      <c r="CJ21">
        <v>0.10000768</v>
      </c>
      <c r="CK21">
        <v>0</v>
      </c>
      <c r="CL21">
        <v>811.88729999999998</v>
      </c>
      <c r="CM21">
        <v>4.9993800000000004</v>
      </c>
      <c r="CN21">
        <v>11523.1466666667</v>
      </c>
      <c r="CO21">
        <v>11164.1333333333</v>
      </c>
      <c r="CP21">
        <v>48.8791333333333</v>
      </c>
      <c r="CQ21">
        <v>50.745800000000003</v>
      </c>
      <c r="CR21">
        <v>49.686999999999998</v>
      </c>
      <c r="CS21">
        <v>50.6332666666667</v>
      </c>
      <c r="CT21">
        <v>50.375</v>
      </c>
      <c r="CU21">
        <v>1255.46933333333</v>
      </c>
      <c r="CV21">
        <v>139.50899999999999</v>
      </c>
      <c r="CW21">
        <v>0</v>
      </c>
      <c r="CX21">
        <v>73.200000047683702</v>
      </c>
      <c r="CY21">
        <v>0</v>
      </c>
      <c r="CZ21">
        <v>811.85911538461505</v>
      </c>
      <c r="DA21">
        <v>-8.3706324700642298</v>
      </c>
      <c r="DB21">
        <v>-125.95555539698</v>
      </c>
      <c r="DC21">
        <v>11522.592307692301</v>
      </c>
      <c r="DD21">
        <v>15</v>
      </c>
      <c r="DE21">
        <v>1608153508.5</v>
      </c>
      <c r="DF21" t="s">
        <v>291</v>
      </c>
      <c r="DG21">
        <v>1608153507</v>
      </c>
      <c r="DH21">
        <v>1608153508.5</v>
      </c>
      <c r="DI21">
        <v>17</v>
      </c>
      <c r="DJ21">
        <v>-2.1709999999999998</v>
      </c>
      <c r="DK21">
        <v>4.0000000000000001E-3</v>
      </c>
      <c r="DL21">
        <v>3.51</v>
      </c>
      <c r="DM21">
        <v>0.01</v>
      </c>
      <c r="DN21">
        <v>406</v>
      </c>
      <c r="DO21">
        <v>15</v>
      </c>
      <c r="DP21">
        <v>0.42</v>
      </c>
      <c r="DQ21">
        <v>0.05</v>
      </c>
      <c r="DR21">
        <v>3.5592528927104601</v>
      </c>
      <c r="DS21">
        <v>-0.19651746104753101</v>
      </c>
      <c r="DT21">
        <v>2.1225704545485499E-2</v>
      </c>
      <c r="DU21">
        <v>1</v>
      </c>
      <c r="DV21">
        <v>-4.7426000000000004</v>
      </c>
      <c r="DW21">
        <v>0.19363693548389099</v>
      </c>
      <c r="DX21">
        <v>2.3890492642674298E-2</v>
      </c>
      <c r="DY21">
        <v>1</v>
      </c>
      <c r="DZ21">
        <v>3.1082854838709699</v>
      </c>
      <c r="EA21">
        <v>0.114401129032262</v>
      </c>
      <c r="EB21">
        <v>8.5572251451755104E-3</v>
      </c>
      <c r="EC21">
        <v>1</v>
      </c>
      <c r="ED21">
        <v>3</v>
      </c>
      <c r="EE21">
        <v>3</v>
      </c>
      <c r="EF21" t="s">
        <v>307</v>
      </c>
      <c r="EG21">
        <v>100</v>
      </c>
      <c r="EH21">
        <v>100</v>
      </c>
      <c r="EI21">
        <v>3.5089999999999999</v>
      </c>
      <c r="EJ21">
        <v>9.7000000000000003E-3</v>
      </c>
      <c r="EK21">
        <v>3.5095238095238401</v>
      </c>
      <c r="EL21">
        <v>0</v>
      </c>
      <c r="EM21">
        <v>0</v>
      </c>
      <c r="EN21">
        <v>0</v>
      </c>
      <c r="EO21">
        <v>9.6549999999950807E-3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6.6</v>
      </c>
      <c r="EX21">
        <v>6.5</v>
      </c>
      <c r="EY21">
        <v>2</v>
      </c>
      <c r="EZ21">
        <v>493.23899999999998</v>
      </c>
      <c r="FA21">
        <v>513.21100000000001</v>
      </c>
      <c r="FB21">
        <v>24.235399999999998</v>
      </c>
      <c r="FC21">
        <v>33.268000000000001</v>
      </c>
      <c r="FD21">
        <v>30.0002</v>
      </c>
      <c r="FE21">
        <v>33.067399999999999</v>
      </c>
      <c r="FF21">
        <v>33.105800000000002</v>
      </c>
      <c r="FG21">
        <v>10.093999999999999</v>
      </c>
      <c r="FH21">
        <v>0</v>
      </c>
      <c r="FI21">
        <v>100</v>
      </c>
      <c r="FJ21">
        <v>24.241599999999998</v>
      </c>
      <c r="FK21">
        <v>154.18299999999999</v>
      </c>
      <c r="FL21">
        <v>17.614799999999999</v>
      </c>
      <c r="FM21">
        <v>100.794</v>
      </c>
      <c r="FN21">
        <v>100.327</v>
      </c>
    </row>
    <row r="22" spans="1:170" x14ac:dyDescent="0.25">
      <c r="A22">
        <v>6</v>
      </c>
      <c r="B22">
        <v>1608154000.5</v>
      </c>
      <c r="C22">
        <v>512</v>
      </c>
      <c r="D22" t="s">
        <v>312</v>
      </c>
      <c r="E22" t="s">
        <v>313</v>
      </c>
      <c r="F22" t="s">
        <v>285</v>
      </c>
      <c r="G22" t="s">
        <v>286</v>
      </c>
      <c r="H22">
        <v>1608153992.75</v>
      </c>
      <c r="I22">
        <f t="shared" si="0"/>
        <v>2.7514607517109772E-3</v>
      </c>
      <c r="J22">
        <f t="shared" si="1"/>
        <v>5.7401281693663213</v>
      </c>
      <c r="K22">
        <f t="shared" si="2"/>
        <v>199.7099</v>
      </c>
      <c r="L22">
        <f t="shared" si="3"/>
        <v>126.45335043344691</v>
      </c>
      <c r="M22">
        <f t="shared" si="4"/>
        <v>12.917030469225113</v>
      </c>
      <c r="N22">
        <f t="shared" si="5"/>
        <v>20.400083148952142</v>
      </c>
      <c r="O22">
        <f t="shared" si="6"/>
        <v>0.13816238665331432</v>
      </c>
      <c r="P22">
        <f t="shared" si="7"/>
        <v>2.9644189912209922</v>
      </c>
      <c r="Q22">
        <f t="shared" si="8"/>
        <v>0.13468217535401056</v>
      </c>
      <c r="R22">
        <f t="shared" si="9"/>
        <v>8.4481741183467254E-2</v>
      </c>
      <c r="S22">
        <f t="shared" si="10"/>
        <v>231.29091520299485</v>
      </c>
      <c r="T22">
        <f t="shared" si="11"/>
        <v>28.629492485987722</v>
      </c>
      <c r="U22">
        <f t="shared" si="12"/>
        <v>28.4479066666667</v>
      </c>
      <c r="V22">
        <f t="shared" si="13"/>
        <v>3.8950642513369669</v>
      </c>
      <c r="W22">
        <f t="shared" si="14"/>
        <v>49.233649947289301</v>
      </c>
      <c r="X22">
        <f t="shared" si="15"/>
        <v>1.8671000477169755</v>
      </c>
      <c r="Y22">
        <f t="shared" si="16"/>
        <v>3.7923250657140728</v>
      </c>
      <c r="Z22">
        <f t="shared" si="17"/>
        <v>2.0279642036199914</v>
      </c>
      <c r="AA22">
        <f t="shared" si="18"/>
        <v>-121.33941915045409</v>
      </c>
      <c r="AB22">
        <f t="shared" si="19"/>
        <v>-73.40056655052318</v>
      </c>
      <c r="AC22">
        <f t="shared" si="20"/>
        <v>-5.4089779111812595</v>
      </c>
      <c r="AD22">
        <f t="shared" si="21"/>
        <v>31.141951590836314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53759.293643888297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807.45484615384601</v>
      </c>
      <c r="AR22">
        <v>978.21</v>
      </c>
      <c r="AS22">
        <f t="shared" si="27"/>
        <v>0.17455878987758666</v>
      </c>
      <c r="AT22">
        <v>0.5</v>
      </c>
      <c r="AU22">
        <f t="shared" si="28"/>
        <v>1180.1819498954371</v>
      </c>
      <c r="AV22">
        <f t="shared" si="29"/>
        <v>5.7401281693663213</v>
      </c>
      <c r="AW22">
        <f t="shared" si="30"/>
        <v>103.00556650455906</v>
      </c>
      <c r="AX22">
        <f t="shared" si="31"/>
        <v>0.33649216425920819</v>
      </c>
      <c r="AY22">
        <f t="shared" si="32"/>
        <v>5.3533064539262789E-3</v>
      </c>
      <c r="AZ22">
        <f t="shared" si="33"/>
        <v>2.3347440733584812</v>
      </c>
      <c r="BA22" t="s">
        <v>315</v>
      </c>
      <c r="BB22">
        <v>649.04999999999995</v>
      </c>
      <c r="BC22">
        <f t="shared" si="34"/>
        <v>329.16000000000008</v>
      </c>
      <c r="BD22">
        <f t="shared" si="35"/>
        <v>0.5187603410078806</v>
      </c>
      <c r="BE22">
        <f t="shared" si="36"/>
        <v>0.87403129700003446</v>
      </c>
      <c r="BF22">
        <f t="shared" si="37"/>
        <v>0.64991875345846795</v>
      </c>
      <c r="BG22">
        <f t="shared" si="38"/>
        <v>0.89682998528356317</v>
      </c>
      <c r="BH22">
        <f t="shared" si="39"/>
        <v>1399.9960000000001</v>
      </c>
      <c r="BI22">
        <f t="shared" si="40"/>
        <v>1180.1819498954371</v>
      </c>
      <c r="BJ22">
        <f t="shared" si="41"/>
        <v>0.84298951560964253</v>
      </c>
      <c r="BK22">
        <f t="shared" si="42"/>
        <v>0.19597903121928528</v>
      </c>
      <c r="BL22">
        <v>6</v>
      </c>
      <c r="BM22">
        <v>0.5</v>
      </c>
      <c r="BN22" t="s">
        <v>290</v>
      </c>
      <c r="BO22">
        <v>2</v>
      </c>
      <c r="BP22">
        <v>1608153992.75</v>
      </c>
      <c r="BQ22">
        <v>199.7099</v>
      </c>
      <c r="BR22">
        <v>207.25720000000001</v>
      </c>
      <c r="BS22">
        <v>18.278276666666699</v>
      </c>
      <c r="BT22">
        <v>15.03698</v>
      </c>
      <c r="BU22">
        <v>196.2004</v>
      </c>
      <c r="BV22">
        <v>18.268626666666702</v>
      </c>
      <c r="BW22">
        <v>500.01633333333302</v>
      </c>
      <c r="BX22">
        <v>102.048566666667</v>
      </c>
      <c r="BY22">
        <v>0.100015596666667</v>
      </c>
      <c r="BZ22">
        <v>27.988630000000001</v>
      </c>
      <c r="CA22">
        <v>28.4479066666667</v>
      </c>
      <c r="CB22">
        <v>999.9</v>
      </c>
      <c r="CC22">
        <v>0</v>
      </c>
      <c r="CD22">
        <v>0</v>
      </c>
      <c r="CE22">
        <v>9995.3743333333296</v>
      </c>
      <c r="CF22">
        <v>0</v>
      </c>
      <c r="CG22">
        <v>398.07966666666698</v>
      </c>
      <c r="CH22">
        <v>1399.9960000000001</v>
      </c>
      <c r="CI22">
        <v>0.89999300000000004</v>
      </c>
      <c r="CJ22">
        <v>0.100007</v>
      </c>
      <c r="CK22">
        <v>0</v>
      </c>
      <c r="CL22">
        <v>807.44743333333304</v>
      </c>
      <c r="CM22">
        <v>4.9993800000000004</v>
      </c>
      <c r="CN22">
        <v>11459.6733333333</v>
      </c>
      <c r="CO22">
        <v>11164.2866666667</v>
      </c>
      <c r="CP22">
        <v>48.936999999999998</v>
      </c>
      <c r="CQ22">
        <v>50.770666666666699</v>
      </c>
      <c r="CR22">
        <v>49.75</v>
      </c>
      <c r="CS22">
        <v>50.695399999999999</v>
      </c>
      <c r="CT22">
        <v>50.3853333333333</v>
      </c>
      <c r="CU22">
        <v>1255.48933333333</v>
      </c>
      <c r="CV22">
        <v>139.51066666666699</v>
      </c>
      <c r="CW22">
        <v>0</v>
      </c>
      <c r="CX22">
        <v>98.100000143051105</v>
      </c>
      <c r="CY22">
        <v>0</v>
      </c>
      <c r="CZ22">
        <v>807.45484615384601</v>
      </c>
      <c r="DA22">
        <v>-1.0114871788986</v>
      </c>
      <c r="DB22">
        <v>-10.311111145286199</v>
      </c>
      <c r="DC22">
        <v>11459.8923076923</v>
      </c>
      <c r="DD22">
        <v>15</v>
      </c>
      <c r="DE22">
        <v>1608153508.5</v>
      </c>
      <c r="DF22" t="s">
        <v>291</v>
      </c>
      <c r="DG22">
        <v>1608153507</v>
      </c>
      <c r="DH22">
        <v>1608153508.5</v>
      </c>
      <c r="DI22">
        <v>17</v>
      </c>
      <c r="DJ22">
        <v>-2.1709999999999998</v>
      </c>
      <c r="DK22">
        <v>4.0000000000000001E-3</v>
      </c>
      <c r="DL22">
        <v>3.51</v>
      </c>
      <c r="DM22">
        <v>0.01</v>
      </c>
      <c r="DN22">
        <v>406</v>
      </c>
      <c r="DO22">
        <v>15</v>
      </c>
      <c r="DP22">
        <v>0.42</v>
      </c>
      <c r="DQ22">
        <v>0.05</v>
      </c>
      <c r="DR22">
        <v>5.74388014929864</v>
      </c>
      <c r="DS22">
        <v>-0.16091920509056101</v>
      </c>
      <c r="DT22">
        <v>2.69378364728831E-2</v>
      </c>
      <c r="DU22">
        <v>1</v>
      </c>
      <c r="DV22">
        <v>-7.5519187096774196</v>
      </c>
      <c r="DW22">
        <v>0.15334887096774799</v>
      </c>
      <c r="DX22">
        <v>3.1307735902925397E-2</v>
      </c>
      <c r="DY22">
        <v>1</v>
      </c>
      <c r="DZ22">
        <v>3.2406670967741902</v>
      </c>
      <c r="EA22">
        <v>5.1384677419349899E-2</v>
      </c>
      <c r="EB22">
        <v>3.9914377663002199E-3</v>
      </c>
      <c r="EC22">
        <v>1</v>
      </c>
      <c r="ED22">
        <v>3</v>
      </c>
      <c r="EE22">
        <v>3</v>
      </c>
      <c r="EF22" t="s">
        <v>307</v>
      </c>
      <c r="EG22">
        <v>100</v>
      </c>
      <c r="EH22">
        <v>100</v>
      </c>
      <c r="EI22">
        <v>3.5089999999999999</v>
      </c>
      <c r="EJ22">
        <v>9.7000000000000003E-3</v>
      </c>
      <c r="EK22">
        <v>3.5095238095238401</v>
      </c>
      <c r="EL22">
        <v>0</v>
      </c>
      <c r="EM22">
        <v>0</v>
      </c>
      <c r="EN22">
        <v>0</v>
      </c>
      <c r="EO22">
        <v>9.6549999999950807E-3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8.1999999999999993</v>
      </c>
      <c r="EX22">
        <v>8.1999999999999993</v>
      </c>
      <c r="EY22">
        <v>2</v>
      </c>
      <c r="EZ22">
        <v>493.41399999999999</v>
      </c>
      <c r="FA22">
        <v>513.173</v>
      </c>
      <c r="FB22">
        <v>24.278500000000001</v>
      </c>
      <c r="FC22">
        <v>33.290599999999998</v>
      </c>
      <c r="FD22">
        <v>30.0002</v>
      </c>
      <c r="FE22">
        <v>33.088099999999997</v>
      </c>
      <c r="FF22">
        <v>33.126600000000003</v>
      </c>
      <c r="FG22">
        <v>12.496700000000001</v>
      </c>
      <c r="FH22">
        <v>0</v>
      </c>
      <c r="FI22">
        <v>100</v>
      </c>
      <c r="FJ22">
        <v>24.283000000000001</v>
      </c>
      <c r="FK22">
        <v>207.417</v>
      </c>
      <c r="FL22">
        <v>17.8873</v>
      </c>
      <c r="FM22">
        <v>100.789</v>
      </c>
      <c r="FN22">
        <v>100.32299999999999</v>
      </c>
    </row>
    <row r="23" spans="1:170" x14ac:dyDescent="0.25">
      <c r="A23">
        <v>7</v>
      </c>
      <c r="B23">
        <v>1608154075.5</v>
      </c>
      <c r="C23">
        <v>587</v>
      </c>
      <c r="D23" t="s">
        <v>316</v>
      </c>
      <c r="E23" t="s">
        <v>317</v>
      </c>
      <c r="F23" t="s">
        <v>285</v>
      </c>
      <c r="G23" t="s">
        <v>286</v>
      </c>
      <c r="H23">
        <v>1608154067.75</v>
      </c>
      <c r="I23">
        <f t="shared" si="0"/>
        <v>2.7838762753047089E-3</v>
      </c>
      <c r="J23">
        <f t="shared" si="1"/>
        <v>8.356183672248628</v>
      </c>
      <c r="K23">
        <f t="shared" si="2"/>
        <v>249.04316666666699</v>
      </c>
      <c r="L23">
        <f t="shared" si="3"/>
        <v>145.32651291809748</v>
      </c>
      <c r="M23">
        <f t="shared" si="4"/>
        <v>14.844502590833415</v>
      </c>
      <c r="N23">
        <f t="shared" si="5"/>
        <v>25.438730060881539</v>
      </c>
      <c r="O23">
        <f t="shared" si="6"/>
        <v>0.14046412528826793</v>
      </c>
      <c r="P23">
        <f t="shared" si="7"/>
        <v>2.9673064146012509</v>
      </c>
      <c r="Q23">
        <f t="shared" si="8"/>
        <v>0.13687201726908274</v>
      </c>
      <c r="R23">
        <f t="shared" si="9"/>
        <v>8.5860096211590547E-2</v>
      </c>
      <c r="S23">
        <f t="shared" si="10"/>
        <v>231.28527253548822</v>
      </c>
      <c r="T23">
        <f t="shared" si="11"/>
        <v>28.612857442792205</v>
      </c>
      <c r="U23">
        <f t="shared" si="12"/>
        <v>28.451239999999999</v>
      </c>
      <c r="V23">
        <f t="shared" si="13"/>
        <v>3.8958186967055748</v>
      </c>
      <c r="W23">
        <f t="shared" si="14"/>
        <v>49.515708084094143</v>
      </c>
      <c r="X23">
        <f t="shared" si="15"/>
        <v>1.876953790915544</v>
      </c>
      <c r="Y23">
        <f t="shared" si="16"/>
        <v>3.7906229427797991</v>
      </c>
      <c r="Z23">
        <f t="shared" si="17"/>
        <v>2.0188649057900308</v>
      </c>
      <c r="AA23">
        <f t="shared" si="18"/>
        <v>-122.76894374093766</v>
      </c>
      <c r="AB23">
        <f t="shared" si="19"/>
        <v>-75.237100770532933</v>
      </c>
      <c r="AC23">
        <f t="shared" si="20"/>
        <v>-5.5387990317065761</v>
      </c>
      <c r="AD23">
        <f t="shared" si="21"/>
        <v>27.740428992311038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53845.006544661388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817.00124000000005</v>
      </c>
      <c r="AR23">
        <v>1012.28</v>
      </c>
      <c r="AS23">
        <f t="shared" si="27"/>
        <v>0.1929098273205041</v>
      </c>
      <c r="AT23">
        <v>0.5</v>
      </c>
      <c r="AU23">
        <f t="shared" si="28"/>
        <v>1180.1540298604925</v>
      </c>
      <c r="AV23">
        <f t="shared" si="29"/>
        <v>8.356183672248628</v>
      </c>
      <c r="AW23">
        <f t="shared" si="30"/>
        <v>113.83165505599233</v>
      </c>
      <c r="AX23">
        <f t="shared" si="31"/>
        <v>0.36206385585016004</v>
      </c>
      <c r="AY23">
        <f t="shared" si="32"/>
        <v>7.5701399359886451E-3</v>
      </c>
      <c r="AZ23">
        <f t="shared" si="33"/>
        <v>2.2225076065910621</v>
      </c>
      <c r="BA23" t="s">
        <v>319</v>
      </c>
      <c r="BB23">
        <v>645.77</v>
      </c>
      <c r="BC23">
        <f t="shared" si="34"/>
        <v>366.51</v>
      </c>
      <c r="BD23">
        <f t="shared" si="35"/>
        <v>0.53280608987476452</v>
      </c>
      <c r="BE23">
        <f t="shared" si="36"/>
        <v>0.85991338946837348</v>
      </c>
      <c r="BF23">
        <f t="shared" si="37"/>
        <v>0.6579404837188082</v>
      </c>
      <c r="BG23">
        <f t="shared" si="38"/>
        <v>0.88345137897120274</v>
      </c>
      <c r="BH23">
        <f t="shared" si="39"/>
        <v>1399.963</v>
      </c>
      <c r="BI23">
        <f t="shared" si="40"/>
        <v>1180.1540298604925</v>
      </c>
      <c r="BJ23">
        <f t="shared" si="41"/>
        <v>0.84298944319277913</v>
      </c>
      <c r="BK23">
        <f t="shared" si="42"/>
        <v>0.19597888638555827</v>
      </c>
      <c r="BL23">
        <v>6</v>
      </c>
      <c r="BM23">
        <v>0.5</v>
      </c>
      <c r="BN23" t="s">
        <v>290</v>
      </c>
      <c r="BO23">
        <v>2</v>
      </c>
      <c r="BP23">
        <v>1608154067.75</v>
      </c>
      <c r="BQ23">
        <v>249.04316666666699</v>
      </c>
      <c r="BR23">
        <v>259.90243333333302</v>
      </c>
      <c r="BS23">
        <v>18.375229999999998</v>
      </c>
      <c r="BT23">
        <v>15.096</v>
      </c>
      <c r="BU23">
        <v>245.53366666666699</v>
      </c>
      <c r="BV23">
        <v>18.365583333333301</v>
      </c>
      <c r="BW23">
        <v>500.00553333333301</v>
      </c>
      <c r="BX23">
        <v>102.045933333333</v>
      </c>
      <c r="BY23">
        <v>9.9933190000000005E-2</v>
      </c>
      <c r="BZ23">
        <v>27.980930000000001</v>
      </c>
      <c r="CA23">
        <v>28.451239999999999</v>
      </c>
      <c r="CB23">
        <v>999.9</v>
      </c>
      <c r="CC23">
        <v>0</v>
      </c>
      <c r="CD23">
        <v>0</v>
      </c>
      <c r="CE23">
        <v>10011.994333333299</v>
      </c>
      <c r="CF23">
        <v>0</v>
      </c>
      <c r="CG23">
        <v>427.73270000000002</v>
      </c>
      <c r="CH23">
        <v>1399.963</v>
      </c>
      <c r="CI23">
        <v>0.89999229999999997</v>
      </c>
      <c r="CJ23">
        <v>0.1000077</v>
      </c>
      <c r="CK23">
        <v>0</v>
      </c>
      <c r="CL23">
        <v>817.02506666666704</v>
      </c>
      <c r="CM23">
        <v>4.9993800000000004</v>
      </c>
      <c r="CN23">
        <v>11616.9433333333</v>
      </c>
      <c r="CO23">
        <v>11164.0133333333</v>
      </c>
      <c r="CP23">
        <v>48.995800000000003</v>
      </c>
      <c r="CQ23">
        <v>50.811999999999998</v>
      </c>
      <c r="CR23">
        <v>49.787199999999999</v>
      </c>
      <c r="CS23">
        <v>50.714300000000001</v>
      </c>
      <c r="CT23">
        <v>50.436999999999998</v>
      </c>
      <c r="CU23">
        <v>1255.46</v>
      </c>
      <c r="CV23">
        <v>139.50366666666699</v>
      </c>
      <c r="CW23">
        <v>0</v>
      </c>
      <c r="CX23">
        <v>74.600000143051105</v>
      </c>
      <c r="CY23">
        <v>0</v>
      </c>
      <c r="CZ23">
        <v>817.00124000000005</v>
      </c>
      <c r="DA23">
        <v>2.1224615323563198</v>
      </c>
      <c r="DB23">
        <v>51.961538291153801</v>
      </c>
      <c r="DC23">
        <v>11617.964</v>
      </c>
      <c r="DD23">
        <v>15</v>
      </c>
      <c r="DE23">
        <v>1608153508.5</v>
      </c>
      <c r="DF23" t="s">
        <v>291</v>
      </c>
      <c r="DG23">
        <v>1608153507</v>
      </c>
      <c r="DH23">
        <v>1608153508.5</v>
      </c>
      <c r="DI23">
        <v>17</v>
      </c>
      <c r="DJ23">
        <v>-2.1709999999999998</v>
      </c>
      <c r="DK23">
        <v>4.0000000000000001E-3</v>
      </c>
      <c r="DL23">
        <v>3.51</v>
      </c>
      <c r="DM23">
        <v>0.01</v>
      </c>
      <c r="DN23">
        <v>406</v>
      </c>
      <c r="DO23">
        <v>15</v>
      </c>
      <c r="DP23">
        <v>0.42</v>
      </c>
      <c r="DQ23">
        <v>0.05</v>
      </c>
      <c r="DR23">
        <v>8.3635263070626902</v>
      </c>
      <c r="DS23">
        <v>-0.154062478140851</v>
      </c>
      <c r="DT23">
        <v>2.35895125080419E-2</v>
      </c>
      <c r="DU23">
        <v>1</v>
      </c>
      <c r="DV23">
        <v>-10.8661483870968</v>
      </c>
      <c r="DW23">
        <v>0.19562903225808301</v>
      </c>
      <c r="DX23">
        <v>2.8761184315062398E-2</v>
      </c>
      <c r="DY23">
        <v>1</v>
      </c>
      <c r="DZ23">
        <v>3.2790025806451601</v>
      </c>
      <c r="EA23">
        <v>2.7450483870962199E-2</v>
      </c>
      <c r="EB23">
        <v>2.1373845454454999E-3</v>
      </c>
      <c r="EC23">
        <v>1</v>
      </c>
      <c r="ED23">
        <v>3</v>
      </c>
      <c r="EE23">
        <v>3</v>
      </c>
      <c r="EF23" t="s">
        <v>307</v>
      </c>
      <c r="EG23">
        <v>100</v>
      </c>
      <c r="EH23">
        <v>100</v>
      </c>
      <c r="EI23">
        <v>3.51</v>
      </c>
      <c r="EJ23">
        <v>9.5999999999999992E-3</v>
      </c>
      <c r="EK23">
        <v>3.5095238095238401</v>
      </c>
      <c r="EL23">
        <v>0</v>
      </c>
      <c r="EM23">
        <v>0</v>
      </c>
      <c r="EN23">
        <v>0</v>
      </c>
      <c r="EO23">
        <v>9.6549999999950807E-3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9.5</v>
      </c>
      <c r="EX23">
        <v>9.4</v>
      </c>
      <c r="EY23">
        <v>2</v>
      </c>
      <c r="EZ23">
        <v>493.54300000000001</v>
      </c>
      <c r="FA23">
        <v>513.553</v>
      </c>
      <c r="FB23">
        <v>24.229199999999999</v>
      </c>
      <c r="FC23">
        <v>33.290599999999998</v>
      </c>
      <c r="FD23">
        <v>29.9999</v>
      </c>
      <c r="FE23">
        <v>33.088099999999997</v>
      </c>
      <c r="FF23">
        <v>33.126600000000003</v>
      </c>
      <c r="FG23">
        <v>14.8405</v>
      </c>
      <c r="FH23">
        <v>0</v>
      </c>
      <c r="FI23">
        <v>100</v>
      </c>
      <c r="FJ23">
        <v>24.2407</v>
      </c>
      <c r="FK23">
        <v>260.197</v>
      </c>
      <c r="FL23">
        <v>18.139199999999999</v>
      </c>
      <c r="FM23">
        <v>100.79</v>
      </c>
      <c r="FN23">
        <v>100.325</v>
      </c>
    </row>
    <row r="24" spans="1:170" x14ac:dyDescent="0.25">
      <c r="A24">
        <v>8</v>
      </c>
      <c r="B24">
        <v>1608154182.5</v>
      </c>
      <c r="C24">
        <v>694</v>
      </c>
      <c r="D24" t="s">
        <v>320</v>
      </c>
      <c r="E24" t="s">
        <v>321</v>
      </c>
      <c r="F24" t="s">
        <v>285</v>
      </c>
      <c r="G24" t="s">
        <v>286</v>
      </c>
      <c r="H24">
        <v>1608154174.75</v>
      </c>
      <c r="I24">
        <f t="shared" si="0"/>
        <v>2.8043390921032498E-3</v>
      </c>
      <c r="J24">
        <f t="shared" si="1"/>
        <v>15.004075657292551</v>
      </c>
      <c r="K24">
        <f t="shared" si="2"/>
        <v>399.516166666667</v>
      </c>
      <c r="L24">
        <f t="shared" si="3"/>
        <v>216.793661223399</v>
      </c>
      <c r="M24">
        <f t="shared" si="4"/>
        <v>22.143956175510876</v>
      </c>
      <c r="N24">
        <f t="shared" si="5"/>
        <v>40.807782091739092</v>
      </c>
      <c r="O24">
        <f t="shared" si="6"/>
        <v>0.1421105201952638</v>
      </c>
      <c r="P24">
        <f t="shared" si="7"/>
        <v>2.9662026746305115</v>
      </c>
      <c r="Q24">
        <f t="shared" si="8"/>
        <v>0.1384335687409291</v>
      </c>
      <c r="R24">
        <f t="shared" si="9"/>
        <v>8.6843415869311852E-2</v>
      </c>
      <c r="S24">
        <f t="shared" si="10"/>
        <v>231.2923753360229</v>
      </c>
      <c r="T24">
        <f t="shared" si="11"/>
        <v>28.628282267355388</v>
      </c>
      <c r="U24">
        <f t="shared" si="12"/>
        <v>28.4591766666667</v>
      </c>
      <c r="V24">
        <f t="shared" si="13"/>
        <v>3.8976155441867415</v>
      </c>
      <c r="W24">
        <f t="shared" si="14"/>
        <v>49.72226178782369</v>
      </c>
      <c r="X24">
        <f t="shared" si="15"/>
        <v>1.8870297231971918</v>
      </c>
      <c r="Y24">
        <f t="shared" si="16"/>
        <v>3.7951405574621302</v>
      </c>
      <c r="Z24">
        <f t="shared" si="17"/>
        <v>2.01058582098955</v>
      </c>
      <c r="AA24">
        <f t="shared" si="18"/>
        <v>-123.67135396175331</v>
      </c>
      <c r="AB24">
        <f t="shared" si="19"/>
        <v>-73.211257164626744</v>
      </c>
      <c r="AC24">
        <f t="shared" si="20"/>
        <v>-5.3924276503420021</v>
      </c>
      <c r="AD24">
        <f t="shared" si="21"/>
        <v>29.017336559300844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53809.025045614282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862.9434</v>
      </c>
      <c r="AR24">
        <v>1127.98</v>
      </c>
      <c r="AS24">
        <f t="shared" si="27"/>
        <v>0.23496569088104402</v>
      </c>
      <c r="AT24">
        <v>0.5</v>
      </c>
      <c r="AU24">
        <f t="shared" si="28"/>
        <v>1180.1892708570003</v>
      </c>
      <c r="AV24">
        <f t="shared" si="29"/>
        <v>15.004075657292551</v>
      </c>
      <c r="AW24">
        <f t="shared" si="30"/>
        <v>138.65199369865533</v>
      </c>
      <c r="AX24">
        <f t="shared" si="31"/>
        <v>0.41928048369651949</v>
      </c>
      <c r="AY24">
        <f t="shared" si="32"/>
        <v>1.3202817142875698E-2</v>
      </c>
      <c r="AZ24">
        <f t="shared" si="33"/>
        <v>1.8919661696129364</v>
      </c>
      <c r="BA24" t="s">
        <v>323</v>
      </c>
      <c r="BB24">
        <v>655.04</v>
      </c>
      <c r="BC24">
        <f t="shared" si="34"/>
        <v>472.94000000000005</v>
      </c>
      <c r="BD24">
        <f t="shared" si="35"/>
        <v>0.56040216517951535</v>
      </c>
      <c r="BE24">
        <f t="shared" si="36"/>
        <v>0.81859119921443468</v>
      </c>
      <c r="BF24">
        <f t="shared" si="37"/>
        <v>0.64250817709518238</v>
      </c>
      <c r="BG24">
        <f t="shared" si="38"/>
        <v>0.83801830734396099</v>
      </c>
      <c r="BH24">
        <f t="shared" si="39"/>
        <v>1400.0046666666699</v>
      </c>
      <c r="BI24">
        <f t="shared" si="40"/>
        <v>1180.1892708570003</v>
      </c>
      <c r="BJ24">
        <f t="shared" si="41"/>
        <v>0.84298952636133895</v>
      </c>
      <c r="BK24">
        <f t="shared" si="42"/>
        <v>0.19597905272267793</v>
      </c>
      <c r="BL24">
        <v>6</v>
      </c>
      <c r="BM24">
        <v>0.5</v>
      </c>
      <c r="BN24" t="s">
        <v>290</v>
      </c>
      <c r="BO24">
        <v>2</v>
      </c>
      <c r="BP24">
        <v>1608154174.75</v>
      </c>
      <c r="BQ24">
        <v>399.516166666667</v>
      </c>
      <c r="BR24">
        <v>418.86543333333299</v>
      </c>
      <c r="BS24">
        <v>18.47439</v>
      </c>
      <c r="BT24">
        <v>15.1713666666667</v>
      </c>
      <c r="BU24">
        <v>395.872166666667</v>
      </c>
      <c r="BV24">
        <v>18.46039</v>
      </c>
      <c r="BW24">
        <v>500.00203333333297</v>
      </c>
      <c r="BX24">
        <v>102.043066666667</v>
      </c>
      <c r="BY24">
        <v>9.9939040000000007E-2</v>
      </c>
      <c r="BZ24">
        <v>28.001359999999998</v>
      </c>
      <c r="CA24">
        <v>28.4591766666667</v>
      </c>
      <c r="CB24">
        <v>999.9</v>
      </c>
      <c r="CC24">
        <v>0</v>
      </c>
      <c r="CD24">
        <v>0</v>
      </c>
      <c r="CE24">
        <v>10006.0186666667</v>
      </c>
      <c r="CF24">
        <v>0</v>
      </c>
      <c r="CG24">
        <v>458.03289999999998</v>
      </c>
      <c r="CH24">
        <v>1400.0046666666699</v>
      </c>
      <c r="CI24">
        <v>0.89999309999999999</v>
      </c>
      <c r="CJ24">
        <v>0.100006926666667</v>
      </c>
      <c r="CK24">
        <v>0</v>
      </c>
      <c r="CL24">
        <v>862.830966666667</v>
      </c>
      <c r="CM24">
        <v>4.9993800000000004</v>
      </c>
      <c r="CN24">
        <v>12278.35</v>
      </c>
      <c r="CO24">
        <v>11164.356666666699</v>
      </c>
      <c r="CP24">
        <v>49</v>
      </c>
      <c r="CQ24">
        <v>50.8956666666666</v>
      </c>
      <c r="CR24">
        <v>49.820399999999999</v>
      </c>
      <c r="CS24">
        <v>50.7541333333333</v>
      </c>
      <c r="CT24">
        <v>50.453800000000001</v>
      </c>
      <c r="CU24">
        <v>1255.4933333333299</v>
      </c>
      <c r="CV24">
        <v>139.511666666667</v>
      </c>
      <c r="CW24">
        <v>0</v>
      </c>
      <c r="CX24">
        <v>106.200000047684</v>
      </c>
      <c r="CY24">
        <v>0</v>
      </c>
      <c r="CZ24">
        <v>862.9434</v>
      </c>
      <c r="DA24">
        <v>17.1342307406678</v>
      </c>
      <c r="DB24">
        <v>217.22307656468399</v>
      </c>
      <c r="DC24">
        <v>12279.808000000001</v>
      </c>
      <c r="DD24">
        <v>15</v>
      </c>
      <c r="DE24">
        <v>1608154204.5</v>
      </c>
      <c r="DF24" t="s">
        <v>324</v>
      </c>
      <c r="DG24">
        <v>1608154204.5</v>
      </c>
      <c r="DH24">
        <v>1608154204.5</v>
      </c>
      <c r="DI24">
        <v>18</v>
      </c>
      <c r="DJ24">
        <v>0.13400000000000001</v>
      </c>
      <c r="DK24">
        <v>5.0000000000000001E-3</v>
      </c>
      <c r="DL24">
        <v>3.6440000000000001</v>
      </c>
      <c r="DM24">
        <v>1.4E-2</v>
      </c>
      <c r="DN24">
        <v>419</v>
      </c>
      <c r="DO24">
        <v>15</v>
      </c>
      <c r="DP24">
        <v>0.12</v>
      </c>
      <c r="DQ24">
        <v>0.03</v>
      </c>
      <c r="DR24">
        <v>15.1224479677487</v>
      </c>
      <c r="DS24">
        <v>-9.6466846844267706E-2</v>
      </c>
      <c r="DT24">
        <v>2.2958621630338402E-2</v>
      </c>
      <c r="DU24">
        <v>1</v>
      </c>
      <c r="DV24">
        <v>-19.488509677419401</v>
      </c>
      <c r="DW24">
        <v>0.124558064516125</v>
      </c>
      <c r="DX24">
        <v>2.6969126372860398E-2</v>
      </c>
      <c r="DY24">
        <v>1</v>
      </c>
      <c r="DZ24">
        <v>3.2988187096774202</v>
      </c>
      <c r="EA24">
        <v>-2.7602903225808301E-2</v>
      </c>
      <c r="EB24">
        <v>2.33569875147638E-3</v>
      </c>
      <c r="EC24">
        <v>1</v>
      </c>
      <c r="ED24">
        <v>3</v>
      </c>
      <c r="EE24">
        <v>3</v>
      </c>
      <c r="EF24" t="s">
        <v>307</v>
      </c>
      <c r="EG24">
        <v>100</v>
      </c>
      <c r="EH24">
        <v>100</v>
      </c>
      <c r="EI24">
        <v>3.6440000000000001</v>
      </c>
      <c r="EJ24">
        <v>1.4E-2</v>
      </c>
      <c r="EK24">
        <v>3.5095238095238401</v>
      </c>
      <c r="EL24">
        <v>0</v>
      </c>
      <c r="EM24">
        <v>0</v>
      </c>
      <c r="EN24">
        <v>0</v>
      </c>
      <c r="EO24">
        <v>9.6549999999950807E-3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11.3</v>
      </c>
      <c r="EX24">
        <v>11.2</v>
      </c>
      <c r="EY24">
        <v>2</v>
      </c>
      <c r="EZ24">
        <v>493.68400000000003</v>
      </c>
      <c r="FA24">
        <v>513.73900000000003</v>
      </c>
      <c r="FB24">
        <v>24.116299999999999</v>
      </c>
      <c r="FC24">
        <v>33.295499999999997</v>
      </c>
      <c r="FD24">
        <v>30</v>
      </c>
      <c r="FE24">
        <v>33.094000000000001</v>
      </c>
      <c r="FF24">
        <v>33.1325</v>
      </c>
      <c r="FG24">
        <v>21.569600000000001</v>
      </c>
      <c r="FH24">
        <v>0</v>
      </c>
      <c r="FI24">
        <v>100</v>
      </c>
      <c r="FJ24">
        <v>24.1188</v>
      </c>
      <c r="FK24">
        <v>419.22199999999998</v>
      </c>
      <c r="FL24">
        <v>18.2255</v>
      </c>
      <c r="FM24">
        <v>100.791</v>
      </c>
      <c r="FN24">
        <v>100.325</v>
      </c>
    </row>
    <row r="25" spans="1:170" x14ac:dyDescent="0.25">
      <c r="A25">
        <v>9</v>
      </c>
      <c r="B25">
        <v>1608154302.5</v>
      </c>
      <c r="C25">
        <v>814</v>
      </c>
      <c r="D25" t="s">
        <v>325</v>
      </c>
      <c r="E25" t="s">
        <v>326</v>
      </c>
      <c r="F25" t="s">
        <v>285</v>
      </c>
      <c r="G25" t="s">
        <v>286</v>
      </c>
      <c r="H25">
        <v>1608154294.5</v>
      </c>
      <c r="I25">
        <f t="shared" si="0"/>
        <v>2.8242109288557824E-3</v>
      </c>
      <c r="J25">
        <f t="shared" si="1"/>
        <v>19.150239399822762</v>
      </c>
      <c r="K25">
        <f t="shared" si="2"/>
        <v>499.37287096774202</v>
      </c>
      <c r="L25">
        <f t="shared" si="3"/>
        <v>269.01182850243123</v>
      </c>
      <c r="M25">
        <f t="shared" si="4"/>
        <v>27.477125526854795</v>
      </c>
      <c r="N25">
        <f t="shared" si="5"/>
        <v>51.006422790671081</v>
      </c>
      <c r="O25">
        <f t="shared" si="6"/>
        <v>0.14378510493391847</v>
      </c>
      <c r="P25">
        <f t="shared" si="7"/>
        <v>2.9629292666113609</v>
      </c>
      <c r="Q25">
        <f t="shared" si="8"/>
        <v>0.14001818260058746</v>
      </c>
      <c r="R25">
        <f t="shared" si="9"/>
        <v>8.7841587345544925E-2</v>
      </c>
      <c r="S25">
        <f t="shared" si="10"/>
        <v>231.30216500224722</v>
      </c>
      <c r="T25">
        <f t="shared" si="11"/>
        <v>28.618651988166121</v>
      </c>
      <c r="U25">
        <f t="shared" si="12"/>
        <v>28.4837387096774</v>
      </c>
      <c r="V25">
        <f t="shared" si="13"/>
        <v>3.9031809288202428</v>
      </c>
      <c r="W25">
        <f t="shared" si="14"/>
        <v>50.118987695041525</v>
      </c>
      <c r="X25">
        <f t="shared" si="15"/>
        <v>1.9015067909185974</v>
      </c>
      <c r="Y25">
        <f t="shared" si="16"/>
        <v>3.7939848316344205</v>
      </c>
      <c r="Z25">
        <f t="shared" si="17"/>
        <v>2.0016741379016452</v>
      </c>
      <c r="AA25">
        <f t="shared" si="18"/>
        <v>-124.54770196254</v>
      </c>
      <c r="AB25">
        <f t="shared" si="19"/>
        <v>-77.888492304333226</v>
      </c>
      <c r="AC25">
        <f t="shared" si="20"/>
        <v>-5.7438243505045152</v>
      </c>
      <c r="AD25">
        <f t="shared" si="21"/>
        <v>23.122146384869467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53714.273072927273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327</v>
      </c>
      <c r="AQ25">
        <v>910.10572000000002</v>
      </c>
      <c r="AR25">
        <v>1219.23</v>
      </c>
      <c r="AS25">
        <f t="shared" si="27"/>
        <v>0.25354057888995518</v>
      </c>
      <c r="AT25">
        <v>0.5</v>
      </c>
      <c r="AU25">
        <f t="shared" si="28"/>
        <v>1180.23942765995</v>
      </c>
      <c r="AV25">
        <f t="shared" si="29"/>
        <v>19.150239399822762</v>
      </c>
      <c r="AW25">
        <f t="shared" si="30"/>
        <v>149.61929385882655</v>
      </c>
      <c r="AX25">
        <f t="shared" si="31"/>
        <v>0.45214602659055303</v>
      </c>
      <c r="AY25">
        <f t="shared" si="32"/>
        <v>1.6715241346201667E-2</v>
      </c>
      <c r="AZ25">
        <f t="shared" si="33"/>
        <v>1.6755247164193794</v>
      </c>
      <c r="BA25" t="s">
        <v>328</v>
      </c>
      <c r="BB25">
        <v>667.96</v>
      </c>
      <c r="BC25">
        <f t="shared" si="34"/>
        <v>551.27</v>
      </c>
      <c r="BD25">
        <f t="shared" si="35"/>
        <v>0.5607493242875542</v>
      </c>
      <c r="BE25">
        <f t="shared" si="36"/>
        <v>0.7874924830000154</v>
      </c>
      <c r="BF25">
        <f t="shared" si="37"/>
        <v>0.61364246524930544</v>
      </c>
      <c r="BG25">
        <f t="shared" si="38"/>
        <v>0.80218626079265765</v>
      </c>
      <c r="BH25">
        <f t="shared" si="39"/>
        <v>1400.06419354839</v>
      </c>
      <c r="BI25">
        <f t="shared" si="40"/>
        <v>1180.23942765995</v>
      </c>
      <c r="BJ25">
        <f t="shared" si="41"/>
        <v>0.84298950940863249</v>
      </c>
      <c r="BK25">
        <f t="shared" si="42"/>
        <v>0.19597901881726484</v>
      </c>
      <c r="BL25">
        <v>6</v>
      </c>
      <c r="BM25">
        <v>0.5</v>
      </c>
      <c r="BN25" t="s">
        <v>290</v>
      </c>
      <c r="BO25">
        <v>2</v>
      </c>
      <c r="BP25">
        <v>1608154294.5</v>
      </c>
      <c r="BQ25">
        <v>499.37287096774202</v>
      </c>
      <c r="BR25">
        <v>524.04541935483905</v>
      </c>
      <c r="BS25">
        <v>18.6164967741935</v>
      </c>
      <c r="BT25">
        <v>15.290554838709699</v>
      </c>
      <c r="BU25">
        <v>495.72903225806499</v>
      </c>
      <c r="BV25">
        <v>18.602122580645201</v>
      </c>
      <c r="BW25">
        <v>500.00283870967701</v>
      </c>
      <c r="BX25">
        <v>102.040967741936</v>
      </c>
      <c r="BY25">
        <v>9.9988958064516104E-2</v>
      </c>
      <c r="BZ25">
        <v>27.996135483871001</v>
      </c>
      <c r="CA25">
        <v>28.4837387096774</v>
      </c>
      <c r="CB25">
        <v>999.9</v>
      </c>
      <c r="CC25">
        <v>0</v>
      </c>
      <c r="CD25">
        <v>0</v>
      </c>
      <c r="CE25">
        <v>9987.6838709677395</v>
      </c>
      <c r="CF25">
        <v>0</v>
      </c>
      <c r="CG25">
        <v>436.36483870967697</v>
      </c>
      <c r="CH25">
        <v>1400.06419354839</v>
      </c>
      <c r="CI25">
        <v>0.89999283870967695</v>
      </c>
      <c r="CJ25">
        <v>0.100007187096774</v>
      </c>
      <c r="CK25">
        <v>0</v>
      </c>
      <c r="CL25">
        <v>910.03312903225799</v>
      </c>
      <c r="CM25">
        <v>4.9993800000000004</v>
      </c>
      <c r="CN25">
        <v>12912.6483870968</v>
      </c>
      <c r="CO25">
        <v>11164.822580645199</v>
      </c>
      <c r="CP25">
        <v>49.061999999999998</v>
      </c>
      <c r="CQ25">
        <v>51</v>
      </c>
      <c r="CR25">
        <v>49.878999999999998</v>
      </c>
      <c r="CS25">
        <v>50.875</v>
      </c>
      <c r="CT25">
        <v>50.503999999999998</v>
      </c>
      <c r="CU25">
        <v>1255.54741935484</v>
      </c>
      <c r="CV25">
        <v>139.516774193548</v>
      </c>
      <c r="CW25">
        <v>0</v>
      </c>
      <c r="CX25">
        <v>119.299999952316</v>
      </c>
      <c r="CY25">
        <v>0</v>
      </c>
      <c r="CZ25">
        <v>910.10572000000002</v>
      </c>
      <c r="DA25">
        <v>6.3246923097783396</v>
      </c>
      <c r="DB25">
        <v>-11.6153846282857</v>
      </c>
      <c r="DC25">
        <v>12912.404</v>
      </c>
      <c r="DD25">
        <v>15</v>
      </c>
      <c r="DE25">
        <v>1608154204.5</v>
      </c>
      <c r="DF25" t="s">
        <v>324</v>
      </c>
      <c r="DG25">
        <v>1608154204.5</v>
      </c>
      <c r="DH25">
        <v>1608154204.5</v>
      </c>
      <c r="DI25">
        <v>18</v>
      </c>
      <c r="DJ25">
        <v>0.13400000000000001</v>
      </c>
      <c r="DK25">
        <v>5.0000000000000001E-3</v>
      </c>
      <c r="DL25">
        <v>3.6440000000000001</v>
      </c>
      <c r="DM25">
        <v>1.4E-2</v>
      </c>
      <c r="DN25">
        <v>419</v>
      </c>
      <c r="DO25">
        <v>15</v>
      </c>
      <c r="DP25">
        <v>0.12</v>
      </c>
      <c r="DQ25">
        <v>0.03</v>
      </c>
      <c r="DR25">
        <v>19.154376640543202</v>
      </c>
      <c r="DS25">
        <v>-0.123743189607949</v>
      </c>
      <c r="DT25">
        <v>4.8942723708848002E-2</v>
      </c>
      <c r="DU25">
        <v>1</v>
      </c>
      <c r="DV25">
        <v>-24.676754838709702</v>
      </c>
      <c r="DW25">
        <v>0.14184677419355901</v>
      </c>
      <c r="DX25">
        <v>5.7979127716622503E-2</v>
      </c>
      <c r="DY25">
        <v>1</v>
      </c>
      <c r="DZ25">
        <v>3.3259322580645199</v>
      </c>
      <c r="EA25">
        <v>1.7487096774176901E-3</v>
      </c>
      <c r="EB25">
        <v>7.0185794756777995E-4</v>
      </c>
      <c r="EC25">
        <v>1</v>
      </c>
      <c r="ED25">
        <v>3</v>
      </c>
      <c r="EE25">
        <v>3</v>
      </c>
      <c r="EF25" t="s">
        <v>307</v>
      </c>
      <c r="EG25">
        <v>100</v>
      </c>
      <c r="EH25">
        <v>100</v>
      </c>
      <c r="EI25">
        <v>3.6440000000000001</v>
      </c>
      <c r="EJ25">
        <v>1.44E-2</v>
      </c>
      <c r="EK25">
        <v>3.6438000000000001</v>
      </c>
      <c r="EL25">
        <v>0</v>
      </c>
      <c r="EM25">
        <v>0</v>
      </c>
      <c r="EN25">
        <v>0</v>
      </c>
      <c r="EO25">
        <v>1.43749999999976E-2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1.6</v>
      </c>
      <c r="EX25">
        <v>1.6</v>
      </c>
      <c r="EY25">
        <v>2</v>
      </c>
      <c r="EZ25">
        <v>493.596</v>
      </c>
      <c r="FA25">
        <v>513.95299999999997</v>
      </c>
      <c r="FB25">
        <v>24.103000000000002</v>
      </c>
      <c r="FC25">
        <v>33.338000000000001</v>
      </c>
      <c r="FD25">
        <v>30.0002</v>
      </c>
      <c r="FE25">
        <v>33.1265</v>
      </c>
      <c r="FF25">
        <v>33.165100000000002</v>
      </c>
      <c r="FG25">
        <v>25.7959</v>
      </c>
      <c r="FH25">
        <v>0</v>
      </c>
      <c r="FI25">
        <v>100</v>
      </c>
      <c r="FJ25">
        <v>24.104800000000001</v>
      </c>
      <c r="FK25">
        <v>524.27200000000005</v>
      </c>
      <c r="FL25">
        <v>18.2255</v>
      </c>
      <c r="FM25">
        <v>100.785</v>
      </c>
      <c r="FN25">
        <v>100.31699999999999</v>
      </c>
    </row>
    <row r="26" spans="1:170" x14ac:dyDescent="0.25">
      <c r="A26">
        <v>10</v>
      </c>
      <c r="B26">
        <v>1608154406.5</v>
      </c>
      <c r="C26">
        <v>918</v>
      </c>
      <c r="D26" t="s">
        <v>329</v>
      </c>
      <c r="E26" t="s">
        <v>330</v>
      </c>
      <c r="F26" t="s">
        <v>285</v>
      </c>
      <c r="G26" t="s">
        <v>286</v>
      </c>
      <c r="H26">
        <v>1608154398.75</v>
      </c>
      <c r="I26">
        <f t="shared" si="0"/>
        <v>2.8169710128150257E-3</v>
      </c>
      <c r="J26">
        <f t="shared" si="1"/>
        <v>22.070347113703882</v>
      </c>
      <c r="K26">
        <f t="shared" si="2"/>
        <v>599.62310000000002</v>
      </c>
      <c r="L26">
        <f t="shared" si="3"/>
        <v>333.14672255250071</v>
      </c>
      <c r="M26">
        <f t="shared" si="4"/>
        <v>34.027997268036174</v>
      </c>
      <c r="N26">
        <f t="shared" si="5"/>
        <v>61.246207233618854</v>
      </c>
      <c r="O26">
        <f t="shared" si="6"/>
        <v>0.14363735737748962</v>
      </c>
      <c r="P26">
        <f t="shared" si="7"/>
        <v>2.9626158620988789</v>
      </c>
      <c r="Q26">
        <f t="shared" si="8"/>
        <v>0.13987767706663451</v>
      </c>
      <c r="R26">
        <f t="shared" si="9"/>
        <v>8.7753143875541034E-2</v>
      </c>
      <c r="S26">
        <f t="shared" si="10"/>
        <v>231.2934594257527</v>
      </c>
      <c r="T26">
        <f t="shared" si="11"/>
        <v>28.626843046307293</v>
      </c>
      <c r="U26">
        <f t="shared" si="12"/>
        <v>28.48123</v>
      </c>
      <c r="V26">
        <f t="shared" si="13"/>
        <v>3.9026121757978789</v>
      </c>
      <c r="W26">
        <f t="shared" si="14"/>
        <v>50.16831172063965</v>
      </c>
      <c r="X26">
        <f t="shared" si="15"/>
        <v>1.9040796709175627</v>
      </c>
      <c r="Y26">
        <f t="shared" si="16"/>
        <v>3.7953831923233903</v>
      </c>
      <c r="Z26">
        <f t="shared" si="17"/>
        <v>1.9985325048803162</v>
      </c>
      <c r="AA26">
        <f t="shared" si="18"/>
        <v>-124.22842166514263</v>
      </c>
      <c r="AB26">
        <f t="shared" si="19"/>
        <v>-76.469938381384196</v>
      </c>
      <c r="AC26">
        <f t="shared" si="20"/>
        <v>-5.6399177159370462</v>
      </c>
      <c r="AD26">
        <f t="shared" si="21"/>
        <v>24.955181663288812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53703.99431371344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929.23964000000001</v>
      </c>
      <c r="AR26">
        <v>1256.43</v>
      </c>
      <c r="AS26">
        <f t="shared" si="27"/>
        <v>0.2604127249428938</v>
      </c>
      <c r="AT26">
        <v>0.5</v>
      </c>
      <c r="AU26">
        <f t="shared" si="28"/>
        <v>1180.1946298604882</v>
      </c>
      <c r="AV26">
        <f t="shared" si="29"/>
        <v>22.070347113703882</v>
      </c>
      <c r="AW26">
        <f t="shared" si="30"/>
        <v>153.66884976246985</v>
      </c>
      <c r="AX26">
        <f t="shared" si="31"/>
        <v>0.46389373064953876</v>
      </c>
      <c r="AY26">
        <f t="shared" si="32"/>
        <v>1.919013527133008E-2</v>
      </c>
      <c r="AZ26">
        <f t="shared" si="33"/>
        <v>1.5963085886201378</v>
      </c>
      <c r="BA26" t="s">
        <v>332</v>
      </c>
      <c r="BB26">
        <v>673.58</v>
      </c>
      <c r="BC26">
        <f t="shared" si="34"/>
        <v>582.85</v>
      </c>
      <c r="BD26">
        <f t="shared" si="35"/>
        <v>0.56136288925109379</v>
      </c>
      <c r="BE26">
        <f t="shared" si="36"/>
        <v>0.77483098319490051</v>
      </c>
      <c r="BF26">
        <f t="shared" si="37"/>
        <v>0.60484055634002087</v>
      </c>
      <c r="BG26">
        <f t="shared" si="38"/>
        <v>0.78757856619859212</v>
      </c>
      <c r="BH26">
        <f t="shared" si="39"/>
        <v>1400.011</v>
      </c>
      <c r="BI26">
        <f t="shared" si="40"/>
        <v>1180.1946298604882</v>
      </c>
      <c r="BJ26">
        <f t="shared" si="41"/>
        <v>0.84298954069681464</v>
      </c>
      <c r="BK26">
        <f t="shared" si="42"/>
        <v>0.19597908139362918</v>
      </c>
      <c r="BL26">
        <v>6</v>
      </c>
      <c r="BM26">
        <v>0.5</v>
      </c>
      <c r="BN26" t="s">
        <v>290</v>
      </c>
      <c r="BO26">
        <v>2</v>
      </c>
      <c r="BP26">
        <v>1608154398.75</v>
      </c>
      <c r="BQ26">
        <v>599.62310000000002</v>
      </c>
      <c r="BR26">
        <v>628.13343333333296</v>
      </c>
      <c r="BS26">
        <v>18.641646666666698</v>
      </c>
      <c r="BT26">
        <v>15.3244166666667</v>
      </c>
      <c r="BU26">
        <v>595.97943333333296</v>
      </c>
      <c r="BV26">
        <v>18.627276666666699</v>
      </c>
      <c r="BW26">
        <v>500.01803333333299</v>
      </c>
      <c r="BX26">
        <v>102.04106666666701</v>
      </c>
      <c r="BY26">
        <v>0.10010707000000001</v>
      </c>
      <c r="BZ26">
        <v>28.002456666666699</v>
      </c>
      <c r="CA26">
        <v>28.48123</v>
      </c>
      <c r="CB26">
        <v>999.9</v>
      </c>
      <c r="CC26">
        <v>0</v>
      </c>
      <c r="CD26">
        <v>0</v>
      </c>
      <c r="CE26">
        <v>9985.9003333333294</v>
      </c>
      <c r="CF26">
        <v>0</v>
      </c>
      <c r="CG26">
        <v>423.570966666667</v>
      </c>
      <c r="CH26">
        <v>1400.011</v>
      </c>
      <c r="CI26">
        <v>0.89999370000000001</v>
      </c>
      <c r="CJ26">
        <v>0.10000630000000001</v>
      </c>
      <c r="CK26">
        <v>0</v>
      </c>
      <c r="CL26">
        <v>929.26333333333298</v>
      </c>
      <c r="CM26">
        <v>4.9993800000000004</v>
      </c>
      <c r="CN26">
        <v>13184.2</v>
      </c>
      <c r="CO26">
        <v>11164.393333333301</v>
      </c>
      <c r="CP26">
        <v>49.125</v>
      </c>
      <c r="CQ26">
        <v>51.125</v>
      </c>
      <c r="CR26">
        <v>49.9664</v>
      </c>
      <c r="CS26">
        <v>50.987400000000001</v>
      </c>
      <c r="CT26">
        <v>50.578800000000001</v>
      </c>
      <c r="CU26">
        <v>1255.49866666667</v>
      </c>
      <c r="CV26">
        <v>139.51300000000001</v>
      </c>
      <c r="CW26">
        <v>0</v>
      </c>
      <c r="CX26">
        <v>103.40000009536701</v>
      </c>
      <c r="CY26">
        <v>0</v>
      </c>
      <c r="CZ26">
        <v>929.23964000000001</v>
      </c>
      <c r="DA26">
        <v>-4.6349999968506701</v>
      </c>
      <c r="DB26">
        <v>-132.27692304515099</v>
      </c>
      <c r="DC26">
        <v>13182.608</v>
      </c>
      <c r="DD26">
        <v>15</v>
      </c>
      <c r="DE26">
        <v>1608154204.5</v>
      </c>
      <c r="DF26" t="s">
        <v>324</v>
      </c>
      <c r="DG26">
        <v>1608154204.5</v>
      </c>
      <c r="DH26">
        <v>1608154204.5</v>
      </c>
      <c r="DI26">
        <v>18</v>
      </c>
      <c r="DJ26">
        <v>0.13400000000000001</v>
      </c>
      <c r="DK26">
        <v>5.0000000000000001E-3</v>
      </c>
      <c r="DL26">
        <v>3.6440000000000001</v>
      </c>
      <c r="DM26">
        <v>1.4E-2</v>
      </c>
      <c r="DN26">
        <v>419</v>
      </c>
      <c r="DO26">
        <v>15</v>
      </c>
      <c r="DP26">
        <v>0.12</v>
      </c>
      <c r="DQ26">
        <v>0.03</v>
      </c>
      <c r="DR26">
        <v>22.077034889550301</v>
      </c>
      <c r="DS26">
        <v>-0.13390502646010799</v>
      </c>
      <c r="DT26">
        <v>4.1128313380908298E-2</v>
      </c>
      <c r="DU26">
        <v>1</v>
      </c>
      <c r="DV26">
        <v>-28.518990322580599</v>
      </c>
      <c r="DW26">
        <v>0.14088870967740599</v>
      </c>
      <c r="DX26">
        <v>4.80502650446765E-2</v>
      </c>
      <c r="DY26">
        <v>1</v>
      </c>
      <c r="DZ26">
        <v>3.3174635483870998</v>
      </c>
      <c r="EA26">
        <v>-2.0609032258068399E-2</v>
      </c>
      <c r="EB26">
        <v>1.86780282924857E-3</v>
      </c>
      <c r="EC26">
        <v>1</v>
      </c>
      <c r="ED26">
        <v>3</v>
      </c>
      <c r="EE26">
        <v>3</v>
      </c>
      <c r="EF26" t="s">
        <v>307</v>
      </c>
      <c r="EG26">
        <v>100</v>
      </c>
      <c r="EH26">
        <v>100</v>
      </c>
      <c r="EI26">
        <v>3.6440000000000001</v>
      </c>
      <c r="EJ26">
        <v>1.43E-2</v>
      </c>
      <c r="EK26">
        <v>3.6438000000000001</v>
      </c>
      <c r="EL26">
        <v>0</v>
      </c>
      <c r="EM26">
        <v>0</v>
      </c>
      <c r="EN26">
        <v>0</v>
      </c>
      <c r="EO26">
        <v>1.43749999999976E-2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3.4</v>
      </c>
      <c r="EX26">
        <v>3.4</v>
      </c>
      <c r="EY26">
        <v>2</v>
      </c>
      <c r="EZ26">
        <v>493.52</v>
      </c>
      <c r="FA26">
        <v>514.00900000000001</v>
      </c>
      <c r="FB26">
        <v>24.038599999999999</v>
      </c>
      <c r="FC26">
        <v>33.370100000000001</v>
      </c>
      <c r="FD26">
        <v>30.0002</v>
      </c>
      <c r="FE26">
        <v>33.150300000000001</v>
      </c>
      <c r="FF26">
        <v>33.188899999999997</v>
      </c>
      <c r="FG26">
        <v>29.840599999999998</v>
      </c>
      <c r="FH26">
        <v>0</v>
      </c>
      <c r="FI26">
        <v>100</v>
      </c>
      <c r="FJ26">
        <v>24.034700000000001</v>
      </c>
      <c r="FK26">
        <v>628.18600000000004</v>
      </c>
      <c r="FL26">
        <v>18.456299999999999</v>
      </c>
      <c r="FM26">
        <v>100.782</v>
      </c>
      <c r="FN26">
        <v>100.316</v>
      </c>
    </row>
    <row r="27" spans="1:170" x14ac:dyDescent="0.25">
      <c r="A27">
        <v>11</v>
      </c>
      <c r="B27">
        <v>1608154527.0999999</v>
      </c>
      <c r="C27">
        <v>1038.5999999046301</v>
      </c>
      <c r="D27" t="s">
        <v>333</v>
      </c>
      <c r="E27" t="s">
        <v>334</v>
      </c>
      <c r="F27" t="s">
        <v>285</v>
      </c>
      <c r="G27" t="s">
        <v>286</v>
      </c>
      <c r="H27">
        <v>1608154519.0999999</v>
      </c>
      <c r="I27">
        <f t="shared" si="0"/>
        <v>2.7342309071289503E-3</v>
      </c>
      <c r="J27">
        <f t="shared" si="1"/>
        <v>23.85858751239212</v>
      </c>
      <c r="K27">
        <f t="shared" si="2"/>
        <v>699.95170967741899</v>
      </c>
      <c r="L27">
        <f t="shared" si="3"/>
        <v>395.61814409741851</v>
      </c>
      <c r="M27">
        <f t="shared" si="4"/>
        <v>40.408863404356069</v>
      </c>
      <c r="N27">
        <f t="shared" si="5"/>
        <v>71.493821625722759</v>
      </c>
      <c r="O27">
        <f t="shared" si="6"/>
        <v>0.13621607392620216</v>
      </c>
      <c r="P27">
        <f t="shared" si="7"/>
        <v>2.9654968515279125</v>
      </c>
      <c r="Q27">
        <f t="shared" si="8"/>
        <v>0.13283312809430542</v>
      </c>
      <c r="R27">
        <f t="shared" si="9"/>
        <v>8.3317651609091478E-2</v>
      </c>
      <c r="S27">
        <f t="shared" si="10"/>
        <v>231.29627794568577</v>
      </c>
      <c r="T27">
        <f t="shared" si="11"/>
        <v>28.654768952769629</v>
      </c>
      <c r="U27">
        <f t="shared" si="12"/>
        <v>28.6258709677419</v>
      </c>
      <c r="V27">
        <f t="shared" si="13"/>
        <v>3.9355222399070575</v>
      </c>
      <c r="W27">
        <f t="shared" si="14"/>
        <v>49.856526318472014</v>
      </c>
      <c r="X27">
        <f t="shared" si="15"/>
        <v>1.8930425276675396</v>
      </c>
      <c r="Y27">
        <f t="shared" si="16"/>
        <v>3.7969803904412025</v>
      </c>
      <c r="Z27">
        <f t="shared" si="17"/>
        <v>2.0424797122395182</v>
      </c>
      <c r="AA27">
        <f t="shared" si="18"/>
        <v>-120.57958300438671</v>
      </c>
      <c r="AB27">
        <f t="shared" si="19"/>
        <v>-98.514993060540334</v>
      </c>
      <c r="AC27">
        <f t="shared" si="20"/>
        <v>-7.2642498106001954</v>
      </c>
      <c r="AD27">
        <f t="shared" si="21"/>
        <v>4.9374520701585283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53786.867876711236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935.63419230769205</v>
      </c>
      <c r="AR27">
        <v>1268.6099999999999</v>
      </c>
      <c r="AS27">
        <f t="shared" si="27"/>
        <v>0.26247294889076067</v>
      </c>
      <c r="AT27">
        <v>0.5</v>
      </c>
      <c r="AU27">
        <f t="shared" si="28"/>
        <v>1180.2092583220149</v>
      </c>
      <c r="AV27">
        <f t="shared" si="29"/>
        <v>23.85858751239212</v>
      </c>
      <c r="AW27">
        <f t="shared" si="30"/>
        <v>154.88650216997837</v>
      </c>
      <c r="AX27">
        <f t="shared" si="31"/>
        <v>0.467385563727229</v>
      </c>
      <c r="AY27">
        <f t="shared" si="32"/>
        <v>2.0705086678400719E-2</v>
      </c>
      <c r="AZ27">
        <f t="shared" si="33"/>
        <v>1.5713812755693239</v>
      </c>
      <c r="BA27" t="s">
        <v>336</v>
      </c>
      <c r="BB27">
        <v>675.68</v>
      </c>
      <c r="BC27">
        <f t="shared" si="34"/>
        <v>592.92999999999995</v>
      </c>
      <c r="BD27">
        <f t="shared" si="35"/>
        <v>0.56157692761760725</v>
      </c>
      <c r="BE27">
        <f t="shared" si="36"/>
        <v>0.77075085060315496</v>
      </c>
      <c r="BF27">
        <f t="shared" si="37"/>
        <v>0.60198137045891054</v>
      </c>
      <c r="BG27">
        <f t="shared" si="38"/>
        <v>0.7827957242589223</v>
      </c>
      <c r="BH27">
        <f t="shared" si="39"/>
        <v>1400.0283870967701</v>
      </c>
      <c r="BI27">
        <f t="shared" si="40"/>
        <v>1180.2092583220149</v>
      </c>
      <c r="BJ27">
        <f t="shared" si="41"/>
        <v>0.84298952021209173</v>
      </c>
      <c r="BK27">
        <f t="shared" si="42"/>
        <v>0.19597904042418349</v>
      </c>
      <c r="BL27">
        <v>6</v>
      </c>
      <c r="BM27">
        <v>0.5</v>
      </c>
      <c r="BN27" t="s">
        <v>290</v>
      </c>
      <c r="BO27">
        <v>2</v>
      </c>
      <c r="BP27">
        <v>1608154519.0999999</v>
      </c>
      <c r="BQ27">
        <v>699.95170967741899</v>
      </c>
      <c r="BR27">
        <v>730.877967741936</v>
      </c>
      <c r="BS27">
        <v>18.533606451612901</v>
      </c>
      <c r="BT27">
        <v>15.3134064516129</v>
      </c>
      <c r="BU27">
        <v>696.30777419354797</v>
      </c>
      <c r="BV27">
        <v>18.519232258064498</v>
      </c>
      <c r="BW27">
        <v>500.01038709677402</v>
      </c>
      <c r="BX27">
        <v>102.041064516129</v>
      </c>
      <c r="BY27">
        <v>0.1000127</v>
      </c>
      <c r="BZ27">
        <v>28.009674193548399</v>
      </c>
      <c r="CA27">
        <v>28.6258709677419</v>
      </c>
      <c r="CB27">
        <v>999.9</v>
      </c>
      <c r="CC27">
        <v>0</v>
      </c>
      <c r="CD27">
        <v>0</v>
      </c>
      <c r="CE27">
        <v>10002.2151612903</v>
      </c>
      <c r="CF27">
        <v>0</v>
      </c>
      <c r="CG27">
        <v>448.75683870967703</v>
      </c>
      <c r="CH27">
        <v>1400.0283870967701</v>
      </c>
      <c r="CI27">
        <v>0.89999412903225795</v>
      </c>
      <c r="CJ27">
        <v>0.10000587096774199</v>
      </c>
      <c r="CK27">
        <v>0</v>
      </c>
      <c r="CL27">
        <v>935.70083870967699</v>
      </c>
      <c r="CM27">
        <v>4.9993800000000004</v>
      </c>
      <c r="CN27">
        <v>13315.651612903201</v>
      </c>
      <c r="CO27">
        <v>11164.538709677399</v>
      </c>
      <c r="CP27">
        <v>49.155000000000001</v>
      </c>
      <c r="CQ27">
        <v>51.125</v>
      </c>
      <c r="CR27">
        <v>50</v>
      </c>
      <c r="CS27">
        <v>51</v>
      </c>
      <c r="CT27">
        <v>50.625</v>
      </c>
      <c r="CU27">
        <v>1255.5161290322601</v>
      </c>
      <c r="CV27">
        <v>139.51387096774201</v>
      </c>
      <c r="CW27">
        <v>0</v>
      </c>
      <c r="CX27">
        <v>120</v>
      </c>
      <c r="CY27">
        <v>0</v>
      </c>
      <c r="CZ27">
        <v>935.63419230769205</v>
      </c>
      <c r="DA27">
        <v>-5.7570940196181803</v>
      </c>
      <c r="DB27">
        <v>-95.141880399094404</v>
      </c>
      <c r="DC27">
        <v>13314.5653846154</v>
      </c>
      <c r="DD27">
        <v>15</v>
      </c>
      <c r="DE27">
        <v>1608154204.5</v>
      </c>
      <c r="DF27" t="s">
        <v>324</v>
      </c>
      <c r="DG27">
        <v>1608154204.5</v>
      </c>
      <c r="DH27">
        <v>1608154204.5</v>
      </c>
      <c r="DI27">
        <v>18</v>
      </c>
      <c r="DJ27">
        <v>0.13400000000000001</v>
      </c>
      <c r="DK27">
        <v>5.0000000000000001E-3</v>
      </c>
      <c r="DL27">
        <v>3.6440000000000001</v>
      </c>
      <c r="DM27">
        <v>1.4E-2</v>
      </c>
      <c r="DN27">
        <v>419</v>
      </c>
      <c r="DO27">
        <v>15</v>
      </c>
      <c r="DP27">
        <v>0.12</v>
      </c>
      <c r="DQ27">
        <v>0.03</v>
      </c>
      <c r="DR27">
        <v>23.8658607685235</v>
      </c>
      <c r="DS27">
        <v>-0.48317739000077897</v>
      </c>
      <c r="DT27">
        <v>5.0130794970501998E-2</v>
      </c>
      <c r="DU27">
        <v>1</v>
      </c>
      <c r="DV27">
        <v>-30.9264516129032</v>
      </c>
      <c r="DW27">
        <v>0.64774838709686999</v>
      </c>
      <c r="DX27">
        <v>6.41517197163088E-2</v>
      </c>
      <c r="DY27">
        <v>0</v>
      </c>
      <c r="DZ27">
        <v>3.2202054838709699</v>
      </c>
      <c r="EA27">
        <v>-9.4427903225809101E-2</v>
      </c>
      <c r="EB27">
        <v>7.1923910684832696E-3</v>
      </c>
      <c r="EC27">
        <v>1</v>
      </c>
      <c r="ED27">
        <v>2</v>
      </c>
      <c r="EE27">
        <v>3</v>
      </c>
      <c r="EF27" t="s">
        <v>302</v>
      </c>
      <c r="EG27">
        <v>100</v>
      </c>
      <c r="EH27">
        <v>100</v>
      </c>
      <c r="EI27">
        <v>3.6440000000000001</v>
      </c>
      <c r="EJ27">
        <v>1.44E-2</v>
      </c>
      <c r="EK27">
        <v>3.6438000000000001</v>
      </c>
      <c r="EL27">
        <v>0</v>
      </c>
      <c r="EM27">
        <v>0</v>
      </c>
      <c r="EN27">
        <v>0</v>
      </c>
      <c r="EO27">
        <v>1.43749999999976E-2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5.4</v>
      </c>
      <c r="EX27">
        <v>5.4</v>
      </c>
      <c r="EY27">
        <v>2</v>
      </c>
      <c r="EZ27">
        <v>493.57299999999998</v>
      </c>
      <c r="FA27">
        <v>514.12699999999995</v>
      </c>
      <c r="FB27">
        <v>24.076599999999999</v>
      </c>
      <c r="FC27">
        <v>33.391399999999997</v>
      </c>
      <c r="FD27">
        <v>30.0015</v>
      </c>
      <c r="FE27">
        <v>33.173999999999999</v>
      </c>
      <c r="FF27">
        <v>33.209699999999998</v>
      </c>
      <c r="FG27">
        <v>33.712899999999998</v>
      </c>
      <c r="FH27">
        <v>0</v>
      </c>
      <c r="FI27">
        <v>100</v>
      </c>
      <c r="FJ27">
        <v>24.051400000000001</v>
      </c>
      <c r="FK27">
        <v>730.76</v>
      </c>
      <c r="FL27">
        <v>18.500699999999998</v>
      </c>
      <c r="FM27">
        <v>100.77500000000001</v>
      </c>
      <c r="FN27">
        <v>100.313</v>
      </c>
    </row>
    <row r="28" spans="1:170" x14ac:dyDescent="0.25">
      <c r="A28">
        <v>12</v>
      </c>
      <c r="B28">
        <v>1608154621.5999999</v>
      </c>
      <c r="C28">
        <v>1133.0999999046301</v>
      </c>
      <c r="D28" t="s">
        <v>337</v>
      </c>
      <c r="E28" t="s">
        <v>338</v>
      </c>
      <c r="F28" t="s">
        <v>285</v>
      </c>
      <c r="G28" t="s">
        <v>286</v>
      </c>
      <c r="H28">
        <v>1608154613.8499999</v>
      </c>
      <c r="I28">
        <f t="shared" si="0"/>
        <v>2.5631485125491493E-3</v>
      </c>
      <c r="J28">
        <f t="shared" si="1"/>
        <v>25.569575437755773</v>
      </c>
      <c r="K28">
        <f t="shared" si="2"/>
        <v>799.40300000000002</v>
      </c>
      <c r="L28">
        <f t="shared" si="3"/>
        <v>450.8108988500129</v>
      </c>
      <c r="M28">
        <f t="shared" si="4"/>
        <v>46.044730895137576</v>
      </c>
      <c r="N28">
        <f t="shared" si="5"/>
        <v>81.649081922511314</v>
      </c>
      <c r="O28">
        <f t="shared" si="6"/>
        <v>0.12725772460033169</v>
      </c>
      <c r="P28">
        <f t="shared" si="7"/>
        <v>2.9652075743267003</v>
      </c>
      <c r="Q28">
        <f t="shared" si="8"/>
        <v>0.12429962543677488</v>
      </c>
      <c r="R28">
        <f t="shared" si="9"/>
        <v>7.7947312333584762E-2</v>
      </c>
      <c r="S28">
        <f t="shared" si="10"/>
        <v>231.28843028947631</v>
      </c>
      <c r="T28">
        <f t="shared" si="11"/>
        <v>28.678923967207567</v>
      </c>
      <c r="U28">
        <f t="shared" si="12"/>
        <v>28.566473333333299</v>
      </c>
      <c r="V28">
        <f t="shared" si="13"/>
        <v>3.9219783621528785</v>
      </c>
      <c r="W28">
        <f t="shared" si="14"/>
        <v>49.454356553652225</v>
      </c>
      <c r="X28">
        <f t="shared" si="15"/>
        <v>1.8756026329108355</v>
      </c>
      <c r="Y28">
        <f t="shared" si="16"/>
        <v>3.7925933398325076</v>
      </c>
      <c r="Z28">
        <f t="shared" si="17"/>
        <v>2.046375729242043</v>
      </c>
      <c r="AA28">
        <f t="shared" si="18"/>
        <v>-113.03484940341748</v>
      </c>
      <c r="AB28">
        <f t="shared" si="19"/>
        <v>-92.180227920900577</v>
      </c>
      <c r="AC28">
        <f t="shared" si="20"/>
        <v>-6.7951214924636094</v>
      </c>
      <c r="AD28">
        <f t="shared" si="21"/>
        <v>19.278231472694642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53781.882596672702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942.42053846153897</v>
      </c>
      <c r="AR28">
        <v>1280.83</v>
      </c>
      <c r="AS28">
        <f t="shared" si="27"/>
        <v>0.26421106746286471</v>
      </c>
      <c r="AT28">
        <v>0.5</v>
      </c>
      <c r="AU28">
        <f t="shared" si="28"/>
        <v>1180.1708118534202</v>
      </c>
      <c r="AV28">
        <f t="shared" si="29"/>
        <v>25.569575437755773</v>
      </c>
      <c r="AW28">
        <f t="shared" si="30"/>
        <v>155.90709499415391</v>
      </c>
      <c r="AX28">
        <f t="shared" si="31"/>
        <v>0.46836816751637611</v>
      </c>
      <c r="AY28">
        <f t="shared" si="32"/>
        <v>2.2155541091978433E-2</v>
      </c>
      <c r="AZ28">
        <f t="shared" si="33"/>
        <v>1.5468485279076849</v>
      </c>
      <c r="BA28" t="s">
        <v>340</v>
      </c>
      <c r="BB28">
        <v>680.93</v>
      </c>
      <c r="BC28">
        <f t="shared" si="34"/>
        <v>599.9</v>
      </c>
      <c r="BD28">
        <f t="shared" si="35"/>
        <v>0.56410978752868979</v>
      </c>
      <c r="BE28">
        <f t="shared" si="36"/>
        <v>0.76758421633767893</v>
      </c>
      <c r="BF28">
        <f t="shared" si="37"/>
        <v>0.59858073715676552</v>
      </c>
      <c r="BG28">
        <f t="shared" si="38"/>
        <v>0.77799717512076416</v>
      </c>
      <c r="BH28">
        <f t="shared" si="39"/>
        <v>1399.9829999999999</v>
      </c>
      <c r="BI28">
        <f t="shared" si="40"/>
        <v>1180.1708118534202</v>
      </c>
      <c r="BJ28">
        <f t="shared" si="41"/>
        <v>0.84298938762357845</v>
      </c>
      <c r="BK28">
        <f t="shared" si="42"/>
        <v>0.19597877524715704</v>
      </c>
      <c r="BL28">
        <v>6</v>
      </c>
      <c r="BM28">
        <v>0.5</v>
      </c>
      <c r="BN28" t="s">
        <v>290</v>
      </c>
      <c r="BO28">
        <v>2</v>
      </c>
      <c r="BP28">
        <v>1608154613.8499999</v>
      </c>
      <c r="BQ28">
        <v>799.40300000000002</v>
      </c>
      <c r="BR28">
        <v>832.54473333333306</v>
      </c>
      <c r="BS28">
        <v>18.363493333333299</v>
      </c>
      <c r="BT28">
        <v>15.344246666666701</v>
      </c>
      <c r="BU28">
        <v>795.75923333333299</v>
      </c>
      <c r="BV28">
        <v>18.3491033333333</v>
      </c>
      <c r="BW28">
        <v>500.00819999999999</v>
      </c>
      <c r="BX28">
        <v>102.037566666667</v>
      </c>
      <c r="BY28">
        <v>0.10000589999999999</v>
      </c>
      <c r="BZ28">
        <v>27.989843333333301</v>
      </c>
      <c r="CA28">
        <v>28.566473333333299</v>
      </c>
      <c r="CB28">
        <v>999.9</v>
      </c>
      <c r="CC28">
        <v>0</v>
      </c>
      <c r="CD28">
        <v>0</v>
      </c>
      <c r="CE28">
        <v>10000.919</v>
      </c>
      <c r="CF28">
        <v>0</v>
      </c>
      <c r="CG28">
        <v>476.13440000000003</v>
      </c>
      <c r="CH28">
        <v>1399.9829999999999</v>
      </c>
      <c r="CI28">
        <v>0.89999439999999997</v>
      </c>
      <c r="CJ28">
        <v>0.1000056</v>
      </c>
      <c r="CK28">
        <v>0</v>
      </c>
      <c r="CL28">
        <v>942.45259999999996</v>
      </c>
      <c r="CM28">
        <v>4.9993800000000004</v>
      </c>
      <c r="CN28">
        <v>13401.2733333333</v>
      </c>
      <c r="CO28">
        <v>11164.1833333333</v>
      </c>
      <c r="CP28">
        <v>49.245800000000003</v>
      </c>
      <c r="CQ28">
        <v>51.186999999999998</v>
      </c>
      <c r="CR28">
        <v>50.061999999999998</v>
      </c>
      <c r="CS28">
        <v>51.061999999999998</v>
      </c>
      <c r="CT28">
        <v>50.686999999999998</v>
      </c>
      <c r="CU28">
        <v>1255.48</v>
      </c>
      <c r="CV28">
        <v>139.50299999999999</v>
      </c>
      <c r="CW28">
        <v>0</v>
      </c>
      <c r="CX28">
        <v>93.699999809265094</v>
      </c>
      <c r="CY28">
        <v>0</v>
      </c>
      <c r="CZ28">
        <v>942.42053846153897</v>
      </c>
      <c r="DA28">
        <v>-5.6192820410851603</v>
      </c>
      <c r="DB28">
        <v>-43.111110995965099</v>
      </c>
      <c r="DC28">
        <v>13401.3461538462</v>
      </c>
      <c r="DD28">
        <v>15</v>
      </c>
      <c r="DE28">
        <v>1608154204.5</v>
      </c>
      <c r="DF28" t="s">
        <v>324</v>
      </c>
      <c r="DG28">
        <v>1608154204.5</v>
      </c>
      <c r="DH28">
        <v>1608154204.5</v>
      </c>
      <c r="DI28">
        <v>18</v>
      </c>
      <c r="DJ28">
        <v>0.13400000000000001</v>
      </c>
      <c r="DK28">
        <v>5.0000000000000001E-3</v>
      </c>
      <c r="DL28">
        <v>3.6440000000000001</v>
      </c>
      <c r="DM28">
        <v>1.4E-2</v>
      </c>
      <c r="DN28">
        <v>419</v>
      </c>
      <c r="DO28">
        <v>15</v>
      </c>
      <c r="DP28">
        <v>0.12</v>
      </c>
      <c r="DQ28">
        <v>0.03</v>
      </c>
      <c r="DR28">
        <v>25.580393988943701</v>
      </c>
      <c r="DS28">
        <v>-7.1237408366375899E-3</v>
      </c>
      <c r="DT28">
        <v>3.02168766168537E-2</v>
      </c>
      <c r="DU28">
        <v>1</v>
      </c>
      <c r="DV28">
        <v>-33.152451612903199</v>
      </c>
      <c r="DW28">
        <v>0.17245645161304099</v>
      </c>
      <c r="DX28">
        <v>4.1538049956307999E-2</v>
      </c>
      <c r="DY28">
        <v>1</v>
      </c>
      <c r="DZ28">
        <v>3.0205412903225799</v>
      </c>
      <c r="EA28">
        <v>-0.102781935483871</v>
      </c>
      <c r="EB28">
        <v>7.6946234861188798E-3</v>
      </c>
      <c r="EC28">
        <v>1</v>
      </c>
      <c r="ED28">
        <v>3</v>
      </c>
      <c r="EE28">
        <v>3</v>
      </c>
      <c r="EF28" t="s">
        <v>307</v>
      </c>
      <c r="EG28">
        <v>100</v>
      </c>
      <c r="EH28">
        <v>100</v>
      </c>
      <c r="EI28">
        <v>3.6440000000000001</v>
      </c>
      <c r="EJ28">
        <v>1.44E-2</v>
      </c>
      <c r="EK28">
        <v>3.6438000000000001</v>
      </c>
      <c r="EL28">
        <v>0</v>
      </c>
      <c r="EM28">
        <v>0</v>
      </c>
      <c r="EN28">
        <v>0</v>
      </c>
      <c r="EO28">
        <v>1.43749999999976E-2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</v>
      </c>
      <c r="EX28">
        <v>7</v>
      </c>
      <c r="EY28">
        <v>2</v>
      </c>
      <c r="EZ28">
        <v>493.50299999999999</v>
      </c>
      <c r="FA28">
        <v>514.31700000000001</v>
      </c>
      <c r="FB28">
        <v>23.952000000000002</v>
      </c>
      <c r="FC28">
        <v>33.423099999999998</v>
      </c>
      <c r="FD28">
        <v>30.0002</v>
      </c>
      <c r="FE28">
        <v>33.200699999999998</v>
      </c>
      <c r="FF28">
        <v>33.239400000000003</v>
      </c>
      <c r="FG28">
        <v>37.4803</v>
      </c>
      <c r="FH28">
        <v>0</v>
      </c>
      <c r="FI28">
        <v>100</v>
      </c>
      <c r="FJ28">
        <v>23.959099999999999</v>
      </c>
      <c r="FK28">
        <v>832.71600000000001</v>
      </c>
      <c r="FL28">
        <v>18.4283</v>
      </c>
      <c r="FM28">
        <v>100.768</v>
      </c>
      <c r="FN28">
        <v>100.307</v>
      </c>
    </row>
    <row r="29" spans="1:170" x14ac:dyDescent="0.25">
      <c r="A29">
        <v>13</v>
      </c>
      <c r="B29">
        <v>1608154742.0999999</v>
      </c>
      <c r="C29">
        <v>1253.5999999046301</v>
      </c>
      <c r="D29" t="s">
        <v>341</v>
      </c>
      <c r="E29" t="s">
        <v>342</v>
      </c>
      <c r="F29" t="s">
        <v>285</v>
      </c>
      <c r="G29" t="s">
        <v>286</v>
      </c>
      <c r="H29">
        <v>1608154734.0999999</v>
      </c>
      <c r="I29">
        <f t="shared" si="0"/>
        <v>2.3795774428044905E-3</v>
      </c>
      <c r="J29">
        <f t="shared" si="1"/>
        <v>26.197376854801327</v>
      </c>
      <c r="K29">
        <f t="shared" si="2"/>
        <v>899.93054838709702</v>
      </c>
      <c r="L29">
        <f t="shared" si="3"/>
        <v>505.13136757050205</v>
      </c>
      <c r="M29">
        <f t="shared" si="4"/>
        <v>51.589824676020307</v>
      </c>
      <c r="N29">
        <f t="shared" si="5"/>
        <v>91.911257531250442</v>
      </c>
      <c r="O29">
        <f t="shared" si="6"/>
        <v>0.11502556095262496</v>
      </c>
      <c r="P29">
        <f t="shared" si="7"/>
        <v>2.9659378262523832</v>
      </c>
      <c r="Q29">
        <f t="shared" si="8"/>
        <v>0.11260355393728171</v>
      </c>
      <c r="R29">
        <f t="shared" si="9"/>
        <v>7.0590581311834516E-2</v>
      </c>
      <c r="S29">
        <f t="shared" si="10"/>
        <v>231.29288481802791</v>
      </c>
      <c r="T29">
        <f t="shared" si="11"/>
        <v>28.742428798233789</v>
      </c>
      <c r="U29">
        <f t="shared" si="12"/>
        <v>28.705135483871</v>
      </c>
      <c r="V29">
        <f t="shared" si="13"/>
        <v>3.9536597028926295</v>
      </c>
      <c r="W29">
        <f t="shared" si="14"/>
        <v>48.910914947372476</v>
      </c>
      <c r="X29">
        <f t="shared" si="15"/>
        <v>1.8567753939540093</v>
      </c>
      <c r="Y29">
        <f t="shared" si="16"/>
        <v>3.7962393382987747</v>
      </c>
      <c r="Z29">
        <f t="shared" si="17"/>
        <v>2.0968843089386202</v>
      </c>
      <c r="AA29">
        <f t="shared" si="18"/>
        <v>-104.93936522767802</v>
      </c>
      <c r="AB29">
        <f t="shared" si="19"/>
        <v>-111.7394159100155</v>
      </c>
      <c r="AC29">
        <f t="shared" si="20"/>
        <v>-8.2412769548774474</v>
      </c>
      <c r="AD29">
        <f t="shared" si="21"/>
        <v>6.3728267254569602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53800.147676277193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940.73446153846203</v>
      </c>
      <c r="AR29">
        <v>1277.68</v>
      </c>
      <c r="AS29">
        <f t="shared" si="27"/>
        <v>0.2637166884208394</v>
      </c>
      <c r="AT29">
        <v>0.5</v>
      </c>
      <c r="AU29">
        <f t="shared" si="28"/>
        <v>1180.1945437888519</v>
      </c>
      <c r="AV29">
        <f t="shared" si="29"/>
        <v>26.197376854801327</v>
      </c>
      <c r="AW29">
        <f t="shared" si="30"/>
        <v>155.61849839016966</v>
      </c>
      <c r="AX29">
        <f t="shared" si="31"/>
        <v>0.46680702523323525</v>
      </c>
      <c r="AY29">
        <f t="shared" si="32"/>
        <v>2.2687042975694249E-2</v>
      </c>
      <c r="AZ29">
        <f t="shared" si="33"/>
        <v>1.5531275436729071</v>
      </c>
      <c r="BA29" t="s">
        <v>344</v>
      </c>
      <c r="BB29">
        <v>681.25</v>
      </c>
      <c r="BC29">
        <f t="shared" si="34"/>
        <v>596.43000000000006</v>
      </c>
      <c r="BD29">
        <f t="shared" si="35"/>
        <v>0.56493727421749074</v>
      </c>
      <c r="BE29">
        <f t="shared" si="36"/>
        <v>0.76889992754268977</v>
      </c>
      <c r="BF29">
        <f t="shared" si="37"/>
        <v>0.59933065522450046</v>
      </c>
      <c r="BG29">
        <f t="shared" si="38"/>
        <v>0.77923411700171319</v>
      </c>
      <c r="BH29">
        <f t="shared" si="39"/>
        <v>1400.01129032258</v>
      </c>
      <c r="BI29">
        <f t="shared" si="40"/>
        <v>1180.1945437888519</v>
      </c>
      <c r="BJ29">
        <f t="shared" si="41"/>
        <v>0.84298930440548125</v>
      </c>
      <c r="BK29">
        <f t="shared" si="42"/>
        <v>0.19597860881096263</v>
      </c>
      <c r="BL29">
        <v>6</v>
      </c>
      <c r="BM29">
        <v>0.5</v>
      </c>
      <c r="BN29" t="s">
        <v>290</v>
      </c>
      <c r="BO29">
        <v>2</v>
      </c>
      <c r="BP29">
        <v>1608154734.0999999</v>
      </c>
      <c r="BQ29">
        <v>899.93054838709702</v>
      </c>
      <c r="BR29">
        <v>933.93716129032305</v>
      </c>
      <c r="BS29">
        <v>18.180241935483899</v>
      </c>
      <c r="BT29">
        <v>15.3766612903226</v>
      </c>
      <c r="BU29">
        <v>896.28677419354801</v>
      </c>
      <c r="BV29">
        <v>18.165870967741899</v>
      </c>
      <c r="BW29">
        <v>499.99977419354798</v>
      </c>
      <c r="BX29">
        <v>102.031548387097</v>
      </c>
      <c r="BY29">
        <v>9.9952422580645198E-2</v>
      </c>
      <c r="BZ29">
        <v>28.006325806451599</v>
      </c>
      <c r="CA29">
        <v>28.705135483871</v>
      </c>
      <c r="CB29">
        <v>999.9</v>
      </c>
      <c r="CC29">
        <v>0</v>
      </c>
      <c r="CD29">
        <v>0</v>
      </c>
      <c r="CE29">
        <v>10005.647096774201</v>
      </c>
      <c r="CF29">
        <v>0</v>
      </c>
      <c r="CG29">
        <v>475.44916129032299</v>
      </c>
      <c r="CH29">
        <v>1400.01129032258</v>
      </c>
      <c r="CI29">
        <v>0.90000090322580595</v>
      </c>
      <c r="CJ29">
        <v>9.9999096774193497E-2</v>
      </c>
      <c r="CK29">
        <v>0</v>
      </c>
      <c r="CL29">
        <v>940.77877419354797</v>
      </c>
      <c r="CM29">
        <v>4.9993800000000004</v>
      </c>
      <c r="CN29">
        <v>13372.7903225806</v>
      </c>
      <c r="CO29">
        <v>11164.4225806452</v>
      </c>
      <c r="CP29">
        <v>49.31</v>
      </c>
      <c r="CQ29">
        <v>51.264000000000003</v>
      </c>
      <c r="CR29">
        <v>50.137</v>
      </c>
      <c r="CS29">
        <v>51.125</v>
      </c>
      <c r="CT29">
        <v>50.747967741935497</v>
      </c>
      <c r="CU29">
        <v>1255.5093548387099</v>
      </c>
      <c r="CV29">
        <v>139.50193548387099</v>
      </c>
      <c r="CW29">
        <v>0</v>
      </c>
      <c r="CX29">
        <v>119.59999990463299</v>
      </c>
      <c r="CY29">
        <v>0</v>
      </c>
      <c r="CZ29">
        <v>940.73446153846203</v>
      </c>
      <c r="DA29">
        <v>-6.8945640878995702</v>
      </c>
      <c r="DB29">
        <v>-132.15726469001299</v>
      </c>
      <c r="DC29">
        <v>13371.9</v>
      </c>
      <c r="DD29">
        <v>15</v>
      </c>
      <c r="DE29">
        <v>1608154204.5</v>
      </c>
      <c r="DF29" t="s">
        <v>324</v>
      </c>
      <c r="DG29">
        <v>1608154204.5</v>
      </c>
      <c r="DH29">
        <v>1608154204.5</v>
      </c>
      <c r="DI29">
        <v>18</v>
      </c>
      <c r="DJ29">
        <v>0.13400000000000001</v>
      </c>
      <c r="DK29">
        <v>5.0000000000000001E-3</v>
      </c>
      <c r="DL29">
        <v>3.6440000000000001</v>
      </c>
      <c r="DM29">
        <v>1.4E-2</v>
      </c>
      <c r="DN29">
        <v>419</v>
      </c>
      <c r="DO29">
        <v>15</v>
      </c>
      <c r="DP29">
        <v>0.12</v>
      </c>
      <c r="DQ29">
        <v>0.03</v>
      </c>
      <c r="DR29">
        <v>26.200763808261399</v>
      </c>
      <c r="DS29">
        <v>-0.39635450090062702</v>
      </c>
      <c r="DT29">
        <v>5.7751366268658802E-2</v>
      </c>
      <c r="DU29">
        <v>1</v>
      </c>
      <c r="DV29">
        <v>-34.006593548387102</v>
      </c>
      <c r="DW29">
        <v>0.70854677419346901</v>
      </c>
      <c r="DX29">
        <v>8.1646989694162203E-2</v>
      </c>
      <c r="DY29">
        <v>0</v>
      </c>
      <c r="DZ29">
        <v>2.8035890322580599</v>
      </c>
      <c r="EA29">
        <v>-0.20336032258065501</v>
      </c>
      <c r="EB29">
        <v>1.53223874486971E-2</v>
      </c>
      <c r="EC29">
        <v>0</v>
      </c>
      <c r="ED29">
        <v>1</v>
      </c>
      <c r="EE29">
        <v>3</v>
      </c>
      <c r="EF29" t="s">
        <v>297</v>
      </c>
      <c r="EG29">
        <v>100</v>
      </c>
      <c r="EH29">
        <v>100</v>
      </c>
      <c r="EI29">
        <v>3.6429999999999998</v>
      </c>
      <c r="EJ29">
        <v>1.44E-2</v>
      </c>
      <c r="EK29">
        <v>3.6438000000000001</v>
      </c>
      <c r="EL29">
        <v>0</v>
      </c>
      <c r="EM29">
        <v>0</v>
      </c>
      <c r="EN29">
        <v>0</v>
      </c>
      <c r="EO29">
        <v>1.43749999999976E-2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</v>
      </c>
      <c r="EX29">
        <v>9</v>
      </c>
      <c r="EY29">
        <v>2</v>
      </c>
      <c r="EZ29">
        <v>493.35599999999999</v>
      </c>
      <c r="FA29">
        <v>514.27800000000002</v>
      </c>
      <c r="FB29">
        <v>23.9114</v>
      </c>
      <c r="FC29">
        <v>33.485700000000001</v>
      </c>
      <c r="FD29">
        <v>30.0002</v>
      </c>
      <c r="FE29">
        <v>33.257199999999997</v>
      </c>
      <c r="FF29">
        <v>33.296100000000003</v>
      </c>
      <c r="FG29">
        <v>41.134099999999997</v>
      </c>
      <c r="FH29">
        <v>0</v>
      </c>
      <c r="FI29">
        <v>100</v>
      </c>
      <c r="FJ29">
        <v>23.915099999999999</v>
      </c>
      <c r="FK29">
        <v>933.64599999999996</v>
      </c>
      <c r="FL29">
        <v>18.242999999999999</v>
      </c>
      <c r="FM29">
        <v>100.75700000000001</v>
      </c>
      <c r="FN29">
        <v>100.29600000000001</v>
      </c>
    </row>
    <row r="30" spans="1:170" x14ac:dyDescent="0.25">
      <c r="A30">
        <v>14</v>
      </c>
      <c r="B30">
        <v>1608154862.5999999</v>
      </c>
      <c r="C30">
        <v>1374.0999999046301</v>
      </c>
      <c r="D30" t="s">
        <v>345</v>
      </c>
      <c r="E30" t="s">
        <v>346</v>
      </c>
      <c r="F30" t="s">
        <v>285</v>
      </c>
      <c r="G30" t="s">
        <v>286</v>
      </c>
      <c r="H30">
        <v>1608154854.5999999</v>
      </c>
      <c r="I30">
        <f t="shared" si="0"/>
        <v>2.1789336907366771E-3</v>
      </c>
      <c r="J30">
        <f t="shared" si="1"/>
        <v>26.317752485807638</v>
      </c>
      <c r="K30">
        <f t="shared" si="2"/>
        <v>1201.90583870968</v>
      </c>
      <c r="L30">
        <f t="shared" si="3"/>
        <v>754.18219885923827</v>
      </c>
      <c r="M30">
        <f t="shared" si="4"/>
        <v>77.019660650620963</v>
      </c>
      <c r="N30">
        <f t="shared" si="5"/>
        <v>122.74272711745218</v>
      </c>
      <c r="O30">
        <f t="shared" si="6"/>
        <v>0.10334946954267075</v>
      </c>
      <c r="P30">
        <f t="shared" si="7"/>
        <v>2.9646149951529699</v>
      </c>
      <c r="Q30">
        <f t="shared" si="8"/>
        <v>0.10138884473042953</v>
      </c>
      <c r="R30">
        <f t="shared" si="9"/>
        <v>6.3541084314564428E-2</v>
      </c>
      <c r="S30">
        <f t="shared" si="10"/>
        <v>231.28445368965541</v>
      </c>
      <c r="T30">
        <f t="shared" si="11"/>
        <v>28.772086760758985</v>
      </c>
      <c r="U30">
        <f t="shared" si="12"/>
        <v>28.7690290322581</v>
      </c>
      <c r="V30">
        <f t="shared" si="13"/>
        <v>3.9683329730518642</v>
      </c>
      <c r="W30">
        <f t="shared" si="14"/>
        <v>48.425774034143302</v>
      </c>
      <c r="X30">
        <f t="shared" si="15"/>
        <v>1.835982636667528</v>
      </c>
      <c r="Y30">
        <f t="shared" si="16"/>
        <v>3.7913335889541826</v>
      </c>
      <c r="Z30">
        <f t="shared" si="17"/>
        <v>2.1323503363843361</v>
      </c>
      <c r="AA30">
        <f t="shared" si="18"/>
        <v>-96.090975761487456</v>
      </c>
      <c r="AB30">
        <f t="shared" si="19"/>
        <v>-125.44667333212922</v>
      </c>
      <c r="AC30">
        <f t="shared" si="20"/>
        <v>-9.2583015833904145</v>
      </c>
      <c r="AD30">
        <f t="shared" si="21"/>
        <v>0.48850301264830875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53765.280837468548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917.85450000000003</v>
      </c>
      <c r="AR30">
        <v>1223.58</v>
      </c>
      <c r="AS30">
        <f t="shared" si="27"/>
        <v>0.24986147207375076</v>
      </c>
      <c r="AT30">
        <v>0.5</v>
      </c>
      <c r="AU30">
        <f t="shared" si="28"/>
        <v>1180.1530344444113</v>
      </c>
      <c r="AV30">
        <f t="shared" si="29"/>
        <v>26.317752485807638</v>
      </c>
      <c r="AW30">
        <f t="shared" si="30"/>
        <v>147.43738722929226</v>
      </c>
      <c r="AX30">
        <f t="shared" si="31"/>
        <v>0.45379133362755186</v>
      </c>
      <c r="AY30">
        <f t="shared" si="32"/>
        <v>2.278984096184241E-2</v>
      </c>
      <c r="AZ30">
        <f t="shared" si="33"/>
        <v>1.6660128475457265</v>
      </c>
      <c r="BA30" t="s">
        <v>348</v>
      </c>
      <c r="BB30">
        <v>668.33</v>
      </c>
      <c r="BC30">
        <f t="shared" si="34"/>
        <v>555.24999999999989</v>
      </c>
      <c r="BD30">
        <f t="shared" si="35"/>
        <v>0.55060873480414219</v>
      </c>
      <c r="BE30">
        <f t="shared" si="36"/>
        <v>0.78592771084337354</v>
      </c>
      <c r="BF30">
        <f t="shared" si="37"/>
        <v>0.60169976110238055</v>
      </c>
      <c r="BG30">
        <f t="shared" si="38"/>
        <v>0.80047810295706134</v>
      </c>
      <c r="BH30">
        <f t="shared" si="39"/>
        <v>1399.96225806452</v>
      </c>
      <c r="BI30">
        <f t="shared" si="40"/>
        <v>1180.1530344444113</v>
      </c>
      <c r="BJ30">
        <f t="shared" si="41"/>
        <v>0.84298917891972314</v>
      </c>
      <c r="BK30">
        <f t="shared" si="42"/>
        <v>0.19597835783944645</v>
      </c>
      <c r="BL30">
        <v>6</v>
      </c>
      <c r="BM30">
        <v>0.5</v>
      </c>
      <c r="BN30" t="s">
        <v>290</v>
      </c>
      <c r="BO30">
        <v>2</v>
      </c>
      <c r="BP30">
        <v>1608154854.5999999</v>
      </c>
      <c r="BQ30">
        <v>1201.90583870968</v>
      </c>
      <c r="BR30">
        <v>1236.62935483871</v>
      </c>
      <c r="BS30">
        <v>17.978077419354801</v>
      </c>
      <c r="BT30">
        <v>15.410396774193501</v>
      </c>
      <c r="BU30">
        <v>1195.9748387096799</v>
      </c>
      <c r="BV30">
        <v>17.959077419354799</v>
      </c>
      <c r="BW30">
        <v>500.00625806451598</v>
      </c>
      <c r="BX30">
        <v>102.02341935483901</v>
      </c>
      <c r="BY30">
        <v>9.9994280645161304E-2</v>
      </c>
      <c r="BZ30">
        <v>27.9841451612903</v>
      </c>
      <c r="CA30">
        <v>28.7690290322581</v>
      </c>
      <c r="CB30">
        <v>999.9</v>
      </c>
      <c r="CC30">
        <v>0</v>
      </c>
      <c r="CD30">
        <v>0</v>
      </c>
      <c r="CE30">
        <v>9998.9483870967706</v>
      </c>
      <c r="CF30">
        <v>0</v>
      </c>
      <c r="CG30">
        <v>437.110935483871</v>
      </c>
      <c r="CH30">
        <v>1399.96225806452</v>
      </c>
      <c r="CI30">
        <v>0.900001580645161</v>
      </c>
      <c r="CJ30">
        <v>9.9998419354838705E-2</v>
      </c>
      <c r="CK30">
        <v>0</v>
      </c>
      <c r="CL30">
        <v>917.97829032258096</v>
      </c>
      <c r="CM30">
        <v>4.9993800000000004</v>
      </c>
      <c r="CN30">
        <v>13044.435483871001</v>
      </c>
      <c r="CO30">
        <v>11164.035483871001</v>
      </c>
      <c r="CP30">
        <v>49.328258064516099</v>
      </c>
      <c r="CQ30">
        <v>51.311999999999998</v>
      </c>
      <c r="CR30">
        <v>50.186999999999998</v>
      </c>
      <c r="CS30">
        <v>51.186999999999998</v>
      </c>
      <c r="CT30">
        <v>50.8</v>
      </c>
      <c r="CU30">
        <v>1255.4719354838701</v>
      </c>
      <c r="CV30">
        <v>139.49129032258099</v>
      </c>
      <c r="CW30">
        <v>0</v>
      </c>
      <c r="CX30">
        <v>119.69999980926499</v>
      </c>
      <c r="CY30">
        <v>0</v>
      </c>
      <c r="CZ30">
        <v>917.85450000000003</v>
      </c>
      <c r="DA30">
        <v>-19.869846152312402</v>
      </c>
      <c r="DB30">
        <v>-276.98461544359998</v>
      </c>
      <c r="DC30">
        <v>13042.9230769231</v>
      </c>
      <c r="DD30">
        <v>15</v>
      </c>
      <c r="DE30">
        <v>1608154892.5999999</v>
      </c>
      <c r="DF30" t="s">
        <v>349</v>
      </c>
      <c r="DG30">
        <v>1608154885.5999999</v>
      </c>
      <c r="DH30">
        <v>1608154892.5999999</v>
      </c>
      <c r="DI30">
        <v>19</v>
      </c>
      <c r="DJ30">
        <v>2.2869999999999999</v>
      </c>
      <c r="DK30">
        <v>4.0000000000000001E-3</v>
      </c>
      <c r="DL30">
        <v>5.931</v>
      </c>
      <c r="DM30">
        <v>1.9E-2</v>
      </c>
      <c r="DN30">
        <v>1237</v>
      </c>
      <c r="DO30">
        <v>15</v>
      </c>
      <c r="DP30">
        <v>0.05</v>
      </c>
      <c r="DQ30">
        <v>0.03</v>
      </c>
      <c r="DR30">
        <v>28.254124712267402</v>
      </c>
      <c r="DS30">
        <v>-0.63639691300055401</v>
      </c>
      <c r="DT30">
        <v>7.3802198835118002E-2</v>
      </c>
      <c r="DU30">
        <v>0</v>
      </c>
      <c r="DV30">
        <v>-37.026538709677403</v>
      </c>
      <c r="DW30">
        <v>1.02807580645156</v>
      </c>
      <c r="DX30">
        <v>0.103393419262166</v>
      </c>
      <c r="DY30">
        <v>0</v>
      </c>
      <c r="DZ30">
        <v>2.56437258064516</v>
      </c>
      <c r="EA30">
        <v>-0.14299112903226699</v>
      </c>
      <c r="EB30">
        <v>1.06813252674611E-2</v>
      </c>
      <c r="EC30">
        <v>1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5.931</v>
      </c>
      <c r="EJ30">
        <v>1.9E-2</v>
      </c>
      <c r="EK30">
        <v>3.6438000000000001</v>
      </c>
      <c r="EL30">
        <v>0</v>
      </c>
      <c r="EM30">
        <v>0</v>
      </c>
      <c r="EN30">
        <v>0</v>
      </c>
      <c r="EO30">
        <v>1.43749999999976E-2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</v>
      </c>
      <c r="EX30">
        <v>11</v>
      </c>
      <c r="EY30">
        <v>2</v>
      </c>
      <c r="EZ30">
        <v>493.15699999999998</v>
      </c>
      <c r="FA30">
        <v>514.89</v>
      </c>
      <c r="FB30">
        <v>24.102900000000002</v>
      </c>
      <c r="FC30">
        <v>33.566000000000003</v>
      </c>
      <c r="FD30">
        <v>30.0001</v>
      </c>
      <c r="FE30">
        <v>33.326300000000003</v>
      </c>
      <c r="FF30">
        <v>33.3628</v>
      </c>
      <c r="FG30">
        <v>51.683500000000002</v>
      </c>
      <c r="FH30">
        <v>0</v>
      </c>
      <c r="FI30">
        <v>100</v>
      </c>
      <c r="FJ30">
        <v>24.1067</v>
      </c>
      <c r="FK30">
        <v>1236.52</v>
      </c>
      <c r="FL30">
        <v>18.068200000000001</v>
      </c>
      <c r="FM30">
        <v>100.74299999999999</v>
      </c>
      <c r="FN30">
        <v>100.285</v>
      </c>
    </row>
    <row r="31" spans="1:170" x14ac:dyDescent="0.25">
      <c r="A31">
        <v>15</v>
      </c>
      <c r="B31">
        <v>1608155013.5999999</v>
      </c>
      <c r="C31">
        <v>1525.0999999046301</v>
      </c>
      <c r="D31" t="s">
        <v>350</v>
      </c>
      <c r="E31" t="s">
        <v>351</v>
      </c>
      <c r="F31" t="s">
        <v>285</v>
      </c>
      <c r="G31" t="s">
        <v>286</v>
      </c>
      <c r="H31">
        <v>1608155005.5999999</v>
      </c>
      <c r="I31">
        <f t="shared" si="0"/>
        <v>1.8138278583784296E-3</v>
      </c>
      <c r="J31">
        <f t="shared" si="1"/>
        <v>25.531400646975285</v>
      </c>
      <c r="K31">
        <f t="shared" si="2"/>
        <v>1399.82387096774</v>
      </c>
      <c r="L31">
        <f t="shared" si="3"/>
        <v>866.84058938151975</v>
      </c>
      <c r="M31">
        <f t="shared" si="4"/>
        <v>88.519363818285996</v>
      </c>
      <c r="N31">
        <f t="shared" si="5"/>
        <v>142.94614261674593</v>
      </c>
      <c r="O31">
        <f t="shared" si="6"/>
        <v>8.3929470702562445E-2</v>
      </c>
      <c r="P31">
        <f t="shared" si="7"/>
        <v>2.9651289577623343</v>
      </c>
      <c r="Q31">
        <f t="shared" si="8"/>
        <v>8.2631678772610254E-2</v>
      </c>
      <c r="R31">
        <f t="shared" si="9"/>
        <v>5.1759729004560606E-2</v>
      </c>
      <c r="S31">
        <f t="shared" si="10"/>
        <v>231.29076956884512</v>
      </c>
      <c r="T31">
        <f t="shared" si="11"/>
        <v>28.892155371054702</v>
      </c>
      <c r="U31">
        <f t="shared" si="12"/>
        <v>28.7902548387097</v>
      </c>
      <c r="V31">
        <f t="shared" si="13"/>
        <v>3.9732180159525941</v>
      </c>
      <c r="W31">
        <f t="shared" si="14"/>
        <v>47.271506807924077</v>
      </c>
      <c r="X31">
        <f t="shared" si="15"/>
        <v>1.7949755733244226</v>
      </c>
      <c r="Y31">
        <f t="shared" si="16"/>
        <v>3.797161746118769</v>
      </c>
      <c r="Z31">
        <f t="shared" si="17"/>
        <v>2.1782424426281715</v>
      </c>
      <c r="AA31">
        <f t="shared" si="18"/>
        <v>-79.989808554488746</v>
      </c>
      <c r="AB31">
        <f t="shared" si="19"/>
        <v>-124.64954606737109</v>
      </c>
      <c r="AC31">
        <f t="shared" si="20"/>
        <v>-9.2000547334856702</v>
      </c>
      <c r="AD31">
        <f t="shared" si="21"/>
        <v>17.451360213499612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53775.459343637638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352</v>
      </c>
      <c r="AQ31">
        <v>895.42628000000002</v>
      </c>
      <c r="AR31">
        <v>1186.1400000000001</v>
      </c>
      <c r="AS31">
        <f t="shared" si="27"/>
        <v>0.24509224880705482</v>
      </c>
      <c r="AT31">
        <v>0.5</v>
      </c>
      <c r="AU31">
        <f t="shared" si="28"/>
        <v>1180.1865986274188</v>
      </c>
      <c r="AV31">
        <f t="shared" si="29"/>
        <v>25.531400646975285</v>
      </c>
      <c r="AW31">
        <f t="shared" si="30"/>
        <v>144.62729373477154</v>
      </c>
      <c r="AX31">
        <f t="shared" si="31"/>
        <v>0.44368287048746358</v>
      </c>
      <c r="AY31">
        <f t="shared" si="32"/>
        <v>2.2122898325702887E-2</v>
      </c>
      <c r="AZ31">
        <f t="shared" si="33"/>
        <v>1.7501643988062112</v>
      </c>
      <c r="BA31" t="s">
        <v>353</v>
      </c>
      <c r="BB31">
        <v>659.87</v>
      </c>
      <c r="BC31">
        <f t="shared" si="34"/>
        <v>526.2700000000001</v>
      </c>
      <c r="BD31">
        <f t="shared" si="35"/>
        <v>0.55240412715906284</v>
      </c>
      <c r="BE31">
        <f t="shared" si="36"/>
        <v>0.79776036522801752</v>
      </c>
      <c r="BF31">
        <f t="shared" si="37"/>
        <v>0.61766842196442973</v>
      </c>
      <c r="BG31">
        <f t="shared" si="38"/>
        <v>0.81518004074205619</v>
      </c>
      <c r="BH31">
        <f t="shared" si="39"/>
        <v>1400.00225806452</v>
      </c>
      <c r="BI31">
        <f t="shared" si="40"/>
        <v>1180.1865986274188</v>
      </c>
      <c r="BJ31">
        <f t="shared" si="41"/>
        <v>0.84298906793122419</v>
      </c>
      <c r="BK31">
        <f t="shared" si="42"/>
        <v>0.19597813586244839</v>
      </c>
      <c r="BL31">
        <v>6</v>
      </c>
      <c r="BM31">
        <v>0.5</v>
      </c>
      <c r="BN31" t="s">
        <v>290</v>
      </c>
      <c r="BO31">
        <v>2</v>
      </c>
      <c r="BP31">
        <v>1608155005.5999999</v>
      </c>
      <c r="BQ31">
        <v>1399.82387096774</v>
      </c>
      <c r="BR31">
        <v>1433.5080645161299</v>
      </c>
      <c r="BS31">
        <v>17.577596774193601</v>
      </c>
      <c r="BT31">
        <v>15.439283870967699</v>
      </c>
      <c r="BU31">
        <v>1393.89258064516</v>
      </c>
      <c r="BV31">
        <v>17.5590451612903</v>
      </c>
      <c r="BW31">
        <v>500.00496774193601</v>
      </c>
      <c r="BX31">
        <v>102.017322580645</v>
      </c>
      <c r="BY31">
        <v>9.9912009677419394E-2</v>
      </c>
      <c r="BZ31">
        <v>28.0104935483871</v>
      </c>
      <c r="CA31">
        <v>28.7902548387097</v>
      </c>
      <c r="CB31">
        <v>999.9</v>
      </c>
      <c r="CC31">
        <v>0</v>
      </c>
      <c r="CD31">
        <v>0</v>
      </c>
      <c r="CE31">
        <v>10002.4580645161</v>
      </c>
      <c r="CF31">
        <v>0</v>
      </c>
      <c r="CG31">
        <v>437.21351612903197</v>
      </c>
      <c r="CH31">
        <v>1400.00225806452</v>
      </c>
      <c r="CI31">
        <v>0.90000632258064495</v>
      </c>
      <c r="CJ31">
        <v>9.9993677419354804E-2</v>
      </c>
      <c r="CK31">
        <v>0</v>
      </c>
      <c r="CL31">
        <v>895.48987096774204</v>
      </c>
      <c r="CM31">
        <v>4.9993800000000004</v>
      </c>
      <c r="CN31">
        <v>12720.8</v>
      </c>
      <c r="CO31">
        <v>11164.3612903226</v>
      </c>
      <c r="CP31">
        <v>49.311999999999998</v>
      </c>
      <c r="CQ31">
        <v>51.295999999999999</v>
      </c>
      <c r="CR31">
        <v>50.186999999999998</v>
      </c>
      <c r="CS31">
        <v>51.156999999999996</v>
      </c>
      <c r="CT31">
        <v>50.75</v>
      </c>
      <c r="CU31">
        <v>1255.51225806452</v>
      </c>
      <c r="CV31">
        <v>139.49</v>
      </c>
      <c r="CW31">
        <v>0</v>
      </c>
      <c r="CX31">
        <v>150.09999990463299</v>
      </c>
      <c r="CY31">
        <v>0</v>
      </c>
      <c r="CZ31">
        <v>895.42628000000002</v>
      </c>
      <c r="DA31">
        <v>-9.57961537818165</v>
      </c>
      <c r="DB31">
        <v>-120.05384590005301</v>
      </c>
      <c r="DC31">
        <v>12719.856</v>
      </c>
      <c r="DD31">
        <v>15</v>
      </c>
      <c r="DE31">
        <v>1608154892.5999999</v>
      </c>
      <c r="DF31" t="s">
        <v>349</v>
      </c>
      <c r="DG31">
        <v>1608154885.5999999</v>
      </c>
      <c r="DH31">
        <v>1608154892.5999999</v>
      </c>
      <c r="DI31">
        <v>19</v>
      </c>
      <c r="DJ31">
        <v>2.2869999999999999</v>
      </c>
      <c r="DK31">
        <v>4.0000000000000001E-3</v>
      </c>
      <c r="DL31">
        <v>5.931</v>
      </c>
      <c r="DM31">
        <v>1.9E-2</v>
      </c>
      <c r="DN31">
        <v>1237</v>
      </c>
      <c r="DO31">
        <v>15</v>
      </c>
      <c r="DP31">
        <v>0.05</v>
      </c>
      <c r="DQ31">
        <v>0.03</v>
      </c>
      <c r="DR31">
        <v>25.535328838986601</v>
      </c>
      <c r="DS31">
        <v>-0.97805419666318305</v>
      </c>
      <c r="DT31">
        <v>0.10342205578578501</v>
      </c>
      <c r="DU31">
        <v>0</v>
      </c>
      <c r="DV31">
        <v>-33.692651612903198</v>
      </c>
      <c r="DW31">
        <v>1.3017145161290999</v>
      </c>
      <c r="DX31">
        <v>0.13389498020166701</v>
      </c>
      <c r="DY31">
        <v>0</v>
      </c>
      <c r="DZ31">
        <v>2.1399412903225801</v>
      </c>
      <c r="EA31">
        <v>-0.188115000000005</v>
      </c>
      <c r="EB31">
        <v>1.41861372000149E-2</v>
      </c>
      <c r="EC31">
        <v>1</v>
      </c>
      <c r="ED31">
        <v>1</v>
      </c>
      <c r="EE31">
        <v>3</v>
      </c>
      <c r="EF31" t="s">
        <v>297</v>
      </c>
      <c r="EG31">
        <v>100</v>
      </c>
      <c r="EH31">
        <v>100</v>
      </c>
      <c r="EI31">
        <v>5.93</v>
      </c>
      <c r="EJ31">
        <v>1.8599999999999998E-2</v>
      </c>
      <c r="EK31">
        <v>5.9310000000004903</v>
      </c>
      <c r="EL31">
        <v>0</v>
      </c>
      <c r="EM31">
        <v>0</v>
      </c>
      <c r="EN31">
        <v>0</v>
      </c>
      <c r="EO31">
        <v>1.8555000000001001E-2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2.1</v>
      </c>
      <c r="EX31">
        <v>2</v>
      </c>
      <c r="EY31">
        <v>2</v>
      </c>
      <c r="EZ31">
        <v>492.92500000000001</v>
      </c>
      <c r="FA31">
        <v>515.06700000000001</v>
      </c>
      <c r="FB31">
        <v>24.031400000000001</v>
      </c>
      <c r="FC31">
        <v>33.593200000000003</v>
      </c>
      <c r="FD31">
        <v>30</v>
      </c>
      <c r="FE31">
        <v>33.367699999999999</v>
      </c>
      <c r="FF31">
        <v>33.403599999999997</v>
      </c>
      <c r="FG31">
        <v>58.276499999999999</v>
      </c>
      <c r="FH31">
        <v>0</v>
      </c>
      <c r="FI31">
        <v>100</v>
      </c>
      <c r="FJ31">
        <v>24.041</v>
      </c>
      <c r="FK31">
        <v>1433.43</v>
      </c>
      <c r="FL31">
        <v>18.068200000000001</v>
      </c>
      <c r="FM31">
        <v>100.73699999999999</v>
      </c>
      <c r="FN31">
        <v>100.28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2020-12-16T13:44:39Z</dcterms:created>
  <dcterms:modified xsi:type="dcterms:W3CDTF">2021-05-04T23:32:42Z</dcterms:modified>
</cp:coreProperties>
</file>