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EBF24E80-4AA9-44BD-BCB5-338C9ABF1CA4}" xr6:coauthVersionLast="46" xr6:coauthVersionMax="46" xr10:uidLastSave="{00000000-0000-0000-0000-000000000000}"/>
  <bookViews>
    <workbookView xWindow="1080" yWindow="1080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I31" i="1"/>
  <c r="S31" i="1" s="1"/>
  <c r="BH31" i="1"/>
  <c r="BG31" i="1"/>
  <c r="BF31" i="1"/>
  <c r="BE31" i="1"/>
  <c r="BD31" i="1"/>
  <c r="BC31" i="1"/>
  <c r="AX31" i="1" s="1"/>
  <c r="AZ31" i="1"/>
  <c r="AS31" i="1"/>
  <c r="AM31" i="1"/>
  <c r="AN31" i="1" s="1"/>
  <c r="AI31" i="1"/>
  <c r="AG31" i="1"/>
  <c r="K31" i="1" s="1"/>
  <c r="Y31" i="1"/>
  <c r="X31" i="1"/>
  <c r="W31" i="1"/>
  <c r="P31" i="1"/>
  <c r="BK30" i="1"/>
  <c r="BJ30" i="1"/>
  <c r="BH30" i="1"/>
  <c r="BI30" i="1" s="1"/>
  <c r="BG30" i="1"/>
  <c r="BF30" i="1"/>
  <c r="BE30" i="1"/>
  <c r="BD30" i="1"/>
  <c r="BC30" i="1"/>
  <c r="AX30" i="1" s="1"/>
  <c r="AZ30" i="1"/>
  <c r="AS30" i="1"/>
  <c r="AM30" i="1"/>
  <c r="AN30" i="1" s="1"/>
  <c r="AI30" i="1"/>
  <c r="AG30" i="1"/>
  <c r="N30" i="1" s="1"/>
  <c r="Y30" i="1"/>
  <c r="X30" i="1"/>
  <c r="W30" i="1"/>
  <c r="P30" i="1"/>
  <c r="J30" i="1"/>
  <c r="AV30" i="1" s="1"/>
  <c r="BK29" i="1"/>
  <c r="BJ29" i="1"/>
  <c r="BH29" i="1"/>
  <c r="BI29" i="1" s="1"/>
  <c r="BG29" i="1"/>
  <c r="BF29" i="1"/>
  <c r="BE29" i="1"/>
  <c r="BD29" i="1"/>
  <c r="BC29" i="1"/>
  <c r="AX29" i="1" s="1"/>
  <c r="AZ29" i="1"/>
  <c r="AS29" i="1"/>
  <c r="AM29" i="1"/>
  <c r="AN29" i="1" s="1"/>
  <c r="AI29" i="1"/>
  <c r="AG29" i="1"/>
  <c r="I29" i="1" s="1"/>
  <c r="Y29" i="1"/>
  <c r="X29" i="1"/>
  <c r="W29" i="1"/>
  <c r="P29" i="1"/>
  <c r="J29" i="1"/>
  <c r="AV29" i="1" s="1"/>
  <c r="BK28" i="1"/>
  <c r="BJ28" i="1"/>
  <c r="BH28" i="1"/>
  <c r="BI28" i="1" s="1"/>
  <c r="BG28" i="1"/>
  <c r="BF28" i="1"/>
  <c r="BE28" i="1"/>
  <c r="BD28" i="1"/>
  <c r="BC28" i="1"/>
  <c r="AZ28" i="1"/>
  <c r="AX28" i="1"/>
  <c r="AS28" i="1"/>
  <c r="AM28" i="1"/>
  <c r="AN28" i="1" s="1"/>
  <c r="AI28" i="1"/>
  <c r="AG28" i="1" s="1"/>
  <c r="Y28" i="1"/>
  <c r="X28" i="1"/>
  <c r="W28" i="1" s="1"/>
  <c r="P28" i="1"/>
  <c r="BK27" i="1"/>
  <c r="BJ27" i="1"/>
  <c r="BH27" i="1"/>
  <c r="BI27" i="1" s="1"/>
  <c r="BG27" i="1"/>
  <c r="BF27" i="1"/>
  <c r="BE27" i="1"/>
  <c r="BD27" i="1"/>
  <c r="BC27" i="1"/>
  <c r="AX27" i="1" s="1"/>
  <c r="AZ27" i="1"/>
  <c r="AS27" i="1"/>
  <c r="AN27" i="1"/>
  <c r="AM27" i="1"/>
  <c r="AI27" i="1"/>
  <c r="AG27" i="1" s="1"/>
  <c r="Y27" i="1"/>
  <c r="X27" i="1"/>
  <c r="W27" i="1" s="1"/>
  <c r="P27" i="1"/>
  <c r="BK26" i="1"/>
  <c r="BJ26" i="1"/>
  <c r="BH26" i="1"/>
  <c r="BI26" i="1" s="1"/>
  <c r="BG26" i="1"/>
  <c r="BF26" i="1"/>
  <c r="BE26" i="1"/>
  <c r="BD26" i="1"/>
  <c r="BC26" i="1"/>
  <c r="AX26" i="1" s="1"/>
  <c r="AZ26" i="1"/>
  <c r="AS26" i="1"/>
  <c r="AN26" i="1"/>
  <c r="AM26" i="1"/>
  <c r="AI26" i="1"/>
  <c r="AH26" i="1"/>
  <c r="AG26" i="1"/>
  <c r="J26" i="1" s="1"/>
  <c r="AV26" i="1" s="1"/>
  <c r="Y26" i="1"/>
  <c r="X26" i="1"/>
  <c r="W26" i="1" s="1"/>
  <c r="P26" i="1"/>
  <c r="N26" i="1"/>
  <c r="K26" i="1"/>
  <c r="BK25" i="1"/>
  <c r="BJ25" i="1"/>
  <c r="BI25" i="1"/>
  <c r="AU25" i="1" s="1"/>
  <c r="AW25" i="1" s="1"/>
  <c r="BH25" i="1"/>
  <c r="BG25" i="1"/>
  <c r="BF25" i="1"/>
  <c r="BE25" i="1"/>
  <c r="BD25" i="1"/>
  <c r="BC25" i="1"/>
  <c r="AX25" i="1" s="1"/>
  <c r="AZ25" i="1"/>
  <c r="AS25" i="1"/>
  <c r="AN25" i="1"/>
  <c r="AM25" i="1"/>
  <c r="AI25" i="1"/>
  <c r="AG25" i="1" s="1"/>
  <c r="Y25" i="1"/>
  <c r="X25" i="1"/>
  <c r="W25" i="1" s="1"/>
  <c r="P25" i="1"/>
  <c r="BK24" i="1"/>
  <c r="BJ24" i="1"/>
  <c r="BI24" i="1"/>
  <c r="AU24" i="1" s="1"/>
  <c r="BH24" i="1"/>
  <c r="BG24" i="1"/>
  <c r="BF24" i="1"/>
  <c r="BE24" i="1"/>
  <c r="BD24" i="1"/>
  <c r="BC24" i="1"/>
  <c r="AX24" i="1" s="1"/>
  <c r="AZ24" i="1"/>
  <c r="AS24" i="1"/>
  <c r="AW24" i="1" s="1"/>
  <c r="AN24" i="1"/>
  <c r="AM24" i="1"/>
  <c r="AI24" i="1"/>
  <c r="AG24" i="1" s="1"/>
  <c r="Y24" i="1"/>
  <c r="W24" i="1" s="1"/>
  <c r="X24" i="1"/>
  <c r="P24" i="1"/>
  <c r="BK23" i="1"/>
  <c r="BJ23" i="1"/>
  <c r="BI23" i="1"/>
  <c r="S23" i="1" s="1"/>
  <c r="BH23" i="1"/>
  <c r="BG23" i="1"/>
  <c r="BF23" i="1"/>
  <c r="BE23" i="1"/>
  <c r="BD23" i="1"/>
  <c r="BC23" i="1"/>
  <c r="AZ23" i="1"/>
  <c r="AX23" i="1"/>
  <c r="AS23" i="1"/>
  <c r="AN23" i="1"/>
  <c r="AM23" i="1"/>
  <c r="AI23" i="1"/>
  <c r="AG23" i="1"/>
  <c r="K23" i="1" s="1"/>
  <c r="Y23" i="1"/>
  <c r="X23" i="1"/>
  <c r="W23" i="1"/>
  <c r="P23" i="1"/>
  <c r="BK22" i="1"/>
  <c r="BJ22" i="1"/>
  <c r="BI22" i="1" s="1"/>
  <c r="BH22" i="1"/>
  <c r="BG22" i="1"/>
  <c r="BF22" i="1"/>
  <c r="BE22" i="1"/>
  <c r="BD22" i="1"/>
  <c r="BC22" i="1"/>
  <c r="AX22" i="1" s="1"/>
  <c r="AZ22" i="1"/>
  <c r="AS22" i="1"/>
  <c r="AM22" i="1"/>
  <c r="AN22" i="1" s="1"/>
  <c r="AI22" i="1"/>
  <c r="AG22" i="1"/>
  <c r="N22" i="1" s="1"/>
  <c r="Y22" i="1"/>
  <c r="X22" i="1"/>
  <c r="W22" i="1"/>
  <c r="P22" i="1"/>
  <c r="BK21" i="1"/>
  <c r="BJ21" i="1"/>
  <c r="BI21" i="1" s="1"/>
  <c r="BH21" i="1"/>
  <c r="BG21" i="1"/>
  <c r="BF21" i="1"/>
  <c r="BE21" i="1"/>
  <c r="BD21" i="1"/>
  <c r="BC21" i="1"/>
  <c r="AX21" i="1" s="1"/>
  <c r="AZ21" i="1"/>
  <c r="AS21" i="1"/>
  <c r="AM21" i="1"/>
  <c r="AN21" i="1" s="1"/>
  <c r="AI21" i="1"/>
  <c r="AG21" i="1"/>
  <c r="I21" i="1" s="1"/>
  <c r="Y21" i="1"/>
  <c r="X21" i="1"/>
  <c r="W21" i="1"/>
  <c r="P21" i="1"/>
  <c r="J21" i="1"/>
  <c r="AV21" i="1" s="1"/>
  <c r="BK20" i="1"/>
  <c r="BJ20" i="1"/>
  <c r="BH20" i="1"/>
  <c r="BI20" i="1" s="1"/>
  <c r="BG20" i="1"/>
  <c r="BF20" i="1"/>
  <c r="BE20" i="1"/>
  <c r="BD20" i="1"/>
  <c r="BC20" i="1"/>
  <c r="AZ20" i="1"/>
  <c r="AX20" i="1"/>
  <c r="AS20" i="1"/>
  <c r="AM20" i="1"/>
  <c r="AN20" i="1" s="1"/>
  <c r="AI20" i="1"/>
  <c r="AG20" i="1" s="1"/>
  <c r="Y20" i="1"/>
  <c r="X20" i="1"/>
  <c r="W20" i="1" s="1"/>
  <c r="P20" i="1"/>
  <c r="BK19" i="1"/>
  <c r="BJ19" i="1"/>
  <c r="BH19" i="1"/>
  <c r="BI19" i="1" s="1"/>
  <c r="BG19" i="1"/>
  <c r="BF19" i="1"/>
  <c r="BE19" i="1"/>
  <c r="BD19" i="1"/>
  <c r="BC19" i="1"/>
  <c r="AZ19" i="1"/>
  <c r="AX19" i="1"/>
  <c r="AS19" i="1"/>
  <c r="AN19" i="1"/>
  <c r="AM19" i="1"/>
  <c r="AI19" i="1"/>
  <c r="AH19" i="1"/>
  <c r="AG19" i="1"/>
  <c r="N19" i="1" s="1"/>
  <c r="Y19" i="1"/>
  <c r="X19" i="1"/>
  <c r="W19" i="1" s="1"/>
  <c r="P19" i="1"/>
  <c r="K19" i="1"/>
  <c r="J19" i="1"/>
  <c r="AV19" i="1" s="1"/>
  <c r="BK18" i="1"/>
  <c r="BJ18" i="1"/>
  <c r="BH18" i="1"/>
  <c r="BI18" i="1" s="1"/>
  <c r="BG18" i="1"/>
  <c r="BF18" i="1"/>
  <c r="BE18" i="1"/>
  <c r="BD18" i="1"/>
  <c r="BC18" i="1"/>
  <c r="AX18" i="1" s="1"/>
  <c r="AZ18" i="1"/>
  <c r="AS18" i="1"/>
  <c r="AN18" i="1"/>
  <c r="AM18" i="1"/>
  <c r="AI18" i="1"/>
  <c r="AH18" i="1"/>
  <c r="AG18" i="1"/>
  <c r="J18" i="1" s="1"/>
  <c r="AV18" i="1" s="1"/>
  <c r="Y18" i="1"/>
  <c r="X18" i="1"/>
  <c r="W18" i="1" s="1"/>
  <c r="P18" i="1"/>
  <c r="N18" i="1"/>
  <c r="K18" i="1"/>
  <c r="BK17" i="1"/>
  <c r="BJ17" i="1"/>
  <c r="BI17" i="1"/>
  <c r="AU17" i="1" s="1"/>
  <c r="AW17" i="1" s="1"/>
  <c r="BH17" i="1"/>
  <c r="BG17" i="1"/>
  <c r="BF17" i="1"/>
  <c r="BE17" i="1"/>
  <c r="BD17" i="1"/>
  <c r="BC17" i="1"/>
  <c r="AX17" i="1" s="1"/>
  <c r="AZ17" i="1"/>
  <c r="AS17" i="1"/>
  <c r="AN17" i="1"/>
  <c r="AM17" i="1"/>
  <c r="AI17" i="1"/>
  <c r="AG17" i="1" s="1"/>
  <c r="Y17" i="1"/>
  <c r="X17" i="1"/>
  <c r="W17" i="1" s="1"/>
  <c r="P17" i="1"/>
  <c r="K25" i="1" l="1"/>
  <c r="J25" i="1"/>
  <c r="AV25" i="1" s="1"/>
  <c r="AY25" i="1" s="1"/>
  <c r="I25" i="1"/>
  <c r="AH25" i="1"/>
  <c r="N25" i="1"/>
  <c r="AU29" i="1"/>
  <c r="AW29" i="1" s="1"/>
  <c r="S29" i="1"/>
  <c r="K20" i="1"/>
  <c r="AH20" i="1"/>
  <c r="J20" i="1"/>
  <c r="AV20" i="1" s="1"/>
  <c r="I20" i="1"/>
  <c r="N20" i="1"/>
  <c r="AU19" i="1"/>
  <c r="AY19" i="1" s="1"/>
  <c r="S19" i="1"/>
  <c r="S20" i="1"/>
  <c r="AU20" i="1"/>
  <c r="AW20" i="1" s="1"/>
  <c r="AA21" i="1"/>
  <c r="AY29" i="1"/>
  <c r="AY30" i="1"/>
  <c r="AY26" i="1"/>
  <c r="AU30" i="1"/>
  <c r="AW30" i="1" s="1"/>
  <c r="S30" i="1"/>
  <c r="AU18" i="1"/>
  <c r="AW18" i="1" s="1"/>
  <c r="S18" i="1"/>
  <c r="AY21" i="1"/>
  <c r="AU21" i="1"/>
  <c r="AW21" i="1" s="1"/>
  <c r="S21" i="1"/>
  <c r="N27" i="1"/>
  <c r="K27" i="1"/>
  <c r="J27" i="1"/>
  <c r="AV27" i="1" s="1"/>
  <c r="I27" i="1"/>
  <c r="AH27" i="1"/>
  <c r="K28" i="1"/>
  <c r="J28" i="1"/>
  <c r="AV28" i="1" s="1"/>
  <c r="I28" i="1"/>
  <c r="AH28" i="1"/>
  <c r="N28" i="1"/>
  <c r="T31" i="1"/>
  <c r="U31" i="1" s="1"/>
  <c r="K17" i="1"/>
  <c r="I17" i="1"/>
  <c r="J17" i="1"/>
  <c r="AV17" i="1" s="1"/>
  <c r="AY17" i="1" s="1"/>
  <c r="AH17" i="1"/>
  <c r="N17" i="1"/>
  <c r="AU22" i="1"/>
  <c r="AW22" i="1" s="1"/>
  <c r="S22" i="1"/>
  <c r="AH24" i="1"/>
  <c r="N24" i="1"/>
  <c r="K24" i="1"/>
  <c r="I24" i="1"/>
  <c r="J24" i="1"/>
  <c r="AV24" i="1" s="1"/>
  <c r="AY24" i="1" s="1"/>
  <c r="AU26" i="1"/>
  <c r="AW26" i="1" s="1"/>
  <c r="S26" i="1"/>
  <c r="S27" i="1"/>
  <c r="AU27" i="1"/>
  <c r="AW27" i="1" s="1"/>
  <c r="S28" i="1"/>
  <c r="AU28" i="1"/>
  <c r="AW28" i="1" s="1"/>
  <c r="AA29" i="1"/>
  <c r="I19" i="1"/>
  <c r="K21" i="1"/>
  <c r="AH22" i="1"/>
  <c r="AU23" i="1"/>
  <c r="AW23" i="1" s="1"/>
  <c r="K29" i="1"/>
  <c r="AH30" i="1"/>
  <c r="AU31" i="1"/>
  <c r="AW31" i="1" s="1"/>
  <c r="I22" i="1"/>
  <c r="N23" i="1"/>
  <c r="S24" i="1"/>
  <c r="I30" i="1"/>
  <c r="N31" i="1"/>
  <c r="N21" i="1"/>
  <c r="K22" i="1"/>
  <c r="AH23" i="1"/>
  <c r="N29" i="1"/>
  <c r="K30" i="1"/>
  <c r="AH31" i="1"/>
  <c r="I23" i="1"/>
  <c r="S25" i="1"/>
  <c r="I31" i="1"/>
  <c r="S17" i="1"/>
  <c r="I18" i="1"/>
  <c r="AH21" i="1"/>
  <c r="J23" i="1"/>
  <c r="AV23" i="1" s="1"/>
  <c r="I26" i="1"/>
  <c r="AH29" i="1"/>
  <c r="J31" i="1"/>
  <c r="AV31" i="1" s="1"/>
  <c r="AY31" i="1" s="1"/>
  <c r="J22" i="1"/>
  <c r="AV22" i="1" s="1"/>
  <c r="AY22" i="1" s="1"/>
  <c r="AY28" i="1" l="1"/>
  <c r="T21" i="1"/>
  <c r="U21" i="1" s="1"/>
  <c r="AY20" i="1"/>
  <c r="AA31" i="1"/>
  <c r="Q31" i="1"/>
  <c r="O31" i="1" s="1"/>
  <c r="R31" i="1" s="1"/>
  <c r="L31" i="1" s="1"/>
  <c r="M31" i="1" s="1"/>
  <c r="T28" i="1"/>
  <c r="U28" i="1" s="1"/>
  <c r="AA17" i="1"/>
  <c r="T20" i="1"/>
  <c r="U20" i="1" s="1"/>
  <c r="AA23" i="1"/>
  <c r="Q23" i="1"/>
  <c r="O23" i="1" s="1"/>
  <c r="R23" i="1" s="1"/>
  <c r="L23" i="1" s="1"/>
  <c r="M23" i="1" s="1"/>
  <c r="AA27" i="1"/>
  <c r="Q27" i="1"/>
  <c r="O27" i="1" s="1"/>
  <c r="R27" i="1" s="1"/>
  <c r="L27" i="1" s="1"/>
  <c r="M27" i="1" s="1"/>
  <c r="T29" i="1"/>
  <c r="U29" i="1" s="1"/>
  <c r="AA26" i="1"/>
  <c r="T24" i="1"/>
  <c r="U24" i="1" s="1"/>
  <c r="T26" i="1"/>
  <c r="U26" i="1" s="1"/>
  <c r="AY27" i="1"/>
  <c r="T18" i="1"/>
  <c r="U18" i="1" s="1"/>
  <c r="AW19" i="1"/>
  <c r="AA25" i="1"/>
  <c r="T25" i="1"/>
  <c r="U25" i="1" s="1"/>
  <c r="Q25" i="1" s="1"/>
  <c r="O25" i="1" s="1"/>
  <c r="R25" i="1" s="1"/>
  <c r="L25" i="1" s="1"/>
  <c r="M25" i="1" s="1"/>
  <c r="T19" i="1"/>
  <c r="U19" i="1" s="1"/>
  <c r="T27" i="1"/>
  <c r="U27" i="1" s="1"/>
  <c r="T23" i="1"/>
  <c r="U23" i="1" s="1"/>
  <c r="T17" i="1"/>
  <c r="U17" i="1" s="1"/>
  <c r="Q17" i="1" s="1"/>
  <c r="O17" i="1" s="1"/>
  <c r="R17" i="1" s="1"/>
  <c r="L17" i="1" s="1"/>
  <c r="M17" i="1" s="1"/>
  <c r="AA30" i="1"/>
  <c r="T22" i="1"/>
  <c r="U22" i="1" s="1"/>
  <c r="AY23" i="1"/>
  <c r="AA19" i="1"/>
  <c r="Q19" i="1"/>
  <c r="O19" i="1" s="1"/>
  <c r="R19" i="1" s="1"/>
  <c r="L19" i="1" s="1"/>
  <c r="M19" i="1" s="1"/>
  <c r="AA22" i="1"/>
  <c r="Q22" i="1"/>
  <c r="O22" i="1" s="1"/>
  <c r="R22" i="1" s="1"/>
  <c r="L22" i="1" s="1"/>
  <c r="M22" i="1" s="1"/>
  <c r="T30" i="1"/>
  <c r="U30" i="1" s="1"/>
  <c r="V31" i="1"/>
  <c r="Z31" i="1" s="1"/>
  <c r="AC31" i="1"/>
  <c r="AB31" i="1"/>
  <c r="Q18" i="1"/>
  <c r="O18" i="1" s="1"/>
  <c r="R18" i="1" s="1"/>
  <c r="L18" i="1" s="1"/>
  <c r="M18" i="1" s="1"/>
  <c r="AA18" i="1"/>
  <c r="AA24" i="1"/>
  <c r="AA28" i="1"/>
  <c r="AA20" i="1"/>
  <c r="Q20" i="1"/>
  <c r="O20" i="1" s="1"/>
  <c r="R20" i="1" s="1"/>
  <c r="L20" i="1" s="1"/>
  <c r="M20" i="1" s="1"/>
  <c r="AY18" i="1"/>
  <c r="V23" i="1" l="1"/>
  <c r="Z23" i="1" s="1"/>
  <c r="AB23" i="1"/>
  <c r="AC23" i="1"/>
  <c r="AD23" i="1" s="1"/>
  <c r="V24" i="1"/>
  <c r="Z24" i="1" s="1"/>
  <c r="AB24" i="1"/>
  <c r="AC24" i="1"/>
  <c r="AD24" i="1" s="1"/>
  <c r="V26" i="1"/>
  <c r="Z26" i="1" s="1"/>
  <c r="AC26" i="1"/>
  <c r="AD26" i="1" s="1"/>
  <c r="AB26" i="1"/>
  <c r="V28" i="1"/>
  <c r="Z28" i="1" s="1"/>
  <c r="AC28" i="1"/>
  <c r="AD28" i="1" s="1"/>
  <c r="AB28" i="1"/>
  <c r="AD31" i="1"/>
  <c r="V27" i="1"/>
  <c r="Z27" i="1" s="1"/>
  <c r="AC27" i="1"/>
  <c r="AB27" i="1"/>
  <c r="Q28" i="1"/>
  <c r="O28" i="1" s="1"/>
  <c r="R28" i="1" s="1"/>
  <c r="L28" i="1" s="1"/>
  <c r="M28" i="1" s="1"/>
  <c r="V18" i="1"/>
  <c r="Z18" i="1" s="1"/>
  <c r="AC18" i="1"/>
  <c r="AD18" i="1" s="1"/>
  <c r="AB18" i="1"/>
  <c r="Q26" i="1"/>
  <c r="O26" i="1" s="1"/>
  <c r="R26" i="1" s="1"/>
  <c r="L26" i="1" s="1"/>
  <c r="M26" i="1" s="1"/>
  <c r="V20" i="1"/>
  <c r="Z20" i="1" s="1"/>
  <c r="AC20" i="1"/>
  <c r="AB20" i="1"/>
  <c r="AC21" i="1"/>
  <c r="V21" i="1"/>
  <c r="Z21" i="1" s="1"/>
  <c r="AB21" i="1"/>
  <c r="Q21" i="1"/>
  <c r="O21" i="1" s="1"/>
  <c r="R21" i="1" s="1"/>
  <c r="L21" i="1" s="1"/>
  <c r="M21" i="1" s="1"/>
  <c r="V30" i="1"/>
  <c r="Z30" i="1" s="1"/>
  <c r="AC30" i="1"/>
  <c r="AD30" i="1" s="1"/>
  <c r="AB30" i="1"/>
  <c r="V29" i="1"/>
  <c r="Z29" i="1" s="1"/>
  <c r="AC29" i="1"/>
  <c r="AD29" i="1" s="1"/>
  <c r="AB29" i="1"/>
  <c r="Q29" i="1"/>
  <c r="O29" i="1" s="1"/>
  <c r="R29" i="1" s="1"/>
  <c r="L29" i="1" s="1"/>
  <c r="M29" i="1" s="1"/>
  <c r="AC25" i="1"/>
  <c r="V25" i="1"/>
  <c r="Z25" i="1" s="1"/>
  <c r="AB25" i="1"/>
  <c r="AC17" i="1"/>
  <c r="AD17" i="1" s="1"/>
  <c r="V17" i="1"/>
  <c r="Z17" i="1" s="1"/>
  <c r="AB17" i="1"/>
  <c r="V22" i="1"/>
  <c r="Z22" i="1" s="1"/>
  <c r="AC22" i="1"/>
  <c r="AD22" i="1" s="1"/>
  <c r="AB22" i="1"/>
  <c r="V19" i="1"/>
  <c r="Z19" i="1" s="1"/>
  <c r="AC19" i="1"/>
  <c r="AD19" i="1" s="1"/>
  <c r="AB19" i="1"/>
  <c r="Q24" i="1"/>
  <c r="O24" i="1" s="1"/>
  <c r="R24" i="1" s="1"/>
  <c r="L24" i="1" s="1"/>
  <c r="M24" i="1" s="1"/>
  <c r="Q30" i="1"/>
  <c r="O30" i="1" s="1"/>
  <c r="R30" i="1" s="1"/>
  <c r="L30" i="1" s="1"/>
  <c r="M30" i="1" s="1"/>
  <c r="AD20" i="1" l="1"/>
  <c r="AD27" i="1"/>
  <c r="AD25" i="1"/>
  <c r="AD21" i="1"/>
</calcChain>
</file>

<file path=xl/sharedStrings.xml><?xml version="1.0" encoding="utf-8"?>
<sst xmlns="http://schemas.openxmlformats.org/spreadsheetml/2006/main" count="693" uniqueCount="353">
  <si>
    <t>File opened</t>
  </si>
  <si>
    <t>2020-12-16 13:22:28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</si>
  <si>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</si>
  <si>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</si>
  <si>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</si>
  <si>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</si>
  <si>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</si>
  <si>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</si>
  <si>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</si>
  <si>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</si>
  <si>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</si>
  <si>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</si>
  <si>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</si>
  <si>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{"co2aspan2a": "0.308883", "h2oaspan1": "1.00771", "h2obspanconc1": "12.28", "flowbzero": "0.29097", "flowmeterzero": "1.00299", "h2oaspanconc1": "12.28", "co2aspanconc1": "2500", "flowazero": "0.29042", "h2obspan1": "0.99587", "h2obzero": "1.1444", "tbzero": "0.134552", "co2bspan1": "1.00108", "ssa_ref": "35809.5", "h2oaspanconc2": "0", "h2oazero": "1.13424", "co2bspanconc1": "2500", "h2obspan2a": "0.0708892", "chamberpressurezero": "2.68126", "co2azero": "0.965182", "co2aspan2b": "0.306383", "co2aspan1": "1.00054", "co2bzero": "0.964262", "co2bspan2b": "0.308367", "tazero": "0.0863571", "h2obspan2": "0", "h2oaspan2b": "0.070146", "h2oaspan2": "0", "co2bspanconc2": "299.2", "co2aspanconc2": "299.2", "h2obspanconc2": "0", "ssb_ref": "37377.7", "oxygen": "21", "h2obspan2b": "0.0705964", "co2bspan2a": "0.310949", "co2aspan2": "-0.0279682", "h2oaspan2a": "0.0696095", "co2bspan2": "-0.0301809"}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</si>
  <si>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</si>
  <si>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</si>
  <si>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</si>
  <si>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</si>
  <si>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</si>
  <si>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</si>
  <si>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</si>
  <si>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</si>
  <si>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</si>
  <si>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13:22:28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</si>
  <si>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</si>
  <si>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</si>
  <si>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</si>
  <si>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</si>
  <si>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</si>
  <si>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</si>
  <si>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</si>
  <si>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</si>
  <si>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</si>
  <si>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</si>
  <si>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</si>
  <si>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</si>
  <si>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</si>
  <si>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</si>
  <si>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</si>
  <si>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</si>
  <si>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</si>
  <si>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</si>
  <si>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</si>
  <si>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</si>
  <si>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</si>
  <si>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</si>
  <si>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</si>
  <si>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</si>
  <si>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</si>
  <si>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</si>
  <si>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</si>
  <si>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</si>
  <si>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</si>
  <si>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</si>
  <si>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</si>
  <si>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</si>
  <si>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</si>
  <si>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</si>
  <si>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</si>
  <si>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</si>
  <si>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</si>
  <si>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</si>
  <si>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</si>
  <si>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</si>
  <si>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</si>
  <si>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</si>
  <si>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</si>
  <si>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</si>
  <si>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</si>
  <si>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</si>
  <si>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</si>
  <si>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</si>
  <si>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</si>
  <si>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</si>
  <si>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</si>
  <si>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</si>
  <si>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</si>
  <si>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3.02308 70.0048 377.589 635.329 894.513 1112.2 1310.86 1501.81</t>
  </si>
  <si>
    <t>Fs_true</t>
  </si>
  <si>
    <t>-0.184547 101.051 403.292 601.246 800.825 1000.87 1200.89 1401.23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</si>
  <si>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</si>
  <si>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</si>
  <si>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</si>
  <si>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</si>
  <si>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</si>
  <si>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</si>
  <si>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</si>
  <si>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</si>
  <si>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</si>
  <si>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</si>
  <si>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</si>
  <si>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</si>
  <si>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</si>
  <si>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</si>
  <si>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</si>
  <si>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</si>
  <si>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</si>
  <si>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</si>
  <si>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</si>
  <si>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</si>
  <si>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</si>
  <si>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</si>
  <si>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</si>
  <si>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</si>
  <si>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</si>
  <si>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</si>
  <si>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</si>
  <si>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</si>
  <si>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</si>
  <si>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</si>
  <si>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</si>
  <si>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</si>
  <si>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</si>
  <si>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</si>
  <si>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</si>
  <si>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</si>
  <si>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</si>
  <si>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</si>
  <si>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</si>
  <si>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</si>
  <si>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</si>
  <si>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</si>
  <si>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</si>
  <si>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</si>
  <si>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</si>
  <si>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</si>
  <si>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</si>
  <si>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</si>
  <si>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</si>
  <si>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</si>
  <si>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</si>
  <si>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</si>
  <si>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</si>
  <si>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</si>
  <si>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</si>
  <si>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</si>
  <si>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</si>
  <si>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</si>
  <si>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</si>
  <si>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</si>
  <si>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</si>
  <si>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</si>
  <si>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</si>
  <si>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</si>
  <si>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</si>
  <si>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</si>
  <si>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</si>
  <si>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</si>
  <si>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</si>
  <si>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</si>
  <si>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</si>
  <si>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</si>
  <si>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</si>
  <si>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</si>
  <si>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</si>
  <si>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</si>
  <si>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</si>
  <si>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</si>
  <si>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</si>
  <si>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</si>
  <si>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</si>
  <si>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</si>
  <si>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</si>
  <si>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</si>
  <si>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</si>
  <si>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</si>
  <si>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</si>
  <si>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</si>
  <si>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</si>
  <si>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</si>
  <si>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</si>
  <si>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</si>
  <si>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</si>
  <si>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</si>
  <si>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</si>
  <si>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</si>
  <si>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</si>
  <si>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</si>
  <si>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</si>
  <si>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</si>
  <si>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</si>
  <si>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</si>
  <si>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</si>
  <si>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</si>
  <si>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</si>
  <si>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</si>
  <si>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</si>
  <si>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</si>
  <si>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</si>
  <si>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</si>
  <si>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</si>
  <si>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</si>
  <si>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</si>
  <si>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</si>
  <si>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</si>
  <si>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</si>
  <si>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</si>
  <si>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</si>
  <si>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</si>
  <si>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</si>
  <si>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</si>
  <si>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</si>
  <si>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</si>
  <si>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</si>
  <si>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</si>
  <si>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</si>
  <si>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</si>
  <si>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</si>
  <si>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</si>
  <si>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</si>
  <si>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</si>
  <si>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</si>
  <si>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</si>
  <si>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</si>
  <si>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</si>
  <si>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</si>
  <si>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</si>
  <si>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</si>
  <si>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</si>
  <si>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</si>
  <si>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</si>
  <si>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</si>
  <si>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</si>
  <si>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</si>
  <si>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</si>
  <si>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</si>
  <si>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</si>
  <si>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</si>
  <si>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</si>
  <si>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</si>
  <si>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</si>
  <si>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</si>
  <si>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</si>
  <si>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</si>
  <si>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</si>
  <si>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</si>
  <si>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</si>
  <si>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</si>
  <si>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</si>
  <si>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</si>
  <si>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</si>
  <si>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</si>
  <si>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</si>
  <si>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</si>
  <si>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</si>
  <si>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</si>
  <si>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</si>
  <si>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</si>
  <si>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</si>
  <si>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</si>
  <si>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</si>
  <si>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</si>
  <si>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</si>
  <si>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</si>
  <si>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</si>
  <si>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</si>
  <si>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</si>
  <si>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</si>
  <si>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</si>
  <si>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</si>
  <si>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</si>
  <si>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</si>
  <si>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</si>
  <si>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</si>
  <si>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</si>
  <si>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</si>
  <si>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</si>
  <si>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</si>
  <si>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</si>
  <si>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</si>
  <si>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</si>
  <si>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</si>
  <si>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</si>
  <si>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</si>
  <si>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</si>
  <si>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</si>
  <si>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</si>
  <si>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</si>
  <si>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</si>
  <si>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</si>
  <si>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</si>
  <si>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</si>
  <si>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</si>
  <si>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20201216 13:26:44</t>
  </si>
  <si>
    <t>13:26:44</t>
  </si>
  <si>
    <t>1149</t>
  </si>
  <si>
    <t>_1</t>
  </si>
  <si>
    <t>RECT-4143-20200907-06_33_50</t>
  </si>
  <si>
    <t>RECT-8019-20201216-13_26_48</t>
  </si>
  <si>
    <t>DARK-8020-20201216-13_26_50</t>
  </si>
  <si>
    <t>0: Broadleaf</t>
  </si>
  <si>
    <t>13:27:10</t>
  </si>
  <si>
    <t>0/3</t>
  </si>
  <si>
    <t>20201216 13:28:53</t>
  </si>
  <si>
    <t>13:28:53</t>
  </si>
  <si>
    <t>RECT-8021-20201216-13_28_57</t>
  </si>
  <si>
    <t>DARK-8022-20201216-13_28_59</t>
  </si>
  <si>
    <t>3/3</t>
  </si>
  <si>
    <t>20201216 13:30:20</t>
  </si>
  <si>
    <t>13:30:20</t>
  </si>
  <si>
    <t>RECT-8023-20201216-13_30_24</t>
  </si>
  <si>
    <t>DARK-8024-20201216-13_30_26</t>
  </si>
  <si>
    <t>20201216 13:31:43</t>
  </si>
  <si>
    <t>13:31:43</t>
  </si>
  <si>
    <t>RECT-8025-20201216-13_31_47</t>
  </si>
  <si>
    <t>DARK-8026-20201216-13_31_49</t>
  </si>
  <si>
    <t>20201216 13:33:27</t>
  </si>
  <si>
    <t>13:33:27</t>
  </si>
  <si>
    <t>RECT-8027-20201216-13_33_31</t>
  </si>
  <si>
    <t>DARK-8028-20201216-13_33_33</t>
  </si>
  <si>
    <t>20201216 13:34:51</t>
  </si>
  <si>
    <t>13:34:51</t>
  </si>
  <si>
    <t>RECT-8029-20201216-13_34_55</t>
  </si>
  <si>
    <t>DARK-8030-20201216-13_34_57</t>
  </si>
  <si>
    <t>20201216 13:36:52</t>
  </si>
  <si>
    <t>13:36:52</t>
  </si>
  <si>
    <t>RECT-8031-20201216-13_36_55</t>
  </si>
  <si>
    <t>DARK-8032-20201216-13_36_57</t>
  </si>
  <si>
    <t>1/3</t>
  </si>
  <si>
    <t>20201216 13:38:00</t>
  </si>
  <si>
    <t>13:38:00</t>
  </si>
  <si>
    <t>RECT-8033-20201216-13_38_04</t>
  </si>
  <si>
    <t>DARK-8034-20201216-13_38_06</t>
  </si>
  <si>
    <t>13:38:25</t>
  </si>
  <si>
    <t>20201216 13:40:26</t>
  </si>
  <si>
    <t>13:40:26</t>
  </si>
  <si>
    <t>RECT-8035-20201216-13_40_30</t>
  </si>
  <si>
    <t>DARK-8036-20201216-13_40_32</t>
  </si>
  <si>
    <t>20201216 13:42:27</t>
  </si>
  <si>
    <t>13:42:27</t>
  </si>
  <si>
    <t>RECT-8037-20201216-13_42_30</t>
  </si>
  <si>
    <t>DARK-8038-20201216-13_42_32</t>
  </si>
  <si>
    <t>20201216 13:44:27</t>
  </si>
  <si>
    <t>13:44:27</t>
  </si>
  <si>
    <t>RECT-8039-20201216-13_44_31</t>
  </si>
  <si>
    <t>DARK-8040-20201216-13_44_33</t>
  </si>
  <si>
    <t>20201216 13:46:25</t>
  </si>
  <si>
    <t>13:46:25</t>
  </si>
  <si>
    <t>RECT-8041-20201216-13_46_29</t>
  </si>
  <si>
    <t>DARK-8042-20201216-13_46_31</t>
  </si>
  <si>
    <t>20201216 13:47:28</t>
  </si>
  <si>
    <t>13:47:28</t>
  </si>
  <si>
    <t>RECT-8043-20201216-13_47_32</t>
  </si>
  <si>
    <t>DARK-8044-20201216-13_47_34</t>
  </si>
  <si>
    <t>20201216 13:48:31</t>
  </si>
  <si>
    <t>13:48:31</t>
  </si>
  <si>
    <t>RECT-8045-20201216-13_48_35</t>
  </si>
  <si>
    <t>DARK-8046-20201216-13_48_37</t>
  </si>
  <si>
    <t>13:49:07</t>
  </si>
  <si>
    <t>20201216 13:51:08</t>
  </si>
  <si>
    <t>13:51:08</t>
  </si>
  <si>
    <t>RECT-8047-20201216-13_51_12</t>
  </si>
  <si>
    <t>DARK-8048-20201216-13_51_14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</si>
</sst>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1608154004.5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1608153996.75</v>
      </c>
      <c r="I17">
        <f t="shared" ref="I17:I31" si="0">BW17*AG17*(BS17-BT17)/(100*BL17*(1000-AG17*BS17))</f>
        <v>1.0967267198419884E-3</v>
      </c>
      <c r="J17">
        <f t="shared" ref="J17:J31" si="1">BW17*AG17*(BR17-BQ17*(1000-AG17*BT17)/(1000-AG17*BS17))/(100*BL17)</f>
        <v>4.8828885217573701</v>
      </c>
      <c r="K17">
        <f t="shared" ref="K17:K31" si="2">BQ17 - IF(AG17&gt;1, J17*BL17*100/(AI17*CE17), 0)</f>
        <v>399.95106666666697</v>
      </c>
      <c r="L17">
        <f t="shared" ref="L17:L31" si="3">((R17-I17/2)*K17-J17)/(R17+I17/2)</f>
        <v>216.27946664528685</v>
      </c>
      <c r="M17">
        <f t="shared" ref="M17:M31" si="4">L17*(BX17+BY17)/1000</f>
        <v>22.113882035022002</v>
      </c>
      <c r="N17">
        <f t="shared" ref="N17:N31" si="5">(BQ17 - IF(AG17&gt;1, J17*BL17*100/(AI17*CE17), 0))*(BX17+BY17)/1000</f>
        <v>40.893714254221983</v>
      </c>
      <c r="O17">
        <f t="shared" ref="O17:O31" si="6">2/((1/Q17-1/P17)+SIGN(Q17)*SQRT((1/Q17-1/P17)*(1/Q17-1/P17) + 4*BM17/((BM17+1)*(BM17+1))*(2*1/Q17*1/P17-1/P17*1/P17)))</f>
        <v>4.5813328549742273E-2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2.9671957673409297</v>
      </c>
      <c r="Q17">
        <f t="shared" ref="Q17:Q31" si="8">I17*(1000-(1000*0.61365*EXP(17.502*U17/(240.97+U17))/(BX17+BY17)+BS17)/2)/(1000*0.61365*EXP(17.502*U17/(240.97+U17))/(BX17+BY17)-BS17)</f>
        <v>4.5423958957694605E-2</v>
      </c>
      <c r="R17">
        <f t="shared" ref="R17:R31" si="9">1/((BM17+1)/(O17/1.6)+1/(P17/1.37)) + BM17/((BM17+1)/(O17/1.6) + BM17/(P17/1.37))</f>
        <v>2.8424681697565089E-2</v>
      </c>
      <c r="S17">
        <f t="shared" ref="S17:S31" si="10">(BI17*BK17)</f>
        <v>231.2912050513898</v>
      </c>
      <c r="T17">
        <f t="shared" ref="T17:T31" si="11">(BZ17+(S17+2*0.95*0.0000000567*(((BZ17+$B$7)+273)^4-(BZ17+273)^4)-44100*I17)/(1.84*29.3*P17+8*0.95*0.0000000567*(BZ17+273)^3))</f>
        <v>29.106703997438025</v>
      </c>
      <c r="U17">
        <f t="shared" ref="U17:U31" si="12">($C$7*CA17+$D$7*CB17+$E$7*T17)</f>
        <v>28.811689999999999</v>
      </c>
      <c r="V17">
        <f t="shared" ref="V17:V31" si="13">0.61365*EXP(17.502*U17/(240.97+U17))</f>
        <v>3.9781565623718964</v>
      </c>
      <c r="W17">
        <f t="shared" ref="W17:W31" si="14">(X17/Y17*100)</f>
        <v>41.44408209660137</v>
      </c>
      <c r="X17">
        <f t="shared" ref="X17:X31" si="15">BS17*(BX17+BY17)/1000</f>
        <v>1.5765429731907257</v>
      </c>
      <c r="Y17">
        <f t="shared" ref="Y17:Y31" si="16">0.61365*EXP(17.502*BZ17/(240.97+BZ17))</f>
        <v>3.804024346626826</v>
      </c>
      <c r="Z17">
        <f t="shared" ref="Z17:Z31" si="17">(V17-BS17*(BX17+BY17)/1000)</f>
        <v>2.4016135891811707</v>
      </c>
      <c r="AA17">
        <f t="shared" ref="AA17:AA31" si="18">(-I17*44100)</f>
        <v>-48.365648345031687</v>
      </c>
      <c r="AB17">
        <f t="shared" ref="AB17:AB31" si="19">2*29.3*P17*0.92*(BZ17-U17)</f>
        <v>-123.20960243679116</v>
      </c>
      <c r="AC17">
        <f t="shared" ref="AC17:AC31" si="20">2*0.95*0.0000000567*(((BZ17+$B$7)+273)^4-(U17+273)^4)</f>
        <v>-9.0898123445802561</v>
      </c>
      <c r="AD17">
        <f t="shared" ref="AD17:AD31" si="21">S17+AC17+AA17+AB17</f>
        <v>50.626141924986712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53834.281555564958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1211.70076923077</v>
      </c>
      <c r="AR17">
        <v>1340.04</v>
      </c>
      <c r="AS17">
        <f t="shared" ref="AS17:AS31" si="27">1-AQ17/AR17</f>
        <v>9.5772686464008494E-2</v>
      </c>
      <c r="AT17">
        <v>0.5</v>
      </c>
      <c r="AU17">
        <f t="shared" ref="AU17:AU31" si="28">BI17</f>
        <v>1180.1889007472655</v>
      </c>
      <c r="AV17">
        <f t="shared" ref="AV17:AV31" si="29">J17</f>
        <v>4.8828885217573701</v>
      </c>
      <c r="AW17">
        <f t="shared" ref="AW17:AW31" si="30">AS17*AT17*AU17</f>
        <v>56.514930779785352</v>
      </c>
      <c r="AX17">
        <f t="shared" ref="AX17:AX31" si="31">BC17/AR17</f>
        <v>0.39225694755380436</v>
      </c>
      <c r="AY17">
        <f t="shared" ref="AY17:AY31" si="32">(AV17-AO17)/AU17</f>
        <v>4.6269169267022063E-3</v>
      </c>
      <c r="AZ17">
        <f t="shared" ref="AZ17:AZ31" si="33">(AL17-AR17)/AR17</f>
        <v>1.4343153935703412</v>
      </c>
      <c r="BA17" t="s">
        <v>289</v>
      </c>
      <c r="BB17">
        <v>814.4</v>
      </c>
      <c r="BC17">
        <f t="shared" ref="BC17:BC31" si="34">AR17-BB17</f>
        <v>525.64</v>
      </c>
      <c r="BD17">
        <f t="shared" ref="BD17:BD31" si="35">(AR17-AQ17)/(AR17-BB17)</f>
        <v>0.24415803738153485</v>
      </c>
      <c r="BE17">
        <f t="shared" ref="BE17:BE31" si="36">(AL17-AR17)/(AL17-BB17)</f>
        <v>0.78524970584390119</v>
      </c>
      <c r="BF17">
        <f t="shared" ref="BF17:BF31" si="37">(AR17-AQ17)/(AR17-AK17)</f>
        <v>0.2054864200450271</v>
      </c>
      <c r="BG17">
        <f t="shared" ref="BG17:BG31" si="38">(AL17-AR17)/(AL17-AK17)</f>
        <v>0.75474659455854309</v>
      </c>
      <c r="BH17">
        <f t="shared" ref="BH17:BH31" si="39">$B$11*CF17+$C$11*CG17+$F$11*CH17*(1-CK17)</f>
        <v>1400.0050000000001</v>
      </c>
      <c r="BI17">
        <f t="shared" ref="BI17:BI31" si="40">BH17*BJ17</f>
        <v>1180.1889007472655</v>
      </c>
      <c r="BJ17">
        <f t="shared" ref="BJ17:BJ31" si="41">($B$11*$D$9+$C$11*$D$9+$F$11*((CU17+CM17)/MAX(CU17+CM17+CV17, 0.1)*$I$9+CV17/MAX(CU17+CM17+CV17, 0.1)*$J$9))/($B$11+$C$11+$F$11)</f>
        <v>0.84298906128711348</v>
      </c>
      <c r="BK17">
        <f t="shared" ref="BK17:BK31" si="42">($B$11*$K$9+$C$11*$K$9+$F$11*((CU17+CM17)/MAX(CU17+CM17+CV17, 0.1)*$P$9+CV17/MAX(CU17+CM17+CV17, 0.1)*$Q$9))/($B$11+$C$11+$F$11)</f>
        <v>0.19597812257422698</v>
      </c>
      <c r="BL17">
        <v>6</v>
      </c>
      <c r="BM17">
        <v>0.5</v>
      </c>
      <c r="BN17" t="s">
        <v>290</v>
      </c>
      <c r="BO17">
        <v>2</v>
      </c>
      <c r="BP17">
        <v>1608153996.75</v>
      </c>
      <c r="BQ17">
        <v>399.95106666666697</v>
      </c>
      <c r="BR17">
        <v>406.33686666666699</v>
      </c>
      <c r="BS17">
        <v>15.4189966666667</v>
      </c>
      <c r="BT17">
        <v>14.1232233333333</v>
      </c>
      <c r="BU17">
        <v>396.90006666666699</v>
      </c>
      <c r="BV17">
        <v>15.356996666666699</v>
      </c>
      <c r="BW17">
        <v>500.00240000000002</v>
      </c>
      <c r="BX17">
        <v>102.200533333333</v>
      </c>
      <c r="BY17">
        <v>4.6260493333333298E-2</v>
      </c>
      <c r="BZ17">
        <v>28.0414733333333</v>
      </c>
      <c r="CA17">
        <v>28.811689999999999</v>
      </c>
      <c r="CB17">
        <v>999.9</v>
      </c>
      <c r="CC17">
        <v>0</v>
      </c>
      <c r="CD17">
        <v>0</v>
      </c>
      <c r="CE17">
        <v>9996.2226666666702</v>
      </c>
      <c r="CF17">
        <v>0</v>
      </c>
      <c r="CG17">
        <v>414.15623333333298</v>
      </c>
      <c r="CH17">
        <v>1400.0050000000001</v>
      </c>
      <c r="CI17">
        <v>0.900007</v>
      </c>
      <c r="CJ17">
        <v>9.9992700000000004E-2</v>
      </c>
      <c r="CK17">
        <v>0</v>
      </c>
      <c r="CL17">
        <v>1212.502</v>
      </c>
      <c r="CM17">
        <v>4.9997499999999997</v>
      </c>
      <c r="CN17">
        <v>16777.29</v>
      </c>
      <c r="CO17">
        <v>12178.1266666667</v>
      </c>
      <c r="CP17">
        <v>47.624933333333303</v>
      </c>
      <c r="CQ17">
        <v>49.5</v>
      </c>
      <c r="CR17">
        <v>48.557866666666598</v>
      </c>
      <c r="CS17">
        <v>49.166333333333299</v>
      </c>
      <c r="CT17">
        <v>48.791333333333299</v>
      </c>
      <c r="CU17">
        <v>1255.5150000000001</v>
      </c>
      <c r="CV17">
        <v>139.49</v>
      </c>
      <c r="CW17">
        <v>0</v>
      </c>
      <c r="CX17">
        <v>776</v>
      </c>
      <c r="CY17">
        <v>0</v>
      </c>
      <c r="CZ17">
        <v>1211.70076923077</v>
      </c>
      <c r="DA17">
        <v>-96.095726564975607</v>
      </c>
      <c r="DB17">
        <v>-1282.0000008679599</v>
      </c>
      <c r="DC17">
        <v>16766.688461538499</v>
      </c>
      <c r="DD17">
        <v>15</v>
      </c>
      <c r="DE17">
        <v>1608154030</v>
      </c>
      <c r="DF17" t="s">
        <v>291</v>
      </c>
      <c r="DG17">
        <v>1608154030</v>
      </c>
      <c r="DH17">
        <v>1608154024.5</v>
      </c>
      <c r="DI17">
        <v>18</v>
      </c>
      <c r="DJ17">
        <v>-2.069</v>
      </c>
      <c r="DK17">
        <v>1E-3</v>
      </c>
      <c r="DL17">
        <v>3.0510000000000002</v>
      </c>
      <c r="DM17">
        <v>6.2E-2</v>
      </c>
      <c r="DN17">
        <v>407</v>
      </c>
      <c r="DO17">
        <v>14</v>
      </c>
      <c r="DP17">
        <v>0.75</v>
      </c>
      <c r="DQ17">
        <v>0.06</v>
      </c>
      <c r="DR17">
        <v>3.1292615742927601</v>
      </c>
      <c r="DS17">
        <v>1.50483344520951</v>
      </c>
      <c r="DT17">
        <v>0.12945951170251199</v>
      </c>
      <c r="DU17">
        <v>0</v>
      </c>
      <c r="DV17">
        <v>-4.3051170000000001</v>
      </c>
      <c r="DW17">
        <v>-1.4481250278086699</v>
      </c>
      <c r="DX17">
        <v>0.133031353300641</v>
      </c>
      <c r="DY17">
        <v>0</v>
      </c>
      <c r="DZ17">
        <v>1.296708</v>
      </c>
      <c r="EA17">
        <v>-0.247641557285873</v>
      </c>
      <c r="EB17">
        <v>1.78645403709882E-2</v>
      </c>
      <c r="EC17">
        <v>0</v>
      </c>
      <c r="ED17">
        <v>0</v>
      </c>
      <c r="EE17">
        <v>3</v>
      </c>
      <c r="EF17" t="s">
        <v>292</v>
      </c>
      <c r="EG17">
        <v>100</v>
      </c>
      <c r="EH17">
        <v>100</v>
      </c>
      <c r="EI17">
        <v>3.0510000000000002</v>
      </c>
      <c r="EJ17">
        <v>6.2E-2</v>
      </c>
      <c r="EK17">
        <v>5.1204761904762099</v>
      </c>
      <c r="EL17">
        <v>0</v>
      </c>
      <c r="EM17">
        <v>0</v>
      </c>
      <c r="EN17">
        <v>0</v>
      </c>
      <c r="EO17">
        <v>6.0865000000001501E-2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15.3</v>
      </c>
      <c r="EX17">
        <v>15.5</v>
      </c>
      <c r="EY17">
        <v>2</v>
      </c>
      <c r="EZ17">
        <v>510.80700000000002</v>
      </c>
      <c r="FA17">
        <v>460.53500000000003</v>
      </c>
      <c r="FB17">
        <v>23.566600000000001</v>
      </c>
      <c r="FC17">
        <v>33.921100000000003</v>
      </c>
      <c r="FD17">
        <v>30.000499999999999</v>
      </c>
      <c r="FE17">
        <v>33.8307</v>
      </c>
      <c r="FF17">
        <v>33.798099999999998</v>
      </c>
      <c r="FG17">
        <v>22.377600000000001</v>
      </c>
      <c r="FH17">
        <v>0</v>
      </c>
      <c r="FI17">
        <v>100</v>
      </c>
      <c r="FJ17">
        <v>23.532800000000002</v>
      </c>
      <c r="FK17">
        <v>405.55900000000003</v>
      </c>
      <c r="FL17">
        <v>14.6464</v>
      </c>
      <c r="FM17">
        <v>101.345</v>
      </c>
      <c r="FN17">
        <v>100.71899999999999</v>
      </c>
    </row>
    <row r="18" spans="1:170" x14ac:dyDescent="0.25">
      <c r="A18">
        <v>2</v>
      </c>
      <c r="B18">
        <v>1608154133.5</v>
      </c>
      <c r="C18">
        <v>129</v>
      </c>
      <c r="D18" t="s">
        <v>293</v>
      </c>
      <c r="E18" t="s">
        <v>294</v>
      </c>
      <c r="F18" t="s">
        <v>285</v>
      </c>
      <c r="G18" t="s">
        <v>286</v>
      </c>
      <c r="H18">
        <v>1608154125.75</v>
      </c>
      <c r="I18">
        <f t="shared" si="0"/>
        <v>9.9147593497279267E-4</v>
      </c>
      <c r="J18">
        <f t="shared" si="1"/>
        <v>-1.5181627554490553</v>
      </c>
      <c r="K18">
        <f t="shared" si="2"/>
        <v>49.228839999999998</v>
      </c>
      <c r="L18">
        <f t="shared" si="3"/>
        <v>106.21354491121969</v>
      </c>
      <c r="M18">
        <f t="shared" si="4"/>
        <v>10.859944905717484</v>
      </c>
      <c r="N18">
        <f t="shared" si="5"/>
        <v>5.0334681006951989</v>
      </c>
      <c r="O18">
        <f t="shared" si="6"/>
        <v>4.0726808191837847E-2</v>
      </c>
      <c r="P18">
        <f t="shared" si="7"/>
        <v>2.9688582591054371</v>
      </c>
      <c r="Q18">
        <f t="shared" si="8"/>
        <v>4.0418957415214368E-2</v>
      </c>
      <c r="R18">
        <f t="shared" si="9"/>
        <v>2.5289313434844002E-2</v>
      </c>
      <c r="S18">
        <f t="shared" si="10"/>
        <v>231.29478156897173</v>
      </c>
      <c r="T18">
        <f t="shared" si="11"/>
        <v>29.101158083075827</v>
      </c>
      <c r="U18">
        <f t="shared" si="12"/>
        <v>28.896243333333299</v>
      </c>
      <c r="V18">
        <f t="shared" si="13"/>
        <v>3.9976894410373291</v>
      </c>
      <c r="W18">
        <f t="shared" si="14"/>
        <v>41.026013027400573</v>
      </c>
      <c r="X18">
        <f t="shared" si="15"/>
        <v>1.5577268904328312</v>
      </c>
      <c r="Y18">
        <f t="shared" si="16"/>
        <v>3.7969248666509512</v>
      </c>
      <c r="Z18">
        <f t="shared" si="17"/>
        <v>2.439962550604498</v>
      </c>
      <c r="AA18">
        <f t="shared" si="18"/>
        <v>-43.72408873230016</v>
      </c>
      <c r="AB18">
        <f t="shared" si="19"/>
        <v>-141.94182541879584</v>
      </c>
      <c r="AC18">
        <f t="shared" si="20"/>
        <v>-10.468662050881226</v>
      </c>
      <c r="AD18">
        <f t="shared" si="21"/>
        <v>35.160205366994518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53888.629422066668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975.56096153846102</v>
      </c>
      <c r="AR18">
        <v>1043.22</v>
      </c>
      <c r="AS18">
        <f t="shared" si="27"/>
        <v>6.4855963709993136E-2</v>
      </c>
      <c r="AT18">
        <v>0.5</v>
      </c>
      <c r="AU18">
        <f t="shared" si="28"/>
        <v>1180.201625764844</v>
      </c>
      <c r="AV18">
        <f t="shared" si="29"/>
        <v>-1.5181627554490553</v>
      </c>
      <c r="AW18">
        <f t="shared" si="30"/>
        <v>38.271556905539811</v>
      </c>
      <c r="AX18">
        <f t="shared" si="31"/>
        <v>0.2768160119629608</v>
      </c>
      <c r="AY18">
        <f t="shared" si="32"/>
        <v>-7.9682594490868008E-4</v>
      </c>
      <c r="AZ18">
        <f t="shared" si="33"/>
        <v>2.1269339161442455</v>
      </c>
      <c r="BA18" t="s">
        <v>296</v>
      </c>
      <c r="BB18">
        <v>754.44</v>
      </c>
      <c r="BC18">
        <f t="shared" si="34"/>
        <v>288.77999999999997</v>
      </c>
      <c r="BD18">
        <f t="shared" si="35"/>
        <v>0.23429267422099528</v>
      </c>
      <c r="BE18">
        <f t="shared" si="36"/>
        <v>0.88483992917643672</v>
      </c>
      <c r="BF18">
        <f t="shared" si="37"/>
        <v>0.20643926058404255</v>
      </c>
      <c r="BG18">
        <f t="shared" si="38"/>
        <v>0.87130186094054685</v>
      </c>
      <c r="BH18">
        <f t="shared" si="39"/>
        <v>1400.01933333333</v>
      </c>
      <c r="BI18">
        <f t="shared" si="40"/>
        <v>1180.201625764844</v>
      </c>
      <c r="BJ18">
        <f t="shared" si="41"/>
        <v>0.84298951997675753</v>
      </c>
      <c r="BK18">
        <f t="shared" si="42"/>
        <v>0.19597903995351501</v>
      </c>
      <c r="BL18">
        <v>6</v>
      </c>
      <c r="BM18">
        <v>0.5</v>
      </c>
      <c r="BN18" t="s">
        <v>290</v>
      </c>
      <c r="BO18">
        <v>2</v>
      </c>
      <c r="BP18">
        <v>1608154125.75</v>
      </c>
      <c r="BQ18">
        <v>49.228839999999998</v>
      </c>
      <c r="BR18">
        <v>47.465683333333303</v>
      </c>
      <c r="BS18">
        <v>15.23504</v>
      </c>
      <c r="BT18">
        <v>14.06344</v>
      </c>
      <c r="BU18">
        <v>46.17774</v>
      </c>
      <c r="BV18">
        <v>15.172829999999999</v>
      </c>
      <c r="BW18">
        <v>500.01916666666699</v>
      </c>
      <c r="BX18">
        <v>102.199733333333</v>
      </c>
      <c r="BY18">
        <v>4.6594240000000002E-2</v>
      </c>
      <c r="BZ18">
        <v>28.009423333333299</v>
      </c>
      <c r="CA18">
        <v>28.896243333333299</v>
      </c>
      <c r="CB18">
        <v>999.9</v>
      </c>
      <c r="CC18">
        <v>0</v>
      </c>
      <c r="CD18">
        <v>0</v>
      </c>
      <c r="CE18">
        <v>10005.7156666667</v>
      </c>
      <c r="CF18">
        <v>0</v>
      </c>
      <c r="CG18">
        <v>412.19349999999997</v>
      </c>
      <c r="CH18">
        <v>1400.01933333333</v>
      </c>
      <c r="CI18">
        <v>0.89999359999999995</v>
      </c>
      <c r="CJ18">
        <v>0.10000634</v>
      </c>
      <c r="CK18">
        <v>0</v>
      </c>
      <c r="CL18">
        <v>975.90796666666699</v>
      </c>
      <c r="CM18">
        <v>4.9997499999999997</v>
      </c>
      <c r="CN18">
        <v>13519.2</v>
      </c>
      <c r="CO18">
        <v>12178.2066666667</v>
      </c>
      <c r="CP18">
        <v>48.0124</v>
      </c>
      <c r="CQ18">
        <v>49.768599999999999</v>
      </c>
      <c r="CR18">
        <v>48.945399999999999</v>
      </c>
      <c r="CS18">
        <v>49.428733333333298</v>
      </c>
      <c r="CT18">
        <v>49.131066666666698</v>
      </c>
      <c r="CU18">
        <v>1255.508</v>
      </c>
      <c r="CV18">
        <v>139.51300000000001</v>
      </c>
      <c r="CW18">
        <v>0</v>
      </c>
      <c r="CX18">
        <v>128.40000009536701</v>
      </c>
      <c r="CY18">
        <v>0</v>
      </c>
      <c r="CZ18">
        <v>975.56096153846102</v>
      </c>
      <c r="DA18">
        <v>-50.7035555938279</v>
      </c>
      <c r="DB18">
        <v>-700.902564590667</v>
      </c>
      <c r="DC18">
        <v>13514.5</v>
      </c>
      <c r="DD18">
        <v>15</v>
      </c>
      <c r="DE18">
        <v>1608154030</v>
      </c>
      <c r="DF18" t="s">
        <v>291</v>
      </c>
      <c r="DG18">
        <v>1608154030</v>
      </c>
      <c r="DH18">
        <v>1608154024.5</v>
      </c>
      <c r="DI18">
        <v>18</v>
      </c>
      <c r="DJ18">
        <v>-2.069</v>
      </c>
      <c r="DK18">
        <v>1E-3</v>
      </c>
      <c r="DL18">
        <v>3.0510000000000002</v>
      </c>
      <c r="DM18">
        <v>6.2E-2</v>
      </c>
      <c r="DN18">
        <v>407</v>
      </c>
      <c r="DO18">
        <v>14</v>
      </c>
      <c r="DP18">
        <v>0.75</v>
      </c>
      <c r="DQ18">
        <v>0.06</v>
      </c>
      <c r="DR18">
        <v>-1.50818446400546</v>
      </c>
      <c r="DS18">
        <v>-0.289650440334907</v>
      </c>
      <c r="DT18">
        <v>6.2620642739998095E-2</v>
      </c>
      <c r="DU18">
        <v>1</v>
      </c>
      <c r="DV18">
        <v>1.7608773333333301</v>
      </c>
      <c r="DW18">
        <v>7.5208898776453698E-3</v>
      </c>
      <c r="DX18">
        <v>6.0607369130237697E-2</v>
      </c>
      <c r="DY18">
        <v>1</v>
      </c>
      <c r="DZ18">
        <v>1.1714850000000001</v>
      </c>
      <c r="EA18">
        <v>3.3948387096776E-2</v>
      </c>
      <c r="EB18">
        <v>2.93547014973753E-3</v>
      </c>
      <c r="EC18">
        <v>1</v>
      </c>
      <c r="ED18">
        <v>3</v>
      </c>
      <c r="EE18">
        <v>3</v>
      </c>
      <c r="EF18" t="s">
        <v>297</v>
      </c>
      <c r="EG18">
        <v>100</v>
      </c>
      <c r="EH18">
        <v>100</v>
      </c>
      <c r="EI18">
        <v>3.0510000000000002</v>
      </c>
      <c r="EJ18">
        <v>6.2199999999999998E-2</v>
      </c>
      <c r="EK18">
        <v>3.0510952380952898</v>
      </c>
      <c r="EL18">
        <v>0</v>
      </c>
      <c r="EM18">
        <v>0</v>
      </c>
      <c r="EN18">
        <v>0</v>
      </c>
      <c r="EO18">
        <v>6.2215000000000097E-2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1.7</v>
      </c>
      <c r="EX18">
        <v>1.8</v>
      </c>
      <c r="EY18">
        <v>2</v>
      </c>
      <c r="EZ18">
        <v>510.81599999999997</v>
      </c>
      <c r="FA18">
        <v>459.63600000000002</v>
      </c>
      <c r="FB18">
        <v>23.8642</v>
      </c>
      <c r="FC18">
        <v>33.951599999999999</v>
      </c>
      <c r="FD18">
        <v>30.001899999999999</v>
      </c>
      <c r="FE18">
        <v>33.864199999999997</v>
      </c>
      <c r="FF18">
        <v>33.830500000000001</v>
      </c>
      <c r="FG18">
        <v>6.5694699999999999</v>
      </c>
      <c r="FH18">
        <v>0</v>
      </c>
      <c r="FI18">
        <v>100</v>
      </c>
      <c r="FJ18">
        <v>23.858699999999999</v>
      </c>
      <c r="FK18">
        <v>47.691699999999997</v>
      </c>
      <c r="FL18">
        <v>14.6464</v>
      </c>
      <c r="FM18">
        <v>101.339</v>
      </c>
      <c r="FN18">
        <v>100.72</v>
      </c>
    </row>
    <row r="19" spans="1:170" x14ac:dyDescent="0.25">
      <c r="A19">
        <v>3</v>
      </c>
      <c r="B19">
        <v>1608154220.5</v>
      </c>
      <c r="C19">
        <v>216</v>
      </c>
      <c r="D19" t="s">
        <v>298</v>
      </c>
      <c r="E19" t="s">
        <v>299</v>
      </c>
      <c r="F19" t="s">
        <v>285</v>
      </c>
      <c r="G19" t="s">
        <v>286</v>
      </c>
      <c r="H19">
        <v>1608154212.75</v>
      </c>
      <c r="I19">
        <f t="shared" si="0"/>
        <v>1.1278784109102602E-3</v>
      </c>
      <c r="J19">
        <f t="shared" si="1"/>
        <v>-0.71474230339661671</v>
      </c>
      <c r="K19">
        <f t="shared" si="2"/>
        <v>79.546446666666697</v>
      </c>
      <c r="L19">
        <f t="shared" si="3"/>
        <v>100.67174183248318</v>
      </c>
      <c r="M19">
        <f t="shared" si="4"/>
        <v>10.293597785068682</v>
      </c>
      <c r="N19">
        <f t="shared" si="5"/>
        <v>8.1335547822405978</v>
      </c>
      <c r="O19">
        <f t="shared" si="6"/>
        <v>4.6784073420837839E-2</v>
      </c>
      <c r="P19">
        <f t="shared" si="7"/>
        <v>2.9680891564807537</v>
      </c>
      <c r="Q19">
        <f t="shared" si="8"/>
        <v>4.6378228136157919E-2</v>
      </c>
      <c r="R19">
        <f t="shared" si="9"/>
        <v>2.9022562598696202E-2</v>
      </c>
      <c r="S19">
        <f t="shared" si="10"/>
        <v>231.28737508027663</v>
      </c>
      <c r="T19">
        <f t="shared" si="11"/>
        <v>29.021847134610102</v>
      </c>
      <c r="U19">
        <f t="shared" si="12"/>
        <v>28.845893333333301</v>
      </c>
      <c r="V19">
        <f t="shared" si="13"/>
        <v>3.9860479132686306</v>
      </c>
      <c r="W19">
        <f t="shared" si="14"/>
        <v>41.376492695233239</v>
      </c>
      <c r="X19">
        <f t="shared" si="15"/>
        <v>1.5669597018679466</v>
      </c>
      <c r="Y19">
        <f t="shared" si="16"/>
        <v>3.7870771537106811</v>
      </c>
      <c r="Z19">
        <f t="shared" si="17"/>
        <v>2.419088211400684</v>
      </c>
      <c r="AA19">
        <f t="shared" si="18"/>
        <v>-49.739437921142475</v>
      </c>
      <c r="AB19">
        <f t="shared" si="19"/>
        <v>-140.97589705592114</v>
      </c>
      <c r="AC19">
        <f t="shared" si="20"/>
        <v>-10.395205734542138</v>
      </c>
      <c r="AD19">
        <f t="shared" si="21"/>
        <v>30.176834368670882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53874.156763573759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934.55103846153804</v>
      </c>
      <c r="AR19">
        <v>998.02</v>
      </c>
      <c r="AS19">
        <f t="shared" si="27"/>
        <v>6.3594879399673343E-2</v>
      </c>
      <c r="AT19">
        <v>0.5</v>
      </c>
      <c r="AU19">
        <f t="shared" si="28"/>
        <v>1180.1687407472782</v>
      </c>
      <c r="AV19">
        <f t="shared" si="29"/>
        <v>-0.71474230339661671</v>
      </c>
      <c r="AW19">
        <f t="shared" si="30"/>
        <v>37.526344369543757</v>
      </c>
      <c r="AX19">
        <f t="shared" si="31"/>
        <v>0.26732931203783489</v>
      </c>
      <c r="AY19">
        <f t="shared" si="32"/>
        <v>-1.1608070850414928E-4</v>
      </c>
      <c r="AZ19">
        <f t="shared" si="33"/>
        <v>2.268551732430212</v>
      </c>
      <c r="BA19" t="s">
        <v>301</v>
      </c>
      <c r="BB19">
        <v>731.22</v>
      </c>
      <c r="BC19">
        <f t="shared" si="34"/>
        <v>266.79999999999995</v>
      </c>
      <c r="BD19">
        <f t="shared" si="35"/>
        <v>0.23788966093876293</v>
      </c>
      <c r="BE19">
        <f t="shared" si="36"/>
        <v>0.89458128857384456</v>
      </c>
      <c r="BF19">
        <f t="shared" si="37"/>
        <v>0.22463463706010925</v>
      </c>
      <c r="BG19">
        <f t="shared" si="38"/>
        <v>0.88905099523226105</v>
      </c>
      <c r="BH19">
        <f t="shared" si="39"/>
        <v>1399.981</v>
      </c>
      <c r="BI19">
        <f t="shared" si="40"/>
        <v>1180.1687407472782</v>
      </c>
      <c r="BJ19">
        <f t="shared" si="41"/>
        <v>0.84298911252886877</v>
      </c>
      <c r="BK19">
        <f t="shared" si="42"/>
        <v>0.1959782250577374</v>
      </c>
      <c r="BL19">
        <v>6</v>
      </c>
      <c r="BM19">
        <v>0.5</v>
      </c>
      <c r="BN19" t="s">
        <v>290</v>
      </c>
      <c r="BO19">
        <v>2</v>
      </c>
      <c r="BP19">
        <v>1608154212.75</v>
      </c>
      <c r="BQ19">
        <v>79.546446666666697</v>
      </c>
      <c r="BR19">
        <v>78.796436666666693</v>
      </c>
      <c r="BS19">
        <v>15.324920000000001</v>
      </c>
      <c r="BT19">
        <v>13.992240000000001</v>
      </c>
      <c r="BU19">
        <v>76.495350000000002</v>
      </c>
      <c r="BV19">
        <v>15.262703333333301</v>
      </c>
      <c r="BW19">
        <v>500.01220000000001</v>
      </c>
      <c r="BX19">
        <v>102.202333333333</v>
      </c>
      <c r="BY19">
        <v>4.6794353333333302E-2</v>
      </c>
      <c r="BZ19">
        <v>27.964880000000001</v>
      </c>
      <c r="CA19">
        <v>28.845893333333301</v>
      </c>
      <c r="CB19">
        <v>999.9</v>
      </c>
      <c r="CC19">
        <v>0</v>
      </c>
      <c r="CD19">
        <v>0</v>
      </c>
      <c r="CE19">
        <v>10001.105</v>
      </c>
      <c r="CF19">
        <v>0</v>
      </c>
      <c r="CG19">
        <v>418.27926666666701</v>
      </c>
      <c r="CH19">
        <v>1399.981</v>
      </c>
      <c r="CI19">
        <v>0.9000068</v>
      </c>
      <c r="CJ19">
        <v>9.9993020000000002E-2</v>
      </c>
      <c r="CK19">
        <v>0</v>
      </c>
      <c r="CL19">
        <v>934.72879999999998</v>
      </c>
      <c r="CM19">
        <v>4.9997499999999997</v>
      </c>
      <c r="CN19">
        <v>12953.8733333333</v>
      </c>
      <c r="CO19">
        <v>12177.9</v>
      </c>
      <c r="CP19">
        <v>48.2541333333333</v>
      </c>
      <c r="CQ19">
        <v>49.941200000000002</v>
      </c>
      <c r="CR19">
        <v>49.170533333333303</v>
      </c>
      <c r="CS19">
        <v>49.566400000000002</v>
      </c>
      <c r="CT19">
        <v>49.366533333333301</v>
      </c>
      <c r="CU19">
        <v>1255.491</v>
      </c>
      <c r="CV19">
        <v>139.49</v>
      </c>
      <c r="CW19">
        <v>0</v>
      </c>
      <c r="CX19">
        <v>86.5</v>
      </c>
      <c r="CY19">
        <v>0</v>
      </c>
      <c r="CZ19">
        <v>934.55103846153804</v>
      </c>
      <c r="DA19">
        <v>-24.729948733033201</v>
      </c>
      <c r="DB19">
        <v>-350.38632500383602</v>
      </c>
      <c r="DC19">
        <v>12951.7307692308</v>
      </c>
      <c r="DD19">
        <v>15</v>
      </c>
      <c r="DE19">
        <v>1608154030</v>
      </c>
      <c r="DF19" t="s">
        <v>291</v>
      </c>
      <c r="DG19">
        <v>1608154030</v>
      </c>
      <c r="DH19">
        <v>1608154024.5</v>
      </c>
      <c r="DI19">
        <v>18</v>
      </c>
      <c r="DJ19">
        <v>-2.069</v>
      </c>
      <c r="DK19">
        <v>1E-3</v>
      </c>
      <c r="DL19">
        <v>3.0510000000000002</v>
      </c>
      <c r="DM19">
        <v>6.2E-2</v>
      </c>
      <c r="DN19">
        <v>407</v>
      </c>
      <c r="DO19">
        <v>14</v>
      </c>
      <c r="DP19">
        <v>0.75</v>
      </c>
      <c r="DQ19">
        <v>0.06</v>
      </c>
      <c r="DR19">
        <v>-0.716403803336639</v>
      </c>
      <c r="DS19">
        <v>0.14972677470085599</v>
      </c>
      <c r="DT19">
        <v>6.8409726674766302E-2</v>
      </c>
      <c r="DU19">
        <v>1</v>
      </c>
      <c r="DV19">
        <v>0.75010246666666702</v>
      </c>
      <c r="DW19">
        <v>8.1080329254726802E-2</v>
      </c>
      <c r="DX19">
        <v>7.7409607248167506E-2</v>
      </c>
      <c r="DY19">
        <v>1</v>
      </c>
      <c r="DZ19">
        <v>1.3309786666666701</v>
      </c>
      <c r="EA19">
        <v>0.199712569521688</v>
      </c>
      <c r="EB19">
        <v>1.4415182906304801E-2</v>
      </c>
      <c r="EC19">
        <v>1</v>
      </c>
      <c r="ED19">
        <v>3</v>
      </c>
      <c r="EE19">
        <v>3</v>
      </c>
      <c r="EF19" t="s">
        <v>297</v>
      </c>
      <c r="EG19">
        <v>100</v>
      </c>
      <c r="EH19">
        <v>100</v>
      </c>
      <c r="EI19">
        <v>3.0510000000000002</v>
      </c>
      <c r="EJ19">
        <v>6.2199999999999998E-2</v>
      </c>
      <c r="EK19">
        <v>3.0510952380952898</v>
      </c>
      <c r="EL19">
        <v>0</v>
      </c>
      <c r="EM19">
        <v>0</v>
      </c>
      <c r="EN19">
        <v>0</v>
      </c>
      <c r="EO19">
        <v>6.2215000000000097E-2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3.2</v>
      </c>
      <c r="EX19">
        <v>3.3</v>
      </c>
      <c r="EY19">
        <v>2</v>
      </c>
      <c r="EZ19">
        <v>511.18900000000002</v>
      </c>
      <c r="FA19">
        <v>459.697</v>
      </c>
      <c r="FB19">
        <v>23.855599999999999</v>
      </c>
      <c r="FC19">
        <v>33.963900000000002</v>
      </c>
      <c r="FD19">
        <v>29.9999</v>
      </c>
      <c r="FE19">
        <v>33.879399999999997</v>
      </c>
      <c r="FF19">
        <v>33.845599999999997</v>
      </c>
      <c r="FG19">
        <v>7.9497400000000003</v>
      </c>
      <c r="FH19">
        <v>0</v>
      </c>
      <c r="FI19">
        <v>100</v>
      </c>
      <c r="FJ19">
        <v>23.881399999999999</v>
      </c>
      <c r="FK19">
        <v>78.777600000000007</v>
      </c>
      <c r="FL19">
        <v>15.1934</v>
      </c>
      <c r="FM19">
        <v>101.343</v>
      </c>
      <c r="FN19">
        <v>100.717</v>
      </c>
    </row>
    <row r="20" spans="1:170" x14ac:dyDescent="0.25">
      <c r="A20">
        <v>4</v>
      </c>
      <c r="B20">
        <v>1608154303.5</v>
      </c>
      <c r="C20">
        <v>299</v>
      </c>
      <c r="D20" t="s">
        <v>302</v>
      </c>
      <c r="E20" t="s">
        <v>303</v>
      </c>
      <c r="F20" t="s">
        <v>285</v>
      </c>
      <c r="G20" t="s">
        <v>286</v>
      </c>
      <c r="H20">
        <v>1608154295.75</v>
      </c>
      <c r="I20">
        <f t="shared" si="0"/>
        <v>1.3714524068922961E-3</v>
      </c>
      <c r="J20">
        <f t="shared" si="1"/>
        <v>-0.3042518108391542</v>
      </c>
      <c r="K20">
        <f t="shared" si="2"/>
        <v>99.740579999999994</v>
      </c>
      <c r="L20">
        <f t="shared" si="3"/>
        <v>104.36076602427727</v>
      </c>
      <c r="M20">
        <f t="shared" si="4"/>
        <v>10.670732100698602</v>
      </c>
      <c r="N20">
        <f t="shared" si="5"/>
        <v>10.198324996011523</v>
      </c>
      <c r="O20">
        <f t="shared" si="6"/>
        <v>5.7419406318054061E-2</v>
      </c>
      <c r="P20">
        <f t="shared" si="7"/>
        <v>2.9676649298722402</v>
      </c>
      <c r="Q20">
        <f t="shared" si="8"/>
        <v>5.6809279417195095E-2</v>
      </c>
      <c r="R20">
        <f t="shared" si="9"/>
        <v>3.556007676928525E-2</v>
      </c>
      <c r="S20">
        <f t="shared" si="10"/>
        <v>231.29041924035585</v>
      </c>
      <c r="T20">
        <f t="shared" si="11"/>
        <v>29.002607294373</v>
      </c>
      <c r="U20">
        <f t="shared" si="12"/>
        <v>28.8750933333333</v>
      </c>
      <c r="V20">
        <f t="shared" si="13"/>
        <v>3.9927956993913747</v>
      </c>
      <c r="W20">
        <f t="shared" si="14"/>
        <v>41.926450764915174</v>
      </c>
      <c r="X20">
        <f t="shared" si="15"/>
        <v>1.5917890170153579</v>
      </c>
      <c r="Y20">
        <f t="shared" si="16"/>
        <v>3.7966223898622879</v>
      </c>
      <c r="Z20">
        <f t="shared" si="17"/>
        <v>2.4010066823760168</v>
      </c>
      <c r="AA20">
        <f t="shared" si="18"/>
        <v>-60.48105114395026</v>
      </c>
      <c r="AB20">
        <f t="shared" si="19"/>
        <v>-138.71958212415396</v>
      </c>
      <c r="AC20">
        <f t="shared" si="20"/>
        <v>-10.233977650871021</v>
      </c>
      <c r="AD20">
        <f t="shared" si="21"/>
        <v>21.855808321380607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53854.011494428116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304</v>
      </c>
      <c r="AQ20">
        <v>914.95223999999996</v>
      </c>
      <c r="AR20">
        <v>978.06</v>
      </c>
      <c r="AS20">
        <f t="shared" si="27"/>
        <v>6.4523403472179663E-2</v>
      </c>
      <c r="AT20">
        <v>0.5</v>
      </c>
      <c r="AU20">
        <f t="shared" si="28"/>
        <v>1180.1794207473788</v>
      </c>
      <c r="AV20">
        <f t="shared" si="29"/>
        <v>-0.3042518108391542</v>
      </c>
      <c r="AW20">
        <f t="shared" si="30"/>
        <v>38.074596467223202</v>
      </c>
      <c r="AX20">
        <f t="shared" si="31"/>
        <v>0.27753921027339828</v>
      </c>
      <c r="AY20">
        <f t="shared" si="32"/>
        <v>2.3174075413369831E-4</v>
      </c>
      <c r="AZ20">
        <f t="shared" si="33"/>
        <v>2.3352555057971904</v>
      </c>
      <c r="BA20" t="s">
        <v>305</v>
      </c>
      <c r="BB20">
        <v>706.61</v>
      </c>
      <c r="BC20">
        <f t="shared" si="34"/>
        <v>271.44999999999993</v>
      </c>
      <c r="BD20">
        <f t="shared" si="35"/>
        <v>0.23248391969055074</v>
      </c>
      <c r="BE20">
        <f t="shared" si="36"/>
        <v>0.89377687861724076</v>
      </c>
      <c r="BF20">
        <f t="shared" si="37"/>
        <v>0.24033445239308868</v>
      </c>
      <c r="BG20">
        <f t="shared" si="38"/>
        <v>0.89688888727789418</v>
      </c>
      <c r="BH20">
        <f t="shared" si="39"/>
        <v>1399.9929999999999</v>
      </c>
      <c r="BI20">
        <f t="shared" si="40"/>
        <v>1180.1794207473788</v>
      </c>
      <c r="BJ20">
        <f t="shared" si="41"/>
        <v>0.84298951548141943</v>
      </c>
      <c r="BK20">
        <f t="shared" si="42"/>
        <v>0.19597903096283892</v>
      </c>
      <c r="BL20">
        <v>6</v>
      </c>
      <c r="BM20">
        <v>0.5</v>
      </c>
      <c r="BN20" t="s">
        <v>290</v>
      </c>
      <c r="BO20">
        <v>2</v>
      </c>
      <c r="BP20">
        <v>1608154295.75</v>
      </c>
      <c r="BQ20">
        <v>99.740579999999994</v>
      </c>
      <c r="BR20">
        <v>99.539630000000002</v>
      </c>
      <c r="BS20">
        <v>15.5678466666667</v>
      </c>
      <c r="BT20">
        <v>13.947763333333301</v>
      </c>
      <c r="BU20">
        <v>96.6894833333333</v>
      </c>
      <c r="BV20">
        <v>15.50563</v>
      </c>
      <c r="BW20">
        <v>500.012</v>
      </c>
      <c r="BX20">
        <v>102.201966666667</v>
      </c>
      <c r="BY20">
        <v>4.6536359999999999E-2</v>
      </c>
      <c r="BZ20">
        <v>28.0080566666667</v>
      </c>
      <c r="CA20">
        <v>28.8750933333333</v>
      </c>
      <c r="CB20">
        <v>999.9</v>
      </c>
      <c r="CC20">
        <v>0</v>
      </c>
      <c r="CD20">
        <v>0</v>
      </c>
      <c r="CE20">
        <v>9998.7386666666698</v>
      </c>
      <c r="CF20">
        <v>0</v>
      </c>
      <c r="CG20">
        <v>484.60846666666703</v>
      </c>
      <c r="CH20">
        <v>1399.9929999999999</v>
      </c>
      <c r="CI20">
        <v>0.89999163333333299</v>
      </c>
      <c r="CJ20">
        <v>0.100008333333333</v>
      </c>
      <c r="CK20">
        <v>0</v>
      </c>
      <c r="CL20">
        <v>915.09083333333399</v>
      </c>
      <c r="CM20">
        <v>4.9997499999999997</v>
      </c>
      <c r="CN20">
        <v>12696.153333333301</v>
      </c>
      <c r="CO20">
        <v>12177.9333333333</v>
      </c>
      <c r="CP20">
        <v>48.460166666666701</v>
      </c>
      <c r="CQ20">
        <v>50.1332666666666</v>
      </c>
      <c r="CR20">
        <v>49.374733333333303</v>
      </c>
      <c r="CS20">
        <v>49.749833333333299</v>
      </c>
      <c r="CT20">
        <v>49.541333333333299</v>
      </c>
      <c r="CU20">
        <v>1255.4829999999999</v>
      </c>
      <c r="CV20">
        <v>139.51</v>
      </c>
      <c r="CW20">
        <v>0</v>
      </c>
      <c r="CX20">
        <v>82.200000047683702</v>
      </c>
      <c r="CY20">
        <v>0</v>
      </c>
      <c r="CZ20">
        <v>914.95223999999996</v>
      </c>
      <c r="DA20">
        <v>-14.103999967299201</v>
      </c>
      <c r="DB20">
        <v>-194.32307664824401</v>
      </c>
      <c r="DC20">
        <v>12694.523999999999</v>
      </c>
      <c r="DD20">
        <v>15</v>
      </c>
      <c r="DE20">
        <v>1608154030</v>
      </c>
      <c r="DF20" t="s">
        <v>291</v>
      </c>
      <c r="DG20">
        <v>1608154030</v>
      </c>
      <c r="DH20">
        <v>1608154024.5</v>
      </c>
      <c r="DI20">
        <v>18</v>
      </c>
      <c r="DJ20">
        <v>-2.069</v>
      </c>
      <c r="DK20">
        <v>1E-3</v>
      </c>
      <c r="DL20">
        <v>3.0510000000000002</v>
      </c>
      <c r="DM20">
        <v>6.2E-2</v>
      </c>
      <c r="DN20">
        <v>407</v>
      </c>
      <c r="DO20">
        <v>14</v>
      </c>
      <c r="DP20">
        <v>0.75</v>
      </c>
      <c r="DQ20">
        <v>0.06</v>
      </c>
      <c r="DR20">
        <v>-0.30420731881324697</v>
      </c>
      <c r="DS20">
        <v>-2.8900396846269098E-2</v>
      </c>
      <c r="DT20">
        <v>5.8877997592328701E-3</v>
      </c>
      <c r="DU20">
        <v>1</v>
      </c>
      <c r="DV20">
        <v>0.201294733333333</v>
      </c>
      <c r="DW20">
        <v>-8.8558665183535393E-3</v>
      </c>
      <c r="DX20">
        <v>6.54203931983156E-3</v>
      </c>
      <c r="DY20">
        <v>1</v>
      </c>
      <c r="DZ20">
        <v>1.61856933333333</v>
      </c>
      <c r="EA20">
        <v>0.19207688542824999</v>
      </c>
      <c r="EB20">
        <v>1.39043249706301E-2</v>
      </c>
      <c r="EC20">
        <v>1</v>
      </c>
      <c r="ED20">
        <v>3</v>
      </c>
      <c r="EE20">
        <v>3</v>
      </c>
      <c r="EF20" t="s">
        <v>297</v>
      </c>
      <c r="EG20">
        <v>100</v>
      </c>
      <c r="EH20">
        <v>100</v>
      </c>
      <c r="EI20">
        <v>3.0510000000000002</v>
      </c>
      <c r="EJ20">
        <v>6.2199999999999998E-2</v>
      </c>
      <c r="EK20">
        <v>3.0510952380952898</v>
      </c>
      <c r="EL20">
        <v>0</v>
      </c>
      <c r="EM20">
        <v>0</v>
      </c>
      <c r="EN20">
        <v>0</v>
      </c>
      <c r="EO20">
        <v>6.2215000000000097E-2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4.5999999999999996</v>
      </c>
      <c r="EX20">
        <v>4.7</v>
      </c>
      <c r="EY20">
        <v>2</v>
      </c>
      <c r="EZ20">
        <v>511.33</v>
      </c>
      <c r="FA20">
        <v>459.96800000000002</v>
      </c>
      <c r="FB20">
        <v>23.9008</v>
      </c>
      <c r="FC20">
        <v>33.951599999999999</v>
      </c>
      <c r="FD20">
        <v>30.000599999999999</v>
      </c>
      <c r="FE20">
        <v>33.876300000000001</v>
      </c>
      <c r="FF20">
        <v>33.842599999999997</v>
      </c>
      <c r="FG20">
        <v>8.9005899999999993</v>
      </c>
      <c r="FH20">
        <v>0</v>
      </c>
      <c r="FI20">
        <v>100</v>
      </c>
      <c r="FJ20">
        <v>23.8947</v>
      </c>
      <c r="FK20">
        <v>99.653499999999994</v>
      </c>
      <c r="FL20">
        <v>15.2684</v>
      </c>
      <c r="FM20">
        <v>101.346</v>
      </c>
      <c r="FN20">
        <v>100.724</v>
      </c>
    </row>
    <row r="21" spans="1:170" x14ac:dyDescent="0.25">
      <c r="A21">
        <v>5</v>
      </c>
      <c r="B21">
        <v>1608154407.5</v>
      </c>
      <c r="C21">
        <v>403</v>
      </c>
      <c r="D21" t="s">
        <v>306</v>
      </c>
      <c r="E21" t="s">
        <v>307</v>
      </c>
      <c r="F21" t="s">
        <v>285</v>
      </c>
      <c r="G21" t="s">
        <v>286</v>
      </c>
      <c r="H21">
        <v>1608154399.75</v>
      </c>
      <c r="I21">
        <f t="shared" si="0"/>
        <v>1.6490719926362644E-3</v>
      </c>
      <c r="J21">
        <f t="shared" si="1"/>
        <v>1.1999054999965537</v>
      </c>
      <c r="K21">
        <f t="shared" si="2"/>
        <v>149.7595</v>
      </c>
      <c r="L21">
        <f t="shared" si="3"/>
        <v>117.03734644807845</v>
      </c>
      <c r="M21">
        <f t="shared" si="4"/>
        <v>11.966645162193876</v>
      </c>
      <c r="N21">
        <f t="shared" si="5"/>
        <v>15.312366954274854</v>
      </c>
      <c r="O21">
        <f t="shared" si="6"/>
        <v>7.0208213681617032E-2</v>
      </c>
      <c r="P21">
        <f t="shared" si="7"/>
        <v>2.9679621543434269</v>
      </c>
      <c r="Q21">
        <f t="shared" si="8"/>
        <v>6.9298450196760356E-2</v>
      </c>
      <c r="R21">
        <f t="shared" si="9"/>
        <v>4.3392287776663645E-2</v>
      </c>
      <c r="S21">
        <f t="shared" si="10"/>
        <v>231.29098152191406</v>
      </c>
      <c r="T21">
        <f t="shared" si="11"/>
        <v>28.914502367255466</v>
      </c>
      <c r="U21">
        <f t="shared" si="12"/>
        <v>28.884696666666699</v>
      </c>
      <c r="V21">
        <f t="shared" si="13"/>
        <v>3.9950170955944913</v>
      </c>
      <c r="W21">
        <f t="shared" si="14"/>
        <v>42.943415145073075</v>
      </c>
      <c r="X21">
        <f t="shared" si="15"/>
        <v>1.6288083722635152</v>
      </c>
      <c r="Y21">
        <f t="shared" si="16"/>
        <v>3.7929176493322965</v>
      </c>
      <c r="Z21">
        <f t="shared" si="17"/>
        <v>2.3662087233309759</v>
      </c>
      <c r="AA21">
        <f t="shared" si="18"/>
        <v>-72.724074875259262</v>
      </c>
      <c r="AB21">
        <f t="shared" si="19"/>
        <v>-142.94970672874095</v>
      </c>
      <c r="AC21">
        <f t="shared" si="20"/>
        <v>-10.544623671247756</v>
      </c>
      <c r="AD21">
        <f t="shared" si="21"/>
        <v>5.0725762466661024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53865.65244386909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308</v>
      </c>
      <c r="AQ21">
        <v>905.09168</v>
      </c>
      <c r="AR21">
        <v>977.19</v>
      </c>
      <c r="AS21">
        <f t="shared" si="27"/>
        <v>7.3781270786643427E-2</v>
      </c>
      <c r="AT21">
        <v>0.5</v>
      </c>
      <c r="AU21">
        <f t="shared" si="28"/>
        <v>1180.1842507473382</v>
      </c>
      <c r="AV21">
        <f t="shared" si="29"/>
        <v>1.1999054999965537</v>
      </c>
      <c r="AW21">
        <f t="shared" si="30"/>
        <v>43.537746891260625</v>
      </c>
      <c r="AX21">
        <f t="shared" si="31"/>
        <v>0.31711335564219867</v>
      </c>
      <c r="AY21">
        <f t="shared" si="32"/>
        <v>1.506250383096621E-3</v>
      </c>
      <c r="AZ21">
        <f t="shared" si="33"/>
        <v>2.3382249102017005</v>
      </c>
      <c r="BA21" t="s">
        <v>309</v>
      </c>
      <c r="BB21">
        <v>667.31</v>
      </c>
      <c r="BC21">
        <f t="shared" si="34"/>
        <v>309.88000000000011</v>
      </c>
      <c r="BD21">
        <f t="shared" si="35"/>
        <v>0.23266528978959608</v>
      </c>
      <c r="BE21">
        <f t="shared" si="36"/>
        <v>0.88057515695032695</v>
      </c>
      <c r="BF21">
        <f t="shared" si="37"/>
        <v>0.27548611956135172</v>
      </c>
      <c r="BG21">
        <f t="shared" si="38"/>
        <v>0.89723051884501337</v>
      </c>
      <c r="BH21">
        <f t="shared" si="39"/>
        <v>1399.999</v>
      </c>
      <c r="BI21">
        <f t="shared" si="40"/>
        <v>1180.1842507473382</v>
      </c>
      <c r="BJ21">
        <f t="shared" si="41"/>
        <v>0.84298935266906483</v>
      </c>
      <c r="BK21">
        <f t="shared" si="42"/>
        <v>0.19597870533812978</v>
      </c>
      <c r="BL21">
        <v>6</v>
      </c>
      <c r="BM21">
        <v>0.5</v>
      </c>
      <c r="BN21" t="s">
        <v>290</v>
      </c>
      <c r="BO21">
        <v>2</v>
      </c>
      <c r="BP21">
        <v>1608154399.75</v>
      </c>
      <c r="BQ21">
        <v>149.7595</v>
      </c>
      <c r="BR21">
        <v>151.4957</v>
      </c>
      <c r="BS21">
        <v>15.93023</v>
      </c>
      <c r="BT21">
        <v>13.9829166666667</v>
      </c>
      <c r="BU21">
        <v>146.70836666666699</v>
      </c>
      <c r="BV21">
        <v>15.8680133333333</v>
      </c>
      <c r="BW21">
        <v>500.012566666667</v>
      </c>
      <c r="BX21">
        <v>102.199633333333</v>
      </c>
      <c r="BY21">
        <v>4.6748060000000001E-2</v>
      </c>
      <c r="BZ21">
        <v>27.991309999999999</v>
      </c>
      <c r="CA21">
        <v>28.884696666666699</v>
      </c>
      <c r="CB21">
        <v>999.9</v>
      </c>
      <c r="CC21">
        <v>0</v>
      </c>
      <c r="CD21">
        <v>0</v>
      </c>
      <c r="CE21">
        <v>10000.65</v>
      </c>
      <c r="CF21">
        <v>0</v>
      </c>
      <c r="CG21">
        <v>648.18550000000005</v>
      </c>
      <c r="CH21">
        <v>1399.999</v>
      </c>
      <c r="CI21">
        <v>0.89999973333333305</v>
      </c>
      <c r="CJ21">
        <v>0.10000016</v>
      </c>
      <c r="CK21">
        <v>0</v>
      </c>
      <c r="CL21">
        <v>905.11350000000004</v>
      </c>
      <c r="CM21">
        <v>4.9997499999999997</v>
      </c>
      <c r="CN21">
        <v>12576.82</v>
      </c>
      <c r="CO21">
        <v>12178.0366666667</v>
      </c>
      <c r="CP21">
        <v>48.674599999999998</v>
      </c>
      <c r="CQ21">
        <v>50.424599999999998</v>
      </c>
      <c r="CR21">
        <v>49.6353333333333</v>
      </c>
      <c r="CS21">
        <v>49.949599999999997</v>
      </c>
      <c r="CT21">
        <v>49.754066666666702</v>
      </c>
      <c r="CU21">
        <v>1255.4960000000001</v>
      </c>
      <c r="CV21">
        <v>139.50299999999999</v>
      </c>
      <c r="CW21">
        <v>0</v>
      </c>
      <c r="CX21">
        <v>103.40000009536701</v>
      </c>
      <c r="CY21">
        <v>0</v>
      </c>
      <c r="CZ21">
        <v>905.09168</v>
      </c>
      <c r="DA21">
        <v>-5.2155384632244202</v>
      </c>
      <c r="DB21">
        <v>-62.8923077674825</v>
      </c>
      <c r="DC21">
        <v>12576.183999999999</v>
      </c>
      <c r="DD21">
        <v>15</v>
      </c>
      <c r="DE21">
        <v>1608154030</v>
      </c>
      <c r="DF21" t="s">
        <v>291</v>
      </c>
      <c r="DG21">
        <v>1608154030</v>
      </c>
      <c r="DH21">
        <v>1608154024.5</v>
      </c>
      <c r="DI21">
        <v>18</v>
      </c>
      <c r="DJ21">
        <v>-2.069</v>
      </c>
      <c r="DK21">
        <v>1E-3</v>
      </c>
      <c r="DL21">
        <v>3.0510000000000002</v>
      </c>
      <c r="DM21">
        <v>6.2E-2</v>
      </c>
      <c r="DN21">
        <v>407</v>
      </c>
      <c r="DO21">
        <v>14</v>
      </c>
      <c r="DP21">
        <v>0.75</v>
      </c>
      <c r="DQ21">
        <v>0.06</v>
      </c>
      <c r="DR21">
        <v>1.2028762290186401</v>
      </c>
      <c r="DS21">
        <v>-0.20335328046102599</v>
      </c>
      <c r="DT21">
        <v>2.68568075456929E-2</v>
      </c>
      <c r="DU21">
        <v>1</v>
      </c>
      <c r="DV21">
        <v>-1.7378670000000001</v>
      </c>
      <c r="DW21">
        <v>0.179454060066744</v>
      </c>
      <c r="DX21">
        <v>3.0119046260907199E-2</v>
      </c>
      <c r="DY21">
        <v>1</v>
      </c>
      <c r="DZ21">
        <v>1.945668</v>
      </c>
      <c r="EA21">
        <v>0.19616088987764499</v>
      </c>
      <c r="EB21">
        <v>1.4179736574892099E-2</v>
      </c>
      <c r="EC21">
        <v>1</v>
      </c>
      <c r="ED21">
        <v>3</v>
      </c>
      <c r="EE21">
        <v>3</v>
      </c>
      <c r="EF21" t="s">
        <v>297</v>
      </c>
      <c r="EG21">
        <v>100</v>
      </c>
      <c r="EH21">
        <v>100</v>
      </c>
      <c r="EI21">
        <v>3.0510000000000002</v>
      </c>
      <c r="EJ21">
        <v>6.2199999999999998E-2</v>
      </c>
      <c r="EK21">
        <v>3.0510952380952898</v>
      </c>
      <c r="EL21">
        <v>0</v>
      </c>
      <c r="EM21">
        <v>0</v>
      </c>
      <c r="EN21">
        <v>0</v>
      </c>
      <c r="EO21">
        <v>6.2215000000000097E-2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6.3</v>
      </c>
      <c r="EX21">
        <v>6.4</v>
      </c>
      <c r="EY21">
        <v>2</v>
      </c>
      <c r="EZ21">
        <v>511.66199999999998</v>
      </c>
      <c r="FA21">
        <v>459.89699999999999</v>
      </c>
      <c r="FB21">
        <v>23.708500000000001</v>
      </c>
      <c r="FC21">
        <v>33.963900000000002</v>
      </c>
      <c r="FD21">
        <v>30.0002</v>
      </c>
      <c r="FE21">
        <v>33.888500000000001</v>
      </c>
      <c r="FF21">
        <v>33.858699999999999</v>
      </c>
      <c r="FG21">
        <v>11.2935</v>
      </c>
      <c r="FH21">
        <v>0</v>
      </c>
      <c r="FI21">
        <v>100</v>
      </c>
      <c r="FJ21">
        <v>23.712199999999999</v>
      </c>
      <c r="FK21">
        <v>151.65700000000001</v>
      </c>
      <c r="FL21">
        <v>15.496600000000001</v>
      </c>
      <c r="FM21">
        <v>101.34699999999999</v>
      </c>
      <c r="FN21">
        <v>100.723</v>
      </c>
    </row>
    <row r="22" spans="1:170" x14ac:dyDescent="0.25">
      <c r="A22">
        <v>6</v>
      </c>
      <c r="B22">
        <v>1608154491.5</v>
      </c>
      <c r="C22">
        <v>487</v>
      </c>
      <c r="D22" t="s">
        <v>310</v>
      </c>
      <c r="E22" t="s">
        <v>311</v>
      </c>
      <c r="F22" t="s">
        <v>285</v>
      </c>
      <c r="G22" t="s">
        <v>286</v>
      </c>
      <c r="H22">
        <v>1608154483.75</v>
      </c>
      <c r="I22">
        <f t="shared" si="0"/>
        <v>1.8636945979683896E-3</v>
      </c>
      <c r="J22">
        <f t="shared" si="1"/>
        <v>3.0695545600394922</v>
      </c>
      <c r="K22">
        <f t="shared" si="2"/>
        <v>199.444266666667</v>
      </c>
      <c r="L22">
        <f t="shared" si="3"/>
        <v>131.58144305113606</v>
      </c>
      <c r="M22">
        <f t="shared" si="4"/>
        <v>13.454031027234155</v>
      </c>
      <c r="N22">
        <f t="shared" si="5"/>
        <v>20.392916278433635</v>
      </c>
      <c r="O22">
        <f t="shared" si="6"/>
        <v>8.0672269703324431E-2</v>
      </c>
      <c r="P22">
        <f t="shared" si="7"/>
        <v>2.9677983087078337</v>
      </c>
      <c r="Q22">
        <f t="shared" si="8"/>
        <v>7.9473540119539915E-2</v>
      </c>
      <c r="R22">
        <f t="shared" si="9"/>
        <v>4.9777179810143769E-2</v>
      </c>
      <c r="S22">
        <f t="shared" si="10"/>
        <v>231.28974999265424</v>
      </c>
      <c r="T22">
        <f t="shared" si="11"/>
        <v>28.866970037324386</v>
      </c>
      <c r="U22">
        <f t="shared" si="12"/>
        <v>28.884636666666701</v>
      </c>
      <c r="V22">
        <f t="shared" si="13"/>
        <v>3.9950032133423115</v>
      </c>
      <c r="W22">
        <f t="shared" si="14"/>
        <v>43.840571889948365</v>
      </c>
      <c r="X22">
        <f t="shared" si="15"/>
        <v>1.663567886259208</v>
      </c>
      <c r="Y22">
        <f t="shared" si="16"/>
        <v>3.7945852769329997</v>
      </c>
      <c r="Z22">
        <f t="shared" si="17"/>
        <v>2.3314353270831036</v>
      </c>
      <c r="AA22">
        <f t="shared" si="18"/>
        <v>-82.188931770405986</v>
      </c>
      <c r="AB22">
        <f t="shared" si="19"/>
        <v>-141.72581566224019</v>
      </c>
      <c r="AC22">
        <f t="shared" si="20"/>
        <v>-10.455309798227388</v>
      </c>
      <c r="AD22">
        <f t="shared" si="21"/>
        <v>-3.0803072382193193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53859.54816356238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312</v>
      </c>
      <c r="AQ22">
        <v>907.70096000000001</v>
      </c>
      <c r="AR22">
        <v>990.87</v>
      </c>
      <c r="AS22">
        <f t="shared" si="27"/>
        <v>8.3935369927437553E-2</v>
      </c>
      <c r="AT22">
        <v>0.5</v>
      </c>
      <c r="AU22">
        <f t="shared" si="28"/>
        <v>1180.1813307472685</v>
      </c>
      <c r="AV22">
        <f t="shared" si="29"/>
        <v>3.0695545600394922</v>
      </c>
      <c r="AW22">
        <f t="shared" si="30"/>
        <v>49.529478288863757</v>
      </c>
      <c r="AX22">
        <f t="shared" si="31"/>
        <v>0.34897615227022716</v>
      </c>
      <c r="AY22">
        <f t="shared" si="32"/>
        <v>3.0904590208576783E-3</v>
      </c>
      <c r="AZ22">
        <f t="shared" si="33"/>
        <v>2.2921372127524298</v>
      </c>
      <c r="BA22" t="s">
        <v>313</v>
      </c>
      <c r="BB22">
        <v>645.08000000000004</v>
      </c>
      <c r="BC22">
        <f t="shared" si="34"/>
        <v>345.78999999999996</v>
      </c>
      <c r="BD22">
        <f t="shared" si="35"/>
        <v>0.24051892767286503</v>
      </c>
      <c r="BE22">
        <f t="shared" si="36"/>
        <v>0.86786778754298821</v>
      </c>
      <c r="BF22">
        <f t="shared" si="37"/>
        <v>0.30200120108041356</v>
      </c>
      <c r="BG22">
        <f t="shared" si="38"/>
        <v>0.89185865696203448</v>
      </c>
      <c r="BH22">
        <f t="shared" si="39"/>
        <v>1399.9960000000001</v>
      </c>
      <c r="BI22">
        <f t="shared" si="40"/>
        <v>1180.1813307472685</v>
      </c>
      <c r="BJ22">
        <f t="shared" si="41"/>
        <v>0.84298907335968698</v>
      </c>
      <c r="BK22">
        <f t="shared" si="42"/>
        <v>0.195978146719374</v>
      </c>
      <c r="BL22">
        <v>6</v>
      </c>
      <c r="BM22">
        <v>0.5</v>
      </c>
      <c r="BN22" t="s">
        <v>290</v>
      </c>
      <c r="BO22">
        <v>2</v>
      </c>
      <c r="BP22">
        <v>1608154483.75</v>
      </c>
      <c r="BQ22">
        <v>199.444266666667</v>
      </c>
      <c r="BR22">
        <v>203.5737</v>
      </c>
      <c r="BS22">
        <v>16.269819999999999</v>
      </c>
      <c r="BT22">
        <v>14.0698133333333</v>
      </c>
      <c r="BU22">
        <v>196.393233333333</v>
      </c>
      <c r="BV22">
        <v>16.207599999999999</v>
      </c>
      <c r="BW22">
        <v>500.00920000000002</v>
      </c>
      <c r="BX22">
        <v>102.20140000000001</v>
      </c>
      <c r="BY22">
        <v>4.7296436666666698E-2</v>
      </c>
      <c r="BZ22">
        <v>27.998850000000001</v>
      </c>
      <c r="CA22">
        <v>28.884636666666701</v>
      </c>
      <c r="CB22">
        <v>999.9</v>
      </c>
      <c r="CC22">
        <v>0</v>
      </c>
      <c r="CD22">
        <v>0</v>
      </c>
      <c r="CE22">
        <v>9999.5493333333307</v>
      </c>
      <c r="CF22">
        <v>0</v>
      </c>
      <c r="CG22">
        <v>526.95153333333303</v>
      </c>
      <c r="CH22">
        <v>1399.9960000000001</v>
      </c>
      <c r="CI22">
        <v>0.90000653333333303</v>
      </c>
      <c r="CJ22">
        <v>9.9993299999999993E-2</v>
      </c>
      <c r="CK22">
        <v>0</v>
      </c>
      <c r="CL22">
        <v>907.70326666666699</v>
      </c>
      <c r="CM22">
        <v>4.9997499999999997</v>
      </c>
      <c r="CN22">
        <v>12628.5</v>
      </c>
      <c r="CO22">
        <v>12178.0333333333</v>
      </c>
      <c r="CP22">
        <v>48.912133333333301</v>
      </c>
      <c r="CQ22">
        <v>50.699599999999997</v>
      </c>
      <c r="CR22">
        <v>49.874933333333303</v>
      </c>
      <c r="CS22">
        <v>50.182866666666598</v>
      </c>
      <c r="CT22">
        <v>49.945466666666597</v>
      </c>
      <c r="CU22">
        <v>1255.5063333333301</v>
      </c>
      <c r="CV22">
        <v>139.48966666666701</v>
      </c>
      <c r="CW22">
        <v>0</v>
      </c>
      <c r="CX22">
        <v>83.5</v>
      </c>
      <c r="CY22">
        <v>0</v>
      </c>
      <c r="CZ22">
        <v>907.70096000000001</v>
      </c>
      <c r="DA22">
        <v>-0.77761539034248806</v>
      </c>
      <c r="DB22">
        <v>-10.0769230677423</v>
      </c>
      <c r="DC22">
        <v>12628.324000000001</v>
      </c>
      <c r="DD22">
        <v>15</v>
      </c>
      <c r="DE22">
        <v>1608154030</v>
      </c>
      <c r="DF22" t="s">
        <v>291</v>
      </c>
      <c r="DG22">
        <v>1608154030</v>
      </c>
      <c r="DH22">
        <v>1608154024.5</v>
      </c>
      <c r="DI22">
        <v>18</v>
      </c>
      <c r="DJ22">
        <v>-2.069</v>
      </c>
      <c r="DK22">
        <v>1E-3</v>
      </c>
      <c r="DL22">
        <v>3.0510000000000002</v>
      </c>
      <c r="DM22">
        <v>6.2E-2</v>
      </c>
      <c r="DN22">
        <v>407</v>
      </c>
      <c r="DO22">
        <v>14</v>
      </c>
      <c r="DP22">
        <v>0.75</v>
      </c>
      <c r="DQ22">
        <v>0.06</v>
      </c>
      <c r="DR22">
        <v>3.0803473485017201</v>
      </c>
      <c r="DS22">
        <v>-0.12733702403937899</v>
      </c>
      <c r="DT22">
        <v>6.2766845320974096E-2</v>
      </c>
      <c r="DU22">
        <v>1</v>
      </c>
      <c r="DV22">
        <v>-4.1349549999999997</v>
      </c>
      <c r="DW22">
        <v>-9.0527252503772395E-4</v>
      </c>
      <c r="DX22">
        <v>6.8222580365057101E-2</v>
      </c>
      <c r="DY22">
        <v>1</v>
      </c>
      <c r="DZ22">
        <v>2.1984003333333302</v>
      </c>
      <c r="EA22">
        <v>0.18996600667408201</v>
      </c>
      <c r="EB22">
        <v>1.37065654543928E-2</v>
      </c>
      <c r="EC22">
        <v>1</v>
      </c>
      <c r="ED22">
        <v>3</v>
      </c>
      <c r="EE22">
        <v>3</v>
      </c>
      <c r="EF22" t="s">
        <v>297</v>
      </c>
      <c r="EG22">
        <v>100</v>
      </c>
      <c r="EH22">
        <v>100</v>
      </c>
      <c r="EI22">
        <v>3.0510000000000002</v>
      </c>
      <c r="EJ22">
        <v>6.2199999999999998E-2</v>
      </c>
      <c r="EK22">
        <v>3.0510952380952898</v>
      </c>
      <c r="EL22">
        <v>0</v>
      </c>
      <c r="EM22">
        <v>0</v>
      </c>
      <c r="EN22">
        <v>0</v>
      </c>
      <c r="EO22">
        <v>6.2215000000000097E-2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7.7</v>
      </c>
      <c r="EX22">
        <v>7.8</v>
      </c>
      <c r="EY22">
        <v>2</v>
      </c>
      <c r="EZ22">
        <v>512.16200000000003</v>
      </c>
      <c r="FA22">
        <v>459.702</v>
      </c>
      <c r="FB22">
        <v>23.628599999999999</v>
      </c>
      <c r="FC22">
        <v>34.000300000000003</v>
      </c>
      <c r="FD22">
        <v>30.000499999999999</v>
      </c>
      <c r="FE22">
        <v>33.918900000000001</v>
      </c>
      <c r="FF22">
        <v>33.888300000000001</v>
      </c>
      <c r="FG22">
        <v>13.635999999999999</v>
      </c>
      <c r="FH22">
        <v>0</v>
      </c>
      <c r="FI22">
        <v>100</v>
      </c>
      <c r="FJ22">
        <v>23.6219</v>
      </c>
      <c r="FK22">
        <v>203.94200000000001</v>
      </c>
      <c r="FL22">
        <v>15.8408</v>
      </c>
      <c r="FM22">
        <v>101.34</v>
      </c>
      <c r="FN22">
        <v>100.715</v>
      </c>
    </row>
    <row r="23" spans="1:170" x14ac:dyDescent="0.25">
      <c r="A23">
        <v>7</v>
      </c>
      <c r="B23">
        <v>1608154612</v>
      </c>
      <c r="C23">
        <v>607.5</v>
      </c>
      <c r="D23" t="s">
        <v>314</v>
      </c>
      <c r="E23" t="s">
        <v>315</v>
      </c>
      <c r="F23" t="s">
        <v>285</v>
      </c>
      <c r="G23" t="s">
        <v>286</v>
      </c>
      <c r="H23">
        <v>1608154604</v>
      </c>
      <c r="I23">
        <f t="shared" si="0"/>
        <v>2.0502164376931926E-3</v>
      </c>
      <c r="J23">
        <f t="shared" si="1"/>
        <v>5.052462086644792</v>
      </c>
      <c r="K23">
        <f t="shared" si="2"/>
        <v>250.039032258064</v>
      </c>
      <c r="L23">
        <f t="shared" si="3"/>
        <v>151.72854856814237</v>
      </c>
      <c r="M23">
        <f t="shared" si="4"/>
        <v>15.513587821559165</v>
      </c>
      <c r="N23">
        <f t="shared" si="5"/>
        <v>25.565409557787032</v>
      </c>
      <c r="O23">
        <f t="shared" si="6"/>
        <v>9.0216275137989979E-2</v>
      </c>
      <c r="P23">
        <f t="shared" si="7"/>
        <v>2.9673973197078043</v>
      </c>
      <c r="Q23">
        <f t="shared" si="8"/>
        <v>8.8719771725286486E-2</v>
      </c>
      <c r="R23">
        <f t="shared" si="9"/>
        <v>5.5582244443539736E-2</v>
      </c>
      <c r="S23">
        <f t="shared" si="10"/>
        <v>231.28632996400961</v>
      </c>
      <c r="T23">
        <f t="shared" si="11"/>
        <v>28.824478808879377</v>
      </c>
      <c r="U23">
        <f t="shared" si="12"/>
        <v>28.872564516129</v>
      </c>
      <c r="V23">
        <f t="shared" si="13"/>
        <v>3.9922109249297786</v>
      </c>
      <c r="W23">
        <f t="shared" si="14"/>
        <v>44.658746282404373</v>
      </c>
      <c r="X23">
        <f t="shared" si="15"/>
        <v>1.6951399463336596</v>
      </c>
      <c r="Y23">
        <f t="shared" si="16"/>
        <v>3.7957625044246885</v>
      </c>
      <c r="Z23">
        <f t="shared" si="17"/>
        <v>2.297070978596119</v>
      </c>
      <c r="AA23">
        <f t="shared" si="18"/>
        <v>-90.414544902269796</v>
      </c>
      <c r="AB23">
        <f t="shared" si="19"/>
        <v>-138.92414470397497</v>
      </c>
      <c r="AC23">
        <f t="shared" si="20"/>
        <v>-10.249666362704955</v>
      </c>
      <c r="AD23">
        <f t="shared" si="21"/>
        <v>-8.3020260049401031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53846.81035617923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316</v>
      </c>
      <c r="AQ23">
        <v>917.19423076923101</v>
      </c>
      <c r="AR23">
        <v>1014.24</v>
      </c>
      <c r="AS23">
        <f t="shared" si="27"/>
        <v>9.568323989466887E-2</v>
      </c>
      <c r="AT23">
        <v>0.5</v>
      </c>
      <c r="AU23">
        <f t="shared" si="28"/>
        <v>1180.159878166706</v>
      </c>
      <c r="AV23">
        <f t="shared" si="29"/>
        <v>5.052462086644792</v>
      </c>
      <c r="AW23">
        <f t="shared" si="30"/>
        <v>56.460760368344062</v>
      </c>
      <c r="AX23">
        <f t="shared" si="31"/>
        <v>0.37075051269916387</v>
      </c>
      <c r="AY23">
        <f t="shared" si="32"/>
        <v>4.770717654973276E-3</v>
      </c>
      <c r="AZ23">
        <f t="shared" si="33"/>
        <v>2.2162801703738761</v>
      </c>
      <c r="BA23" t="s">
        <v>317</v>
      </c>
      <c r="BB23">
        <v>638.21</v>
      </c>
      <c r="BC23">
        <f t="shared" si="34"/>
        <v>376.03</v>
      </c>
      <c r="BD23">
        <f t="shared" si="35"/>
        <v>0.25807985860375238</v>
      </c>
      <c r="BE23">
        <f t="shared" si="36"/>
        <v>0.85668878412421356</v>
      </c>
      <c r="BF23">
        <f t="shared" si="37"/>
        <v>0.32482517662567623</v>
      </c>
      <c r="BG23">
        <f t="shared" si="38"/>
        <v>0.88268172624527885</v>
      </c>
      <c r="BH23">
        <f t="shared" si="39"/>
        <v>1399.97</v>
      </c>
      <c r="BI23">
        <f t="shared" si="40"/>
        <v>1180.159878166706</v>
      </c>
      <c r="BJ23">
        <f t="shared" si="41"/>
        <v>0.84298940560633873</v>
      </c>
      <c r="BK23">
        <f t="shared" si="42"/>
        <v>0.19597881121267771</v>
      </c>
      <c r="BL23">
        <v>6</v>
      </c>
      <c r="BM23">
        <v>0.5</v>
      </c>
      <c r="BN23" t="s">
        <v>290</v>
      </c>
      <c r="BO23">
        <v>2</v>
      </c>
      <c r="BP23">
        <v>1608154604</v>
      </c>
      <c r="BQ23">
        <v>250.039032258064</v>
      </c>
      <c r="BR23">
        <v>256.71703225806402</v>
      </c>
      <c r="BS23">
        <v>16.579087096774199</v>
      </c>
      <c r="BT23">
        <v>14.159658064516099</v>
      </c>
      <c r="BU23">
        <v>246.98790322580601</v>
      </c>
      <c r="BV23">
        <v>16.516877419354799</v>
      </c>
      <c r="BW23">
        <v>500.00864516129002</v>
      </c>
      <c r="BX23">
        <v>102.198774193548</v>
      </c>
      <c r="BY23">
        <v>4.6900519354838702E-2</v>
      </c>
      <c r="BZ23">
        <v>28.004170967741899</v>
      </c>
      <c r="CA23">
        <v>28.872564516129</v>
      </c>
      <c r="CB23">
        <v>999.9</v>
      </c>
      <c r="CC23">
        <v>0</v>
      </c>
      <c r="CD23">
        <v>0</v>
      </c>
      <c r="CE23">
        <v>9997.5358064516095</v>
      </c>
      <c r="CF23">
        <v>0</v>
      </c>
      <c r="CG23">
        <v>523.618258064516</v>
      </c>
      <c r="CH23">
        <v>1399.97</v>
      </c>
      <c r="CI23">
        <v>0.89999467741935502</v>
      </c>
      <c r="CJ23">
        <v>0.100005270967742</v>
      </c>
      <c r="CK23">
        <v>0</v>
      </c>
      <c r="CL23">
        <v>917.17916129032301</v>
      </c>
      <c r="CM23">
        <v>4.9997499999999997</v>
      </c>
      <c r="CN23">
        <v>12779.6451612903</v>
      </c>
      <c r="CO23">
        <v>12177.7838709677</v>
      </c>
      <c r="CP23">
        <v>49.181064516128998</v>
      </c>
      <c r="CQ23">
        <v>51.058</v>
      </c>
      <c r="CR23">
        <v>50.152999999999999</v>
      </c>
      <c r="CS23">
        <v>50.516064516128999</v>
      </c>
      <c r="CT23">
        <v>50.1991935483871</v>
      </c>
      <c r="CU23">
        <v>1255.4674193548401</v>
      </c>
      <c r="CV23">
        <v>139.502580645161</v>
      </c>
      <c r="CW23">
        <v>0</v>
      </c>
      <c r="CX23">
        <v>120.09999990463299</v>
      </c>
      <c r="CY23">
        <v>0</v>
      </c>
      <c r="CZ23">
        <v>917.19423076923101</v>
      </c>
      <c r="DA23">
        <v>2.8818461595530702</v>
      </c>
      <c r="DB23">
        <v>13.921367488172599</v>
      </c>
      <c r="DC23">
        <v>12779.8153846154</v>
      </c>
      <c r="DD23">
        <v>15</v>
      </c>
      <c r="DE23">
        <v>1608154030</v>
      </c>
      <c r="DF23" t="s">
        <v>291</v>
      </c>
      <c r="DG23">
        <v>1608154030</v>
      </c>
      <c r="DH23">
        <v>1608154024.5</v>
      </c>
      <c r="DI23">
        <v>18</v>
      </c>
      <c r="DJ23">
        <v>-2.069</v>
      </c>
      <c r="DK23">
        <v>1E-3</v>
      </c>
      <c r="DL23">
        <v>3.0510000000000002</v>
      </c>
      <c r="DM23">
        <v>6.2E-2</v>
      </c>
      <c r="DN23">
        <v>407</v>
      </c>
      <c r="DO23">
        <v>14</v>
      </c>
      <c r="DP23">
        <v>0.75</v>
      </c>
      <c r="DQ23">
        <v>0.06</v>
      </c>
      <c r="DR23">
        <v>5.0819660641456599</v>
      </c>
      <c r="DS23">
        <v>-3.68663351188781</v>
      </c>
      <c r="DT23">
        <v>0.45144972098979402</v>
      </c>
      <c r="DU23">
        <v>0</v>
      </c>
      <c r="DV23">
        <v>-6.6662590000000002</v>
      </c>
      <c r="DW23">
        <v>5.0050339488320299</v>
      </c>
      <c r="DX23">
        <v>0.57269599795091997</v>
      </c>
      <c r="DY23">
        <v>0</v>
      </c>
      <c r="DZ23">
        <v>2.4194696666666702</v>
      </c>
      <c r="EA23">
        <v>-5.8125917686300196E-3</v>
      </c>
      <c r="EB23">
        <v>1.0097507393191599E-3</v>
      </c>
      <c r="EC23">
        <v>1</v>
      </c>
      <c r="ED23">
        <v>1</v>
      </c>
      <c r="EE23">
        <v>3</v>
      </c>
      <c r="EF23" t="s">
        <v>318</v>
      </c>
      <c r="EG23">
        <v>100</v>
      </c>
      <c r="EH23">
        <v>100</v>
      </c>
      <c r="EI23">
        <v>3.0510000000000002</v>
      </c>
      <c r="EJ23">
        <v>6.2199999999999998E-2</v>
      </c>
      <c r="EK23">
        <v>3.0510952380952898</v>
      </c>
      <c r="EL23">
        <v>0</v>
      </c>
      <c r="EM23">
        <v>0</v>
      </c>
      <c r="EN23">
        <v>0</v>
      </c>
      <c r="EO23">
        <v>6.2215000000000097E-2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9.6999999999999993</v>
      </c>
      <c r="EX23">
        <v>9.8000000000000007</v>
      </c>
      <c r="EY23">
        <v>2</v>
      </c>
      <c r="EZ23">
        <v>512.48800000000006</v>
      </c>
      <c r="FA23">
        <v>459.39800000000002</v>
      </c>
      <c r="FB23">
        <v>23.6279</v>
      </c>
      <c r="FC23">
        <v>34.069800000000001</v>
      </c>
      <c r="FD23">
        <v>30</v>
      </c>
      <c r="FE23">
        <v>33.976799999999997</v>
      </c>
      <c r="FF23">
        <v>33.944899999999997</v>
      </c>
      <c r="FG23">
        <v>15.9232</v>
      </c>
      <c r="FH23">
        <v>0</v>
      </c>
      <c r="FI23">
        <v>100</v>
      </c>
      <c r="FJ23">
        <v>23.628399999999999</v>
      </c>
      <c r="FK23">
        <v>256.524</v>
      </c>
      <c r="FL23">
        <v>16.179600000000001</v>
      </c>
      <c r="FM23">
        <v>101.32599999999999</v>
      </c>
      <c r="FN23">
        <v>100.7</v>
      </c>
    </row>
    <row r="24" spans="1:170" x14ac:dyDescent="0.25">
      <c r="A24">
        <v>8</v>
      </c>
      <c r="B24">
        <v>1608154680.5</v>
      </c>
      <c r="C24">
        <v>676</v>
      </c>
      <c r="D24" t="s">
        <v>319</v>
      </c>
      <c r="E24" t="s">
        <v>320</v>
      </c>
      <c r="F24" t="s">
        <v>285</v>
      </c>
      <c r="G24" t="s">
        <v>286</v>
      </c>
      <c r="H24">
        <v>1608154672.5</v>
      </c>
      <c r="I24">
        <f t="shared" si="0"/>
        <v>2.0451495489875143E-3</v>
      </c>
      <c r="J24">
        <f t="shared" si="1"/>
        <v>10.353654458003042</v>
      </c>
      <c r="K24">
        <f t="shared" si="2"/>
        <v>396.42</v>
      </c>
      <c r="L24">
        <f t="shared" si="3"/>
        <v>200.10051784308376</v>
      </c>
      <c r="M24">
        <f t="shared" si="4"/>
        <v>20.459504573863637</v>
      </c>
      <c r="N24">
        <f t="shared" si="5"/>
        <v>40.532412862275635</v>
      </c>
      <c r="O24">
        <f t="shared" si="6"/>
        <v>9.0650163997173142E-2</v>
      </c>
      <c r="P24">
        <f t="shared" si="7"/>
        <v>2.9680402474334957</v>
      </c>
      <c r="Q24">
        <f t="shared" si="8"/>
        <v>8.9139682640397372E-2</v>
      </c>
      <c r="R24">
        <f t="shared" si="9"/>
        <v>5.5845915909936053E-2</v>
      </c>
      <c r="S24">
        <f t="shared" si="10"/>
        <v>231.28976394394374</v>
      </c>
      <c r="T24">
        <f t="shared" si="11"/>
        <v>28.789083686032789</v>
      </c>
      <c r="U24">
        <f t="shared" si="12"/>
        <v>28.8286290322581</v>
      </c>
      <c r="V24">
        <f t="shared" si="13"/>
        <v>3.9820630104802035</v>
      </c>
      <c r="W24">
        <f t="shared" si="14"/>
        <v>44.919554275686636</v>
      </c>
      <c r="X24">
        <f t="shared" si="15"/>
        <v>1.7014080104452887</v>
      </c>
      <c r="Y24">
        <f t="shared" si="16"/>
        <v>3.7876778562920883</v>
      </c>
      <c r="Z24">
        <f t="shared" si="17"/>
        <v>2.2806550000349146</v>
      </c>
      <c r="AA24">
        <f t="shared" si="18"/>
        <v>-90.19109511034938</v>
      </c>
      <c r="AB24">
        <f t="shared" si="19"/>
        <v>-137.77582632900888</v>
      </c>
      <c r="AC24">
        <f t="shared" si="20"/>
        <v>-10.158671713553352</v>
      </c>
      <c r="AD24">
        <f t="shared" si="21"/>
        <v>-6.8358292089678798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53872.173312392682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321</v>
      </c>
      <c r="AQ24">
        <v>955.47943999999995</v>
      </c>
      <c r="AR24">
        <v>1076.3699999999999</v>
      </c>
      <c r="AS24">
        <f t="shared" si="27"/>
        <v>0.11231320085100849</v>
      </c>
      <c r="AT24">
        <v>0.5</v>
      </c>
      <c r="AU24">
        <f t="shared" si="28"/>
        <v>1180.1777813925041</v>
      </c>
      <c r="AV24">
        <f t="shared" si="29"/>
        <v>10.353654458003042</v>
      </c>
      <c r="AW24">
        <f t="shared" si="30"/>
        <v>66.274772100716959</v>
      </c>
      <c r="AX24">
        <f t="shared" si="31"/>
        <v>0.40779657552700277</v>
      </c>
      <c r="AY24">
        <f t="shared" si="32"/>
        <v>9.2625044380357582E-3</v>
      </c>
      <c r="AZ24">
        <f t="shared" si="33"/>
        <v>2.0306307310683134</v>
      </c>
      <c r="BA24" t="s">
        <v>322</v>
      </c>
      <c r="BB24">
        <v>637.42999999999995</v>
      </c>
      <c r="BC24">
        <f t="shared" si="34"/>
        <v>438.93999999999994</v>
      </c>
      <c r="BD24">
        <f t="shared" si="35"/>
        <v>0.27541477195060815</v>
      </c>
      <c r="BE24">
        <f t="shared" si="36"/>
        <v>0.8327624635665708</v>
      </c>
      <c r="BF24">
        <f t="shared" si="37"/>
        <v>0.3349761126777373</v>
      </c>
      <c r="BG24">
        <f t="shared" si="38"/>
        <v>0.85828452019341606</v>
      </c>
      <c r="BH24">
        <f t="shared" si="39"/>
        <v>1399.99129032258</v>
      </c>
      <c r="BI24">
        <f t="shared" si="40"/>
        <v>1180.1777813925041</v>
      </c>
      <c r="BJ24">
        <f t="shared" si="41"/>
        <v>0.84298937397001428</v>
      </c>
      <c r="BK24">
        <f t="shared" si="42"/>
        <v>0.19597874794002859</v>
      </c>
      <c r="BL24">
        <v>6</v>
      </c>
      <c r="BM24">
        <v>0.5</v>
      </c>
      <c r="BN24" t="s">
        <v>290</v>
      </c>
      <c r="BO24">
        <v>2</v>
      </c>
      <c r="BP24">
        <v>1608154672.5</v>
      </c>
      <c r="BQ24">
        <v>396.42</v>
      </c>
      <c r="BR24">
        <v>409.81677419354799</v>
      </c>
      <c r="BS24">
        <v>16.6403161290323</v>
      </c>
      <c r="BT24">
        <v>14.227064516128999</v>
      </c>
      <c r="BU24">
        <v>393.23200000000003</v>
      </c>
      <c r="BV24">
        <v>16.5763161290323</v>
      </c>
      <c r="BW24">
        <v>500.01854838709698</v>
      </c>
      <c r="BX24">
        <v>102.19929032258101</v>
      </c>
      <c r="BY24">
        <v>4.6844741935483901E-2</v>
      </c>
      <c r="BZ24">
        <v>27.967600000000001</v>
      </c>
      <c r="CA24">
        <v>28.8286290322581</v>
      </c>
      <c r="CB24">
        <v>999.9</v>
      </c>
      <c r="CC24">
        <v>0</v>
      </c>
      <c r="CD24">
        <v>0</v>
      </c>
      <c r="CE24">
        <v>10001.125806451601</v>
      </c>
      <c r="CF24">
        <v>0</v>
      </c>
      <c r="CG24">
        <v>414.16470967741901</v>
      </c>
      <c r="CH24">
        <v>1399.99129032258</v>
      </c>
      <c r="CI24">
        <v>0.89999467741935502</v>
      </c>
      <c r="CJ24">
        <v>0.100005270967742</v>
      </c>
      <c r="CK24">
        <v>0</v>
      </c>
      <c r="CL24">
        <v>955.49522580645203</v>
      </c>
      <c r="CM24">
        <v>4.9997499999999997</v>
      </c>
      <c r="CN24">
        <v>13311.9548387097</v>
      </c>
      <c r="CO24">
        <v>12177.9580645161</v>
      </c>
      <c r="CP24">
        <v>49.332258064516097</v>
      </c>
      <c r="CQ24">
        <v>51.134999999999998</v>
      </c>
      <c r="CR24">
        <v>50.295999999999999</v>
      </c>
      <c r="CS24">
        <v>50.661000000000001</v>
      </c>
      <c r="CT24">
        <v>50.370935483871001</v>
      </c>
      <c r="CU24">
        <v>1255.48806451613</v>
      </c>
      <c r="CV24">
        <v>139.50322580645201</v>
      </c>
      <c r="CW24">
        <v>0</v>
      </c>
      <c r="CX24">
        <v>67.899999856948895</v>
      </c>
      <c r="CY24">
        <v>0</v>
      </c>
      <c r="CZ24">
        <v>955.47943999999995</v>
      </c>
      <c r="DA24">
        <v>1.7893076992747601</v>
      </c>
      <c r="DB24">
        <v>11.3846153698917</v>
      </c>
      <c r="DC24">
        <v>13312.088</v>
      </c>
      <c r="DD24">
        <v>15</v>
      </c>
      <c r="DE24">
        <v>1608154705.5</v>
      </c>
      <c r="DF24" t="s">
        <v>323</v>
      </c>
      <c r="DG24">
        <v>1608154700.5</v>
      </c>
      <c r="DH24">
        <v>1608154705.5</v>
      </c>
      <c r="DI24">
        <v>19</v>
      </c>
      <c r="DJ24">
        <v>0.13700000000000001</v>
      </c>
      <c r="DK24">
        <v>2E-3</v>
      </c>
      <c r="DL24">
        <v>3.1880000000000002</v>
      </c>
      <c r="DM24">
        <v>6.4000000000000001E-2</v>
      </c>
      <c r="DN24">
        <v>411</v>
      </c>
      <c r="DO24">
        <v>14</v>
      </c>
      <c r="DP24">
        <v>0.11</v>
      </c>
      <c r="DQ24">
        <v>0.03</v>
      </c>
      <c r="DR24">
        <v>10.484648127804901</v>
      </c>
      <c r="DS24">
        <v>-0.19647220424360101</v>
      </c>
      <c r="DT24">
        <v>6.1876734186488203E-2</v>
      </c>
      <c r="DU24">
        <v>1</v>
      </c>
      <c r="DV24">
        <v>-13.5361833333333</v>
      </c>
      <c r="DW24">
        <v>-5.9823804226909298E-2</v>
      </c>
      <c r="DX24">
        <v>4.8759915800674902E-2</v>
      </c>
      <c r="DY24">
        <v>1</v>
      </c>
      <c r="DZ24">
        <v>2.4117366666666702</v>
      </c>
      <c r="EA24">
        <v>-6.6595595105678904E-2</v>
      </c>
      <c r="EB24">
        <v>4.8488488897423503E-3</v>
      </c>
      <c r="EC24">
        <v>1</v>
      </c>
      <c r="ED24">
        <v>3</v>
      </c>
      <c r="EE24">
        <v>3</v>
      </c>
      <c r="EF24" t="s">
        <v>297</v>
      </c>
      <c r="EG24">
        <v>100</v>
      </c>
      <c r="EH24">
        <v>100</v>
      </c>
      <c r="EI24">
        <v>3.1880000000000002</v>
      </c>
      <c r="EJ24">
        <v>6.4000000000000001E-2</v>
      </c>
      <c r="EK24">
        <v>3.0510952380952898</v>
      </c>
      <c r="EL24">
        <v>0</v>
      </c>
      <c r="EM24">
        <v>0</v>
      </c>
      <c r="EN24">
        <v>0</v>
      </c>
      <c r="EO24">
        <v>6.2215000000000097E-2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10.8</v>
      </c>
      <c r="EX24">
        <v>10.9</v>
      </c>
      <c r="EY24">
        <v>2</v>
      </c>
      <c r="EZ24">
        <v>512.55700000000002</v>
      </c>
      <c r="FA24">
        <v>459.56900000000002</v>
      </c>
      <c r="FB24">
        <v>23.6173</v>
      </c>
      <c r="FC24">
        <v>34.106299999999997</v>
      </c>
      <c r="FD24">
        <v>30</v>
      </c>
      <c r="FE24">
        <v>34.007399999999997</v>
      </c>
      <c r="FF24">
        <v>33.970399999999998</v>
      </c>
      <c r="FG24">
        <v>22.5779</v>
      </c>
      <c r="FH24">
        <v>0</v>
      </c>
      <c r="FI24">
        <v>100</v>
      </c>
      <c r="FJ24">
        <v>23.6418</v>
      </c>
      <c r="FK24">
        <v>411.52800000000002</v>
      </c>
      <c r="FL24">
        <v>16.472200000000001</v>
      </c>
      <c r="FM24">
        <v>101.321</v>
      </c>
      <c r="FN24">
        <v>100.69499999999999</v>
      </c>
    </row>
    <row r="25" spans="1:170" x14ac:dyDescent="0.25">
      <c r="A25">
        <v>9</v>
      </c>
      <c r="B25">
        <v>1608154826.5</v>
      </c>
      <c r="C25">
        <v>822</v>
      </c>
      <c r="D25" t="s">
        <v>324</v>
      </c>
      <c r="E25" t="s">
        <v>325</v>
      </c>
      <c r="F25" t="s">
        <v>285</v>
      </c>
      <c r="G25" t="s">
        <v>286</v>
      </c>
      <c r="H25">
        <v>1608154818.5</v>
      </c>
      <c r="I25">
        <f t="shared" si="0"/>
        <v>1.7082370707224694E-3</v>
      </c>
      <c r="J25">
        <f t="shared" si="1"/>
        <v>11.367043244726041</v>
      </c>
      <c r="K25">
        <f t="shared" si="2"/>
        <v>499.95977419354801</v>
      </c>
      <c r="L25">
        <f t="shared" si="3"/>
        <v>237.31230752929193</v>
      </c>
      <c r="M25">
        <f t="shared" si="4"/>
        <v>24.263168050960417</v>
      </c>
      <c r="N25">
        <f t="shared" si="5"/>
        <v>51.116640962588818</v>
      </c>
      <c r="O25">
        <f t="shared" si="6"/>
        <v>7.3947350898821027E-2</v>
      </c>
      <c r="P25">
        <f t="shared" si="7"/>
        <v>2.9681827765261035</v>
      </c>
      <c r="Q25">
        <f t="shared" si="8"/>
        <v>7.2938927357107594E-2</v>
      </c>
      <c r="R25">
        <f t="shared" si="9"/>
        <v>4.5676286726440876E-2</v>
      </c>
      <c r="S25">
        <f t="shared" si="10"/>
        <v>231.28799231649</v>
      </c>
      <c r="T25">
        <f t="shared" si="11"/>
        <v>28.931298094129207</v>
      </c>
      <c r="U25">
        <f t="shared" si="12"/>
        <v>28.894125806451601</v>
      </c>
      <c r="V25">
        <f t="shared" si="13"/>
        <v>3.9971992466938246</v>
      </c>
      <c r="W25">
        <f t="shared" si="14"/>
        <v>43.922014630452466</v>
      </c>
      <c r="X25">
        <f t="shared" si="15"/>
        <v>1.6690447859804061</v>
      </c>
      <c r="Y25">
        <f t="shared" si="16"/>
        <v>3.8000187378090042</v>
      </c>
      <c r="Z25">
        <f t="shared" si="17"/>
        <v>2.3281544607134186</v>
      </c>
      <c r="AA25">
        <f t="shared" si="18"/>
        <v>-75.333254818860894</v>
      </c>
      <c r="AB25">
        <f t="shared" si="19"/>
        <v>-139.33464299809177</v>
      </c>
      <c r="AC25">
        <f t="shared" si="20"/>
        <v>-10.279318269860275</v>
      </c>
      <c r="AD25">
        <f t="shared" si="21"/>
        <v>6.3407762296770613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53866.26796893921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326</v>
      </c>
      <c r="AQ25">
        <v>994.13379999999995</v>
      </c>
      <c r="AR25">
        <v>1138.07</v>
      </c>
      <c r="AS25">
        <f t="shared" si="27"/>
        <v>0.12647394272760026</v>
      </c>
      <c r="AT25">
        <v>0.5</v>
      </c>
      <c r="AU25">
        <f t="shared" si="28"/>
        <v>1180.1688007473422</v>
      </c>
      <c r="AV25">
        <f t="shared" si="29"/>
        <v>11.367043244726041</v>
      </c>
      <c r="AW25">
        <f t="shared" si="30"/>
        <v>74.630300657310016</v>
      </c>
      <c r="AX25">
        <f t="shared" si="31"/>
        <v>0.4246048134121802</v>
      </c>
      <c r="AY25">
        <f t="shared" si="32"/>
        <v>1.0121256143170556E-2</v>
      </c>
      <c r="AZ25">
        <f t="shared" si="33"/>
        <v>1.8663263243912944</v>
      </c>
      <c r="BA25" t="s">
        <v>327</v>
      </c>
      <c r="BB25">
        <v>654.84</v>
      </c>
      <c r="BC25">
        <f t="shared" si="34"/>
        <v>483.2299999999999</v>
      </c>
      <c r="BD25">
        <f t="shared" si="35"/>
        <v>0.29786271547710202</v>
      </c>
      <c r="BE25">
        <f t="shared" si="36"/>
        <v>0.81465841272763551</v>
      </c>
      <c r="BF25">
        <f t="shared" si="37"/>
        <v>0.34060236160991381</v>
      </c>
      <c r="BG25">
        <f t="shared" si="38"/>
        <v>0.8340561665253019</v>
      </c>
      <c r="BH25">
        <f t="shared" si="39"/>
        <v>1399.9806451612901</v>
      </c>
      <c r="BI25">
        <f t="shared" si="40"/>
        <v>1180.1688007473422</v>
      </c>
      <c r="BJ25">
        <f t="shared" si="41"/>
        <v>0.84298936905043875</v>
      </c>
      <c r="BK25">
        <f t="shared" si="42"/>
        <v>0.19597873810087746</v>
      </c>
      <c r="BL25">
        <v>6</v>
      </c>
      <c r="BM25">
        <v>0.5</v>
      </c>
      <c r="BN25" t="s">
        <v>290</v>
      </c>
      <c r="BO25">
        <v>2</v>
      </c>
      <c r="BP25">
        <v>1608154818.5</v>
      </c>
      <c r="BQ25">
        <v>499.95977419354801</v>
      </c>
      <c r="BR25">
        <v>514.62458064516102</v>
      </c>
      <c r="BS25">
        <v>16.324532258064501</v>
      </c>
      <c r="BT25">
        <v>14.308180645161301</v>
      </c>
      <c r="BU25">
        <v>496.772290322581</v>
      </c>
      <c r="BV25">
        <v>16.260364516128998</v>
      </c>
      <c r="BW25">
        <v>500.01722580645202</v>
      </c>
      <c r="BX25">
        <v>102.195161290323</v>
      </c>
      <c r="BY25">
        <v>4.6346129032258099E-2</v>
      </c>
      <c r="BZ25">
        <v>28.0233967741936</v>
      </c>
      <c r="CA25">
        <v>28.894125806451601</v>
      </c>
      <c r="CB25">
        <v>999.9</v>
      </c>
      <c r="CC25">
        <v>0</v>
      </c>
      <c r="CD25">
        <v>0</v>
      </c>
      <c r="CE25">
        <v>10002.337096774199</v>
      </c>
      <c r="CF25">
        <v>0</v>
      </c>
      <c r="CG25">
        <v>494.77974193548403</v>
      </c>
      <c r="CH25">
        <v>1399.9806451612901</v>
      </c>
      <c r="CI25">
        <v>0.899997516129032</v>
      </c>
      <c r="CJ25">
        <v>0.100002406451613</v>
      </c>
      <c r="CK25">
        <v>0</v>
      </c>
      <c r="CL25">
        <v>994.07738709677403</v>
      </c>
      <c r="CM25">
        <v>4.9997499999999997</v>
      </c>
      <c r="CN25">
        <v>13846.664516129</v>
      </c>
      <c r="CO25">
        <v>12177.874193548399</v>
      </c>
      <c r="CP25">
        <v>49.489774193548399</v>
      </c>
      <c r="CQ25">
        <v>51.262</v>
      </c>
      <c r="CR25">
        <v>50.471580645161303</v>
      </c>
      <c r="CS25">
        <v>50.8181935483871</v>
      </c>
      <c r="CT25">
        <v>50.5119032258064</v>
      </c>
      <c r="CU25">
        <v>1255.4787096774201</v>
      </c>
      <c r="CV25">
        <v>139.50193548387099</v>
      </c>
      <c r="CW25">
        <v>0</v>
      </c>
      <c r="CX25">
        <v>145.5</v>
      </c>
      <c r="CY25">
        <v>0</v>
      </c>
      <c r="CZ25">
        <v>994.13379999999995</v>
      </c>
      <c r="DA25">
        <v>5.6435384609155896</v>
      </c>
      <c r="DB25">
        <v>63.092307665424698</v>
      </c>
      <c r="DC25">
        <v>13847.808000000001</v>
      </c>
      <c r="DD25">
        <v>15</v>
      </c>
      <c r="DE25">
        <v>1608154705.5</v>
      </c>
      <c r="DF25" t="s">
        <v>323</v>
      </c>
      <c r="DG25">
        <v>1608154700.5</v>
      </c>
      <c r="DH25">
        <v>1608154705.5</v>
      </c>
      <c r="DI25">
        <v>19</v>
      </c>
      <c r="DJ25">
        <v>0.13700000000000001</v>
      </c>
      <c r="DK25">
        <v>2E-3</v>
      </c>
      <c r="DL25">
        <v>3.1880000000000002</v>
      </c>
      <c r="DM25">
        <v>6.4000000000000001E-2</v>
      </c>
      <c r="DN25">
        <v>411</v>
      </c>
      <c r="DO25">
        <v>14</v>
      </c>
      <c r="DP25">
        <v>0.11</v>
      </c>
      <c r="DQ25">
        <v>0.03</v>
      </c>
      <c r="DR25">
        <v>11.374979159241001</v>
      </c>
      <c r="DS25">
        <v>-0.47648192836139702</v>
      </c>
      <c r="DT25">
        <v>4.6077609060409003E-2</v>
      </c>
      <c r="DU25">
        <v>1</v>
      </c>
      <c r="DV25">
        <v>-14.66812</v>
      </c>
      <c r="DW25">
        <v>0.77909499443823504</v>
      </c>
      <c r="DX25">
        <v>6.6230216668828806E-2</v>
      </c>
      <c r="DY25">
        <v>0</v>
      </c>
      <c r="DZ25">
        <v>2.01744066666667</v>
      </c>
      <c r="EA25">
        <v>-0.259002447163514</v>
      </c>
      <c r="EB25">
        <v>1.8686984228482501E-2</v>
      </c>
      <c r="EC25">
        <v>0</v>
      </c>
      <c r="ED25">
        <v>1</v>
      </c>
      <c r="EE25">
        <v>3</v>
      </c>
      <c r="EF25" t="s">
        <v>318</v>
      </c>
      <c r="EG25">
        <v>100</v>
      </c>
      <c r="EH25">
        <v>100</v>
      </c>
      <c r="EI25">
        <v>3.1869999999999998</v>
      </c>
      <c r="EJ25">
        <v>6.4100000000000004E-2</v>
      </c>
      <c r="EK25">
        <v>3.1875999999999198</v>
      </c>
      <c r="EL25">
        <v>0</v>
      </c>
      <c r="EM25">
        <v>0</v>
      </c>
      <c r="EN25">
        <v>0</v>
      </c>
      <c r="EO25">
        <v>6.4164999999999098E-2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2.1</v>
      </c>
      <c r="EX25">
        <v>2</v>
      </c>
      <c r="EY25">
        <v>2</v>
      </c>
      <c r="EZ25">
        <v>512.28599999999994</v>
      </c>
      <c r="FA25">
        <v>459.83600000000001</v>
      </c>
      <c r="FB25">
        <v>23.433900000000001</v>
      </c>
      <c r="FC25">
        <v>34.123600000000003</v>
      </c>
      <c r="FD25">
        <v>30.000399999999999</v>
      </c>
      <c r="FE25">
        <v>34.029200000000003</v>
      </c>
      <c r="FF25">
        <v>33.997</v>
      </c>
      <c r="FG25">
        <v>26.762599999999999</v>
      </c>
      <c r="FH25">
        <v>0</v>
      </c>
      <c r="FI25">
        <v>100</v>
      </c>
      <c r="FJ25">
        <v>23.417200000000001</v>
      </c>
      <c r="FK25">
        <v>514.46</v>
      </c>
      <c r="FL25">
        <v>16.472200000000001</v>
      </c>
      <c r="FM25">
        <v>101.322</v>
      </c>
      <c r="FN25">
        <v>100.69799999999999</v>
      </c>
    </row>
    <row r="26" spans="1:170" x14ac:dyDescent="0.25">
      <c r="A26">
        <v>10</v>
      </c>
      <c r="B26">
        <v>1608154947</v>
      </c>
      <c r="C26">
        <v>942.5</v>
      </c>
      <c r="D26" t="s">
        <v>328</v>
      </c>
      <c r="E26" t="s">
        <v>329</v>
      </c>
      <c r="F26" t="s">
        <v>285</v>
      </c>
      <c r="G26" t="s">
        <v>286</v>
      </c>
      <c r="H26">
        <v>1608154939</v>
      </c>
      <c r="I26">
        <f t="shared" si="0"/>
        <v>1.2818730914350011E-3</v>
      </c>
      <c r="J26">
        <f t="shared" si="1"/>
        <v>11.728448459381228</v>
      </c>
      <c r="K26">
        <f t="shared" si="2"/>
        <v>600.05348387096797</v>
      </c>
      <c r="L26">
        <f t="shared" si="3"/>
        <v>234.53324015054912</v>
      </c>
      <c r="M26">
        <f t="shared" si="4"/>
        <v>23.978993398174456</v>
      </c>
      <c r="N26">
        <f t="shared" si="5"/>
        <v>61.350273927300421</v>
      </c>
      <c r="O26">
        <f t="shared" si="6"/>
        <v>5.414637008564082E-2</v>
      </c>
      <c r="P26">
        <f t="shared" si="7"/>
        <v>2.9671794373374705</v>
      </c>
      <c r="Q26">
        <f t="shared" si="8"/>
        <v>5.3603375334642843E-2</v>
      </c>
      <c r="R26">
        <f t="shared" si="9"/>
        <v>3.3550441602236775E-2</v>
      </c>
      <c r="S26">
        <f t="shared" si="10"/>
        <v>231.29376269569002</v>
      </c>
      <c r="T26">
        <f t="shared" si="11"/>
        <v>29.015543771859381</v>
      </c>
      <c r="U26">
        <f t="shared" si="12"/>
        <v>28.930141935483899</v>
      </c>
      <c r="V26">
        <f t="shared" si="13"/>
        <v>4.005543897100913</v>
      </c>
      <c r="W26">
        <f t="shared" si="14"/>
        <v>42.903201934117355</v>
      </c>
      <c r="X26">
        <f t="shared" si="15"/>
        <v>1.6278998520820327</v>
      </c>
      <c r="Y26">
        <f t="shared" si="16"/>
        <v>3.7943551499532693</v>
      </c>
      <c r="Z26">
        <f t="shared" si="17"/>
        <v>2.3776440450188803</v>
      </c>
      <c r="AA26">
        <f t="shared" si="18"/>
        <v>-56.530603332283548</v>
      </c>
      <c r="AB26">
        <f t="shared" si="19"/>
        <v>-149.14200071912035</v>
      </c>
      <c r="AC26">
        <f t="shared" si="20"/>
        <v>-11.007144499153677</v>
      </c>
      <c r="AD26">
        <f t="shared" si="21"/>
        <v>14.614014145132444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53841.489540200899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330</v>
      </c>
      <c r="AQ26">
        <v>1020.71730769231</v>
      </c>
      <c r="AR26">
        <v>1175.32</v>
      </c>
      <c r="AS26">
        <f t="shared" si="27"/>
        <v>0.13154093549645196</v>
      </c>
      <c r="AT26">
        <v>0.5</v>
      </c>
      <c r="AU26">
        <f t="shared" si="28"/>
        <v>1180.201587844047</v>
      </c>
      <c r="AV26">
        <f t="shared" si="29"/>
        <v>11.728448459381228</v>
      </c>
      <c r="AW26">
        <f t="shared" si="30"/>
        <v>77.62241046970199</v>
      </c>
      <c r="AX26">
        <f t="shared" si="31"/>
        <v>0.42379096756627976</v>
      </c>
      <c r="AY26">
        <f t="shared" si="32"/>
        <v>1.0427198256594453E-2</v>
      </c>
      <c r="AZ26">
        <f t="shared" si="33"/>
        <v>1.775482421808529</v>
      </c>
      <c r="BA26" t="s">
        <v>331</v>
      </c>
      <c r="BB26">
        <v>677.23</v>
      </c>
      <c r="BC26">
        <f t="shared" si="34"/>
        <v>498.08999999999992</v>
      </c>
      <c r="BD26">
        <f t="shared" si="35"/>
        <v>0.31039107853538511</v>
      </c>
      <c r="BE26">
        <f t="shared" si="36"/>
        <v>0.80730409888388122</v>
      </c>
      <c r="BF26">
        <f t="shared" si="37"/>
        <v>0.33620750222483409</v>
      </c>
      <c r="BG26">
        <f t="shared" si="38"/>
        <v>0.81942883793312604</v>
      </c>
      <c r="BH26">
        <f t="shared" si="39"/>
        <v>1400.02</v>
      </c>
      <c r="BI26">
        <f t="shared" si="40"/>
        <v>1180.201587844047</v>
      </c>
      <c r="BJ26">
        <f t="shared" si="41"/>
        <v>0.84298909147301249</v>
      </c>
      <c r="BK26">
        <f t="shared" si="42"/>
        <v>0.19597818294602515</v>
      </c>
      <c r="BL26">
        <v>6</v>
      </c>
      <c r="BM26">
        <v>0.5</v>
      </c>
      <c r="BN26" t="s">
        <v>290</v>
      </c>
      <c r="BO26">
        <v>2</v>
      </c>
      <c r="BP26">
        <v>1608154939</v>
      </c>
      <c r="BQ26">
        <v>600.05348387096797</v>
      </c>
      <c r="BR26">
        <v>615.05074193548398</v>
      </c>
      <c r="BS26">
        <v>15.9221290322581</v>
      </c>
      <c r="BT26">
        <v>14.408364516129</v>
      </c>
      <c r="BU26">
        <v>596.86609677419403</v>
      </c>
      <c r="BV26">
        <v>15.8579548387097</v>
      </c>
      <c r="BW26">
        <v>499.99703225806502</v>
      </c>
      <c r="BX26">
        <v>102.194774193548</v>
      </c>
      <c r="BY26">
        <v>4.6568580645161298E-2</v>
      </c>
      <c r="BZ26">
        <v>27.997809677419401</v>
      </c>
      <c r="CA26">
        <v>28.930141935483899</v>
      </c>
      <c r="CB26">
        <v>999.9</v>
      </c>
      <c r="CC26">
        <v>0</v>
      </c>
      <c r="CD26">
        <v>0</v>
      </c>
      <c r="CE26">
        <v>9996.6935483871002</v>
      </c>
      <c r="CF26">
        <v>0</v>
      </c>
      <c r="CG26">
        <v>483.370322580645</v>
      </c>
      <c r="CH26">
        <v>1400.02</v>
      </c>
      <c r="CI26">
        <v>0.90000532258064503</v>
      </c>
      <c r="CJ26">
        <v>9.9994529032258098E-2</v>
      </c>
      <c r="CK26">
        <v>0</v>
      </c>
      <c r="CL26">
        <v>1020.67774193548</v>
      </c>
      <c r="CM26">
        <v>4.9997499999999997</v>
      </c>
      <c r="CN26">
        <v>14213.3</v>
      </c>
      <c r="CO26">
        <v>12178.2387096774</v>
      </c>
      <c r="CP26">
        <v>49.670999999999999</v>
      </c>
      <c r="CQ26">
        <v>51.383000000000003</v>
      </c>
      <c r="CR26">
        <v>50.637</v>
      </c>
      <c r="CS26">
        <v>50.961387096774203</v>
      </c>
      <c r="CT26">
        <v>50.683064516129001</v>
      </c>
      <c r="CU26">
        <v>1255.5270967741901</v>
      </c>
      <c r="CV26">
        <v>139.492903225806</v>
      </c>
      <c r="CW26">
        <v>0</v>
      </c>
      <c r="CX26">
        <v>120.09999990463299</v>
      </c>
      <c r="CY26">
        <v>0</v>
      </c>
      <c r="CZ26">
        <v>1020.71730769231</v>
      </c>
      <c r="DA26">
        <v>3.0875213570826001</v>
      </c>
      <c r="DB26">
        <v>35.302564022049097</v>
      </c>
      <c r="DC26">
        <v>14213.8615384615</v>
      </c>
      <c r="DD26">
        <v>15</v>
      </c>
      <c r="DE26">
        <v>1608154705.5</v>
      </c>
      <c r="DF26" t="s">
        <v>323</v>
      </c>
      <c r="DG26">
        <v>1608154700.5</v>
      </c>
      <c r="DH26">
        <v>1608154705.5</v>
      </c>
      <c r="DI26">
        <v>19</v>
      </c>
      <c r="DJ26">
        <v>0.13700000000000001</v>
      </c>
      <c r="DK26">
        <v>2E-3</v>
      </c>
      <c r="DL26">
        <v>3.1880000000000002</v>
      </c>
      <c r="DM26">
        <v>6.4000000000000001E-2</v>
      </c>
      <c r="DN26">
        <v>411</v>
      </c>
      <c r="DO26">
        <v>14</v>
      </c>
      <c r="DP26">
        <v>0.11</v>
      </c>
      <c r="DQ26">
        <v>0.03</v>
      </c>
      <c r="DR26">
        <v>11.7333231305798</v>
      </c>
      <c r="DS26">
        <v>-0.834723959551534</v>
      </c>
      <c r="DT26">
        <v>6.8731514927471496E-2</v>
      </c>
      <c r="DU26">
        <v>0</v>
      </c>
      <c r="DV26">
        <v>-14.9917766666667</v>
      </c>
      <c r="DW26">
        <v>1.1704391546162001</v>
      </c>
      <c r="DX26">
        <v>9.3657402922685401E-2</v>
      </c>
      <c r="DY26">
        <v>0</v>
      </c>
      <c r="DZ26">
        <v>1.5126710000000001</v>
      </c>
      <c r="EA26">
        <v>-0.24493428253615299</v>
      </c>
      <c r="EB26">
        <v>1.7695970982118999E-2</v>
      </c>
      <c r="EC26">
        <v>0</v>
      </c>
      <c r="ED26">
        <v>0</v>
      </c>
      <c r="EE26">
        <v>3</v>
      </c>
      <c r="EF26" t="s">
        <v>292</v>
      </c>
      <c r="EG26">
        <v>100</v>
      </c>
      <c r="EH26">
        <v>100</v>
      </c>
      <c r="EI26">
        <v>3.1880000000000002</v>
      </c>
      <c r="EJ26">
        <v>6.4100000000000004E-2</v>
      </c>
      <c r="EK26">
        <v>3.1875999999999198</v>
      </c>
      <c r="EL26">
        <v>0</v>
      </c>
      <c r="EM26">
        <v>0</v>
      </c>
      <c r="EN26">
        <v>0</v>
      </c>
      <c r="EO26">
        <v>6.4164999999999098E-2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4.0999999999999996</v>
      </c>
      <c r="EX26">
        <v>4</v>
      </c>
      <c r="EY26">
        <v>2</v>
      </c>
      <c r="EZ26">
        <v>511.98</v>
      </c>
      <c r="FA26">
        <v>459.71899999999999</v>
      </c>
      <c r="FB26">
        <v>23.391200000000001</v>
      </c>
      <c r="FC26">
        <v>34.179200000000002</v>
      </c>
      <c r="FD26">
        <v>30</v>
      </c>
      <c r="FE26">
        <v>34.074800000000003</v>
      </c>
      <c r="FF26">
        <v>34.041699999999999</v>
      </c>
      <c r="FG26">
        <v>30.682400000000001</v>
      </c>
      <c r="FH26">
        <v>0</v>
      </c>
      <c r="FI26">
        <v>100</v>
      </c>
      <c r="FJ26">
        <v>23.410299999999999</v>
      </c>
      <c r="FK26">
        <v>614.77499999999998</v>
      </c>
      <c r="FL26">
        <v>16.2544</v>
      </c>
      <c r="FM26">
        <v>101.31399999999999</v>
      </c>
      <c r="FN26">
        <v>100.68600000000001</v>
      </c>
    </row>
    <row r="27" spans="1:170" x14ac:dyDescent="0.25">
      <c r="A27">
        <v>11</v>
      </c>
      <c r="B27">
        <v>1608155067.5</v>
      </c>
      <c r="C27">
        <v>1063</v>
      </c>
      <c r="D27" t="s">
        <v>332</v>
      </c>
      <c r="E27" t="s">
        <v>333</v>
      </c>
      <c r="F27" t="s">
        <v>285</v>
      </c>
      <c r="G27" t="s">
        <v>286</v>
      </c>
      <c r="H27">
        <v>1608155059.5</v>
      </c>
      <c r="I27">
        <f t="shared" si="0"/>
        <v>9.7726998556141786E-4</v>
      </c>
      <c r="J27">
        <f t="shared" si="1"/>
        <v>11.437188713966615</v>
      </c>
      <c r="K27">
        <f t="shared" si="2"/>
        <v>700.06641935483901</v>
      </c>
      <c r="L27">
        <f t="shared" si="3"/>
        <v>228.92426599166507</v>
      </c>
      <c r="M27">
        <f t="shared" si="4"/>
        <v>23.405609616227398</v>
      </c>
      <c r="N27">
        <f t="shared" si="5"/>
        <v>71.575991500377171</v>
      </c>
      <c r="O27">
        <f t="shared" si="6"/>
        <v>4.0645264750815716E-2</v>
      </c>
      <c r="P27">
        <f t="shared" si="7"/>
        <v>2.9675565732470193</v>
      </c>
      <c r="Q27">
        <f t="shared" si="8"/>
        <v>4.033850709137464E-2</v>
      </c>
      <c r="R27">
        <f t="shared" si="9"/>
        <v>2.5238934758673837E-2</v>
      </c>
      <c r="S27">
        <f t="shared" si="10"/>
        <v>231.29231814936603</v>
      </c>
      <c r="T27">
        <f t="shared" si="11"/>
        <v>29.066427270397408</v>
      </c>
      <c r="U27">
        <f t="shared" si="12"/>
        <v>28.9369032258065</v>
      </c>
      <c r="V27">
        <f t="shared" si="13"/>
        <v>4.0071121266560716</v>
      </c>
      <c r="W27">
        <f t="shared" si="14"/>
        <v>42.182814127504628</v>
      </c>
      <c r="X27">
        <f t="shared" si="15"/>
        <v>1.5980271254863785</v>
      </c>
      <c r="Y27">
        <f t="shared" si="16"/>
        <v>3.7883369294805078</v>
      </c>
      <c r="Z27">
        <f t="shared" si="17"/>
        <v>2.4090850011696929</v>
      </c>
      <c r="AA27">
        <f t="shared" si="18"/>
        <v>-43.097606363258528</v>
      </c>
      <c r="AB27">
        <f t="shared" si="19"/>
        <v>-154.59844763152452</v>
      </c>
      <c r="AC27">
        <f t="shared" si="20"/>
        <v>-11.407237650734459</v>
      </c>
      <c r="AD27">
        <f t="shared" si="21"/>
        <v>22.18902650384851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53857.394082082632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334</v>
      </c>
      <c r="AQ27">
        <v>1040.0973076923101</v>
      </c>
      <c r="AR27">
        <v>1198.98</v>
      </c>
      <c r="AS27">
        <f t="shared" si="27"/>
        <v>0.13251488123879462</v>
      </c>
      <c r="AT27">
        <v>0.5</v>
      </c>
      <c r="AU27">
        <f t="shared" si="28"/>
        <v>1180.1942426827554</v>
      </c>
      <c r="AV27">
        <f t="shared" si="29"/>
        <v>11.437188713966615</v>
      </c>
      <c r="AW27">
        <f t="shared" si="30"/>
        <v>78.196649953907254</v>
      </c>
      <c r="AX27">
        <f t="shared" si="31"/>
        <v>0.42480274900331949</v>
      </c>
      <c r="AY27">
        <f t="shared" si="32"/>
        <v>1.018047348415386E-2</v>
      </c>
      <c r="AZ27">
        <f t="shared" si="33"/>
        <v>1.7207126057148576</v>
      </c>
      <c r="BA27" t="s">
        <v>335</v>
      </c>
      <c r="BB27">
        <v>689.65</v>
      </c>
      <c r="BC27">
        <f t="shared" si="34"/>
        <v>509.33000000000004</v>
      </c>
      <c r="BD27">
        <f t="shared" si="35"/>
        <v>0.31194450024088488</v>
      </c>
      <c r="BE27">
        <f t="shared" si="36"/>
        <v>0.80200433053571918</v>
      </c>
      <c r="BF27">
        <f t="shared" si="37"/>
        <v>0.32860740684173012</v>
      </c>
      <c r="BG27">
        <f t="shared" si="38"/>
        <v>0.81013803002733042</v>
      </c>
      <c r="BH27">
        <f t="shared" si="39"/>
        <v>1400.01129032258</v>
      </c>
      <c r="BI27">
        <f t="shared" si="40"/>
        <v>1180.1942426827554</v>
      </c>
      <c r="BJ27">
        <f t="shared" si="41"/>
        <v>0.84298908933143257</v>
      </c>
      <c r="BK27">
        <f t="shared" si="42"/>
        <v>0.19597817866286527</v>
      </c>
      <c r="BL27">
        <v>6</v>
      </c>
      <c r="BM27">
        <v>0.5</v>
      </c>
      <c r="BN27" t="s">
        <v>290</v>
      </c>
      <c r="BO27">
        <v>2</v>
      </c>
      <c r="BP27">
        <v>1608155059.5</v>
      </c>
      <c r="BQ27">
        <v>700.06641935483901</v>
      </c>
      <c r="BR27">
        <v>714.61161290322605</v>
      </c>
      <c r="BS27">
        <v>15.6298935483871</v>
      </c>
      <c r="BT27">
        <v>14.475532258064501</v>
      </c>
      <c r="BU27">
        <v>696.87896774193598</v>
      </c>
      <c r="BV27">
        <v>15.565725806451599</v>
      </c>
      <c r="BW27">
        <v>500.01435483871001</v>
      </c>
      <c r="BX27">
        <v>102.19487096774201</v>
      </c>
      <c r="BY27">
        <v>4.6844277419354798E-2</v>
      </c>
      <c r="BZ27">
        <v>27.970583870967701</v>
      </c>
      <c r="CA27">
        <v>28.9369032258065</v>
      </c>
      <c r="CB27">
        <v>999.9</v>
      </c>
      <c r="CC27">
        <v>0</v>
      </c>
      <c r="CD27">
        <v>0</v>
      </c>
      <c r="CE27">
        <v>9998.8193548387098</v>
      </c>
      <c r="CF27">
        <v>0</v>
      </c>
      <c r="CG27">
        <v>447.70361290322597</v>
      </c>
      <c r="CH27">
        <v>1400.01129032258</v>
      </c>
      <c r="CI27">
        <v>0.90000745161290296</v>
      </c>
      <c r="CJ27">
        <v>9.9992380645161305E-2</v>
      </c>
      <c r="CK27">
        <v>0</v>
      </c>
      <c r="CL27">
        <v>1040.10387096774</v>
      </c>
      <c r="CM27">
        <v>4.9997499999999997</v>
      </c>
      <c r="CN27">
        <v>14474.203225806499</v>
      </c>
      <c r="CO27">
        <v>12178.1612903226</v>
      </c>
      <c r="CP27">
        <v>49.786064516129002</v>
      </c>
      <c r="CQ27">
        <v>51.471548387096803</v>
      </c>
      <c r="CR27">
        <v>50.756032258064501</v>
      </c>
      <c r="CS27">
        <v>51.064129032258002</v>
      </c>
      <c r="CT27">
        <v>50.812096774193499</v>
      </c>
      <c r="CU27">
        <v>1255.5193548387099</v>
      </c>
      <c r="CV27">
        <v>139.491935483871</v>
      </c>
      <c r="CW27">
        <v>0</v>
      </c>
      <c r="CX27">
        <v>120.09999990463299</v>
      </c>
      <c r="CY27">
        <v>0</v>
      </c>
      <c r="CZ27">
        <v>1040.0973076923101</v>
      </c>
      <c r="DA27">
        <v>-0.484444437837521</v>
      </c>
      <c r="DB27">
        <v>-21.6991453090805</v>
      </c>
      <c r="DC27">
        <v>14473.7038461538</v>
      </c>
      <c r="DD27">
        <v>15</v>
      </c>
      <c r="DE27">
        <v>1608154705.5</v>
      </c>
      <c r="DF27" t="s">
        <v>323</v>
      </c>
      <c r="DG27">
        <v>1608154700.5</v>
      </c>
      <c r="DH27">
        <v>1608154705.5</v>
      </c>
      <c r="DI27">
        <v>19</v>
      </c>
      <c r="DJ27">
        <v>0.13700000000000001</v>
      </c>
      <c r="DK27">
        <v>2E-3</v>
      </c>
      <c r="DL27">
        <v>3.1880000000000002</v>
      </c>
      <c r="DM27">
        <v>6.4000000000000001E-2</v>
      </c>
      <c r="DN27">
        <v>411</v>
      </c>
      <c r="DO27">
        <v>14</v>
      </c>
      <c r="DP27">
        <v>0.11</v>
      </c>
      <c r="DQ27">
        <v>0.03</v>
      </c>
      <c r="DR27">
        <v>11.457057382916</v>
      </c>
      <c r="DS27">
        <v>-1.1842390074823099</v>
      </c>
      <c r="DT27">
        <v>0.12161946853588</v>
      </c>
      <c r="DU27">
        <v>0</v>
      </c>
      <c r="DV27">
        <v>-14.550983333333299</v>
      </c>
      <c r="DW27">
        <v>1.4035835372636301</v>
      </c>
      <c r="DX27">
        <v>0.14383154749760399</v>
      </c>
      <c r="DY27">
        <v>0</v>
      </c>
      <c r="DZ27">
        <v>1.1546826666666701</v>
      </c>
      <c r="EA27">
        <v>-7.6651568409342605E-2</v>
      </c>
      <c r="EB27">
        <v>5.5400853984593299E-3</v>
      </c>
      <c r="EC27">
        <v>1</v>
      </c>
      <c r="ED27">
        <v>1</v>
      </c>
      <c r="EE27">
        <v>3</v>
      </c>
      <c r="EF27" t="s">
        <v>318</v>
      </c>
      <c r="EG27">
        <v>100</v>
      </c>
      <c r="EH27">
        <v>100</v>
      </c>
      <c r="EI27">
        <v>3.1880000000000002</v>
      </c>
      <c r="EJ27">
        <v>6.4199999999999993E-2</v>
      </c>
      <c r="EK27">
        <v>3.1875999999999198</v>
      </c>
      <c r="EL27">
        <v>0</v>
      </c>
      <c r="EM27">
        <v>0</v>
      </c>
      <c r="EN27">
        <v>0</v>
      </c>
      <c r="EO27">
        <v>6.4164999999999098E-2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6.1</v>
      </c>
      <c r="EX27">
        <v>6</v>
      </c>
      <c r="EY27">
        <v>2</v>
      </c>
      <c r="EZ27">
        <v>511.77499999999998</v>
      </c>
      <c r="FA27">
        <v>459.77199999999999</v>
      </c>
      <c r="FB27">
        <v>23.5671</v>
      </c>
      <c r="FC27">
        <v>34.244599999999998</v>
      </c>
      <c r="FD27">
        <v>30.0001</v>
      </c>
      <c r="FE27">
        <v>34.133000000000003</v>
      </c>
      <c r="FF27">
        <v>34.095599999999997</v>
      </c>
      <c r="FG27">
        <v>34.490400000000001</v>
      </c>
      <c r="FH27">
        <v>0</v>
      </c>
      <c r="FI27">
        <v>100</v>
      </c>
      <c r="FJ27">
        <v>23.572700000000001</v>
      </c>
      <c r="FK27">
        <v>714.50300000000004</v>
      </c>
      <c r="FL27">
        <v>15.8695</v>
      </c>
      <c r="FM27">
        <v>101.306</v>
      </c>
      <c r="FN27">
        <v>100.67700000000001</v>
      </c>
    </row>
    <row r="28" spans="1:170" x14ac:dyDescent="0.25">
      <c r="A28">
        <v>12</v>
      </c>
      <c r="B28">
        <v>1608155185.5</v>
      </c>
      <c r="C28">
        <v>1181</v>
      </c>
      <c r="D28" t="s">
        <v>336</v>
      </c>
      <c r="E28" t="s">
        <v>337</v>
      </c>
      <c r="F28" t="s">
        <v>285</v>
      </c>
      <c r="G28" t="s">
        <v>286</v>
      </c>
      <c r="H28">
        <v>1608155177.75</v>
      </c>
      <c r="I28">
        <f t="shared" si="0"/>
        <v>8.285806874230539E-4</v>
      </c>
      <c r="J28">
        <f t="shared" si="1"/>
        <v>11.919414951627607</v>
      </c>
      <c r="K28">
        <f t="shared" si="2"/>
        <v>799.88639999999998</v>
      </c>
      <c r="L28">
        <f t="shared" si="3"/>
        <v>218.16769924113143</v>
      </c>
      <c r="M28">
        <f t="shared" si="4"/>
        <v>22.305689215576294</v>
      </c>
      <c r="N28">
        <f t="shared" si="5"/>
        <v>81.781205504881484</v>
      </c>
      <c r="O28">
        <f t="shared" si="6"/>
        <v>3.4129669461773988E-2</v>
      </c>
      <c r="P28">
        <f t="shared" si="7"/>
        <v>2.9678385903579527</v>
      </c>
      <c r="Q28">
        <f t="shared" si="8"/>
        <v>3.3913115520780537E-2</v>
      </c>
      <c r="R28">
        <f t="shared" si="9"/>
        <v>2.1215039018377294E-2</v>
      </c>
      <c r="S28">
        <f t="shared" si="10"/>
        <v>231.29307337221593</v>
      </c>
      <c r="T28">
        <f t="shared" si="11"/>
        <v>29.111783844311056</v>
      </c>
      <c r="U28">
        <f t="shared" si="12"/>
        <v>28.945316666666699</v>
      </c>
      <c r="V28">
        <f t="shared" si="13"/>
        <v>4.0090643074889636</v>
      </c>
      <c r="W28">
        <f t="shared" si="14"/>
        <v>41.671696225333577</v>
      </c>
      <c r="X28">
        <f t="shared" si="15"/>
        <v>1.5793341549935396</v>
      </c>
      <c r="Y28">
        <f t="shared" si="16"/>
        <v>3.7899444900287285</v>
      </c>
      <c r="Z28">
        <f t="shared" si="17"/>
        <v>2.429730152495424</v>
      </c>
      <c r="AA28">
        <f t="shared" si="18"/>
        <v>-36.540408315356679</v>
      </c>
      <c r="AB28">
        <f t="shared" si="19"/>
        <v>-154.79511195072973</v>
      </c>
      <c r="AC28">
        <f t="shared" si="20"/>
        <v>-11.421555122511883</v>
      </c>
      <c r="AD28">
        <f t="shared" si="21"/>
        <v>28.535997983617648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53864.324737840914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338</v>
      </c>
      <c r="AQ28">
        <v>1059.2215384615399</v>
      </c>
      <c r="AR28">
        <v>1226.3900000000001</v>
      </c>
      <c r="AS28">
        <f t="shared" si="27"/>
        <v>0.13630938081561339</v>
      </c>
      <c r="AT28">
        <v>0.5</v>
      </c>
      <c r="AU28">
        <f t="shared" si="28"/>
        <v>1180.1982007472702</v>
      </c>
      <c r="AV28">
        <f t="shared" si="29"/>
        <v>11.919414951627607</v>
      </c>
      <c r="AW28">
        <f t="shared" si="30"/>
        <v>80.436042991780695</v>
      </c>
      <c r="AX28">
        <f t="shared" si="31"/>
        <v>0.43402995784375281</v>
      </c>
      <c r="AY28">
        <f t="shared" si="32"/>
        <v>1.0589037013893901E-2</v>
      </c>
      <c r="AZ28">
        <f t="shared" si="33"/>
        <v>1.6599042718874091</v>
      </c>
      <c r="BA28" t="s">
        <v>339</v>
      </c>
      <c r="BB28">
        <v>694.1</v>
      </c>
      <c r="BC28">
        <f t="shared" si="34"/>
        <v>532.29000000000008</v>
      </c>
      <c r="BD28">
        <f t="shared" si="35"/>
        <v>0.31405523593992024</v>
      </c>
      <c r="BE28">
        <f t="shared" si="36"/>
        <v>0.79272034828931681</v>
      </c>
      <c r="BF28">
        <f t="shared" si="37"/>
        <v>0.32719550367591982</v>
      </c>
      <c r="BG28">
        <f t="shared" si="38"/>
        <v>0.7993746722632622</v>
      </c>
      <c r="BH28">
        <f t="shared" si="39"/>
        <v>1400.0160000000001</v>
      </c>
      <c r="BI28">
        <f t="shared" si="40"/>
        <v>1180.1982007472702</v>
      </c>
      <c r="BJ28">
        <f t="shared" si="41"/>
        <v>0.84298908065855682</v>
      </c>
      <c r="BK28">
        <f t="shared" si="42"/>
        <v>0.19597816131711376</v>
      </c>
      <c r="BL28">
        <v>6</v>
      </c>
      <c r="BM28">
        <v>0.5</v>
      </c>
      <c r="BN28" t="s">
        <v>290</v>
      </c>
      <c r="BO28">
        <v>2</v>
      </c>
      <c r="BP28">
        <v>1608155177.75</v>
      </c>
      <c r="BQ28">
        <v>799.88639999999998</v>
      </c>
      <c r="BR28">
        <v>814.98479999999995</v>
      </c>
      <c r="BS28">
        <v>15.4471666666667</v>
      </c>
      <c r="BT28">
        <v>14.4682433333333</v>
      </c>
      <c r="BU28">
        <v>796.69863333333296</v>
      </c>
      <c r="BV28">
        <v>15.382986666666699</v>
      </c>
      <c r="BW28">
        <v>500.007366666667</v>
      </c>
      <c r="BX28">
        <v>102.194066666667</v>
      </c>
      <c r="BY28">
        <v>4.6958439999999997E-2</v>
      </c>
      <c r="BZ28">
        <v>27.97786</v>
      </c>
      <c r="CA28">
        <v>28.945316666666699</v>
      </c>
      <c r="CB28">
        <v>999.9</v>
      </c>
      <c r="CC28">
        <v>0</v>
      </c>
      <c r="CD28">
        <v>0</v>
      </c>
      <c r="CE28">
        <v>10000.495000000001</v>
      </c>
      <c r="CF28">
        <v>0</v>
      </c>
      <c r="CG28">
        <v>435.099066666667</v>
      </c>
      <c r="CH28">
        <v>1400.0160000000001</v>
      </c>
      <c r="CI28">
        <v>0.90000586666666604</v>
      </c>
      <c r="CJ28">
        <v>9.9993979999999996E-2</v>
      </c>
      <c r="CK28">
        <v>0</v>
      </c>
      <c r="CL28">
        <v>1059.1706666666701</v>
      </c>
      <c r="CM28">
        <v>4.9997499999999997</v>
      </c>
      <c r="CN28">
        <v>14733.1566666667</v>
      </c>
      <c r="CO28">
        <v>12178.22</v>
      </c>
      <c r="CP28">
        <v>49.858066666666701</v>
      </c>
      <c r="CQ28">
        <v>51.495800000000003</v>
      </c>
      <c r="CR28">
        <v>50.816200000000002</v>
      </c>
      <c r="CS28">
        <v>51.058</v>
      </c>
      <c r="CT28">
        <v>50.837133333333298</v>
      </c>
      <c r="CU28">
        <v>1255.5239999999999</v>
      </c>
      <c r="CV28">
        <v>139.49199999999999</v>
      </c>
      <c r="CW28">
        <v>0</v>
      </c>
      <c r="CX28">
        <v>117.60000014305101</v>
      </c>
      <c r="CY28">
        <v>0</v>
      </c>
      <c r="CZ28">
        <v>1059.2215384615399</v>
      </c>
      <c r="DA28">
        <v>2.48888887816844</v>
      </c>
      <c r="DB28">
        <v>29.7606837558797</v>
      </c>
      <c r="DC28">
        <v>14733.242307692301</v>
      </c>
      <c r="DD28">
        <v>15</v>
      </c>
      <c r="DE28">
        <v>1608154705.5</v>
      </c>
      <c r="DF28" t="s">
        <v>323</v>
      </c>
      <c r="DG28">
        <v>1608154700.5</v>
      </c>
      <c r="DH28">
        <v>1608154705.5</v>
      </c>
      <c r="DI28">
        <v>19</v>
      </c>
      <c r="DJ28">
        <v>0.13700000000000001</v>
      </c>
      <c r="DK28">
        <v>2E-3</v>
      </c>
      <c r="DL28">
        <v>3.1880000000000002</v>
      </c>
      <c r="DM28">
        <v>6.4000000000000001E-2</v>
      </c>
      <c r="DN28">
        <v>411</v>
      </c>
      <c r="DO28">
        <v>14</v>
      </c>
      <c r="DP28">
        <v>0.11</v>
      </c>
      <c r="DQ28">
        <v>0.03</v>
      </c>
      <c r="DR28">
        <v>11.9201842195426</v>
      </c>
      <c r="DS28">
        <v>-0.198071981317607</v>
      </c>
      <c r="DT28">
        <v>6.3349348891418605E-2</v>
      </c>
      <c r="DU28">
        <v>1</v>
      </c>
      <c r="DV28">
        <v>-15.0992</v>
      </c>
      <c r="DW28">
        <v>0.109588431590646</v>
      </c>
      <c r="DX28">
        <v>7.56189570588401E-2</v>
      </c>
      <c r="DY28">
        <v>1</v>
      </c>
      <c r="DZ28">
        <v>0.97909986666666704</v>
      </c>
      <c r="EA28">
        <v>-1.4980805339263799E-2</v>
      </c>
      <c r="EB28">
        <v>1.27718544029005E-3</v>
      </c>
      <c r="EC28">
        <v>1</v>
      </c>
      <c r="ED28">
        <v>3</v>
      </c>
      <c r="EE28">
        <v>3</v>
      </c>
      <c r="EF28" t="s">
        <v>297</v>
      </c>
      <c r="EG28">
        <v>100</v>
      </c>
      <c r="EH28">
        <v>100</v>
      </c>
      <c r="EI28">
        <v>3.1880000000000002</v>
      </c>
      <c r="EJ28">
        <v>6.4199999999999993E-2</v>
      </c>
      <c r="EK28">
        <v>3.1875999999999198</v>
      </c>
      <c r="EL28">
        <v>0</v>
      </c>
      <c r="EM28">
        <v>0</v>
      </c>
      <c r="EN28">
        <v>0</v>
      </c>
      <c r="EO28">
        <v>6.4164999999999098E-2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8.1</v>
      </c>
      <c r="EX28">
        <v>8</v>
      </c>
      <c r="EY28">
        <v>2</v>
      </c>
      <c r="EZ28">
        <v>511.90199999999999</v>
      </c>
      <c r="FA28">
        <v>459.88900000000001</v>
      </c>
      <c r="FB28">
        <v>23.630299999999998</v>
      </c>
      <c r="FC28">
        <v>34.265900000000002</v>
      </c>
      <c r="FD28">
        <v>29.9999</v>
      </c>
      <c r="FE28">
        <v>34.160699999999999</v>
      </c>
      <c r="FF28">
        <v>34.122999999999998</v>
      </c>
      <c r="FG28">
        <v>38.2211</v>
      </c>
      <c r="FH28">
        <v>0</v>
      </c>
      <c r="FI28">
        <v>100</v>
      </c>
      <c r="FJ28">
        <v>23.6434</v>
      </c>
      <c r="FK28">
        <v>814.96400000000006</v>
      </c>
      <c r="FL28">
        <v>15.608499999999999</v>
      </c>
      <c r="FM28">
        <v>101.301</v>
      </c>
      <c r="FN28">
        <v>100.67400000000001</v>
      </c>
    </row>
    <row r="29" spans="1:170" x14ac:dyDescent="0.25">
      <c r="A29">
        <v>13</v>
      </c>
      <c r="B29">
        <v>1608155248.5999999</v>
      </c>
      <c r="C29">
        <v>1244.0999999046301</v>
      </c>
      <c r="D29" t="s">
        <v>340</v>
      </c>
      <c r="E29" t="s">
        <v>341</v>
      </c>
      <c r="F29" t="s">
        <v>285</v>
      </c>
      <c r="G29" t="s">
        <v>286</v>
      </c>
      <c r="H29">
        <v>1608155240.8499999</v>
      </c>
      <c r="I29">
        <f t="shared" si="0"/>
        <v>7.8937909722548807E-4</v>
      </c>
      <c r="J29">
        <f t="shared" si="1"/>
        <v>13.860200710673965</v>
      </c>
      <c r="K29">
        <f t="shared" si="2"/>
        <v>896.58376666666697</v>
      </c>
      <c r="L29">
        <f t="shared" si="3"/>
        <v>187.45589068949806</v>
      </c>
      <c r="M29">
        <f t="shared" si="4"/>
        <v>19.165351113712003</v>
      </c>
      <c r="N29">
        <f t="shared" si="5"/>
        <v>91.666058760903908</v>
      </c>
      <c r="O29">
        <f t="shared" si="6"/>
        <v>3.2405453278781839E-2</v>
      </c>
      <c r="P29">
        <f t="shared" si="7"/>
        <v>2.967261339049112</v>
      </c>
      <c r="Q29">
        <f t="shared" si="8"/>
        <v>3.2210121756541879E-2</v>
      </c>
      <c r="R29">
        <f t="shared" si="9"/>
        <v>2.0148777558667293E-2</v>
      </c>
      <c r="S29">
        <f t="shared" si="10"/>
        <v>231.28716230410461</v>
      </c>
      <c r="T29">
        <f t="shared" si="11"/>
        <v>29.129966214637506</v>
      </c>
      <c r="U29">
        <f t="shared" si="12"/>
        <v>28.946903333333299</v>
      </c>
      <c r="V29">
        <f t="shared" si="13"/>
        <v>4.0094325566026949</v>
      </c>
      <c r="W29">
        <f t="shared" si="14"/>
        <v>41.465092421821339</v>
      </c>
      <c r="X29">
        <f t="shared" si="15"/>
        <v>1.5722325783766065</v>
      </c>
      <c r="Y29">
        <f t="shared" si="16"/>
        <v>3.7917016134496935</v>
      </c>
      <c r="Z29">
        <f t="shared" si="17"/>
        <v>2.4371999782260882</v>
      </c>
      <c r="AA29">
        <f t="shared" si="18"/>
        <v>-34.811618187644022</v>
      </c>
      <c r="AB29">
        <f t="shared" si="19"/>
        <v>-153.74705519773073</v>
      </c>
      <c r="AC29">
        <f t="shared" si="20"/>
        <v>-11.346969213540254</v>
      </c>
      <c r="AD29">
        <f t="shared" si="21"/>
        <v>31.381519705189589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53845.985636926009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342</v>
      </c>
      <c r="AQ29">
        <v>1084.7515384615399</v>
      </c>
      <c r="AR29">
        <v>1260.5899999999999</v>
      </c>
      <c r="AS29">
        <f t="shared" si="27"/>
        <v>0.13948901826800153</v>
      </c>
      <c r="AT29">
        <v>0.5</v>
      </c>
      <c r="AU29">
        <f t="shared" si="28"/>
        <v>1180.1676207472815</v>
      </c>
      <c r="AV29">
        <f t="shared" si="29"/>
        <v>13.860200710673965</v>
      </c>
      <c r="AW29">
        <f t="shared" si="30"/>
        <v>82.310211404860723</v>
      </c>
      <c r="AX29">
        <f t="shared" si="31"/>
        <v>0.44756026939766297</v>
      </c>
      <c r="AY29">
        <f t="shared" si="32"/>
        <v>1.2233811482938403E-2</v>
      </c>
      <c r="AZ29">
        <f t="shared" si="33"/>
        <v>1.5877406611189999</v>
      </c>
      <c r="BA29" t="s">
        <v>343</v>
      </c>
      <c r="BB29">
        <v>696.4</v>
      </c>
      <c r="BC29">
        <f t="shared" si="34"/>
        <v>564.18999999999994</v>
      </c>
      <c r="BD29">
        <f t="shared" si="35"/>
        <v>0.31166532823775683</v>
      </c>
      <c r="BE29">
        <f t="shared" si="36"/>
        <v>0.7801011817529856</v>
      </c>
      <c r="BF29">
        <f t="shared" si="37"/>
        <v>0.32257245144620383</v>
      </c>
      <c r="BG29">
        <f t="shared" si="38"/>
        <v>0.78594501755581492</v>
      </c>
      <c r="BH29">
        <f t="shared" si="39"/>
        <v>1399.97966666667</v>
      </c>
      <c r="BI29">
        <f t="shared" si="40"/>
        <v>1180.1676207472815</v>
      </c>
      <c r="BJ29">
        <f t="shared" si="41"/>
        <v>0.84298911537568433</v>
      </c>
      <c r="BK29">
        <f t="shared" si="42"/>
        <v>0.19597823075136878</v>
      </c>
      <c r="BL29">
        <v>6</v>
      </c>
      <c r="BM29">
        <v>0.5</v>
      </c>
      <c r="BN29" t="s">
        <v>290</v>
      </c>
      <c r="BO29">
        <v>2</v>
      </c>
      <c r="BP29">
        <v>1608155240.8499999</v>
      </c>
      <c r="BQ29">
        <v>896.58376666666697</v>
      </c>
      <c r="BR29">
        <v>914.06489999999997</v>
      </c>
      <c r="BS29">
        <v>15.3779733333333</v>
      </c>
      <c r="BT29">
        <v>14.445306666666699</v>
      </c>
      <c r="BU29">
        <v>893.396166666667</v>
      </c>
      <c r="BV29">
        <v>15.313803333333301</v>
      </c>
      <c r="BW29">
        <v>500.01146666666699</v>
      </c>
      <c r="BX29">
        <v>102.19263333333301</v>
      </c>
      <c r="BY29">
        <v>4.66243566666667E-2</v>
      </c>
      <c r="BZ29">
        <v>27.985810000000001</v>
      </c>
      <c r="CA29">
        <v>28.946903333333299</v>
      </c>
      <c r="CB29">
        <v>999.9</v>
      </c>
      <c r="CC29">
        <v>0</v>
      </c>
      <c r="CD29">
        <v>0</v>
      </c>
      <c r="CE29">
        <v>9997.3666666666704</v>
      </c>
      <c r="CF29">
        <v>0</v>
      </c>
      <c r="CG29">
        <v>430.81516666666698</v>
      </c>
      <c r="CH29">
        <v>1399.97966666667</v>
      </c>
      <c r="CI29">
        <v>0.90000440000000004</v>
      </c>
      <c r="CJ29">
        <v>9.9995459999999994E-2</v>
      </c>
      <c r="CK29">
        <v>0</v>
      </c>
      <c r="CL29">
        <v>1084.722</v>
      </c>
      <c r="CM29">
        <v>4.9997499999999997</v>
      </c>
      <c r="CN29">
        <v>15081.3666666667</v>
      </c>
      <c r="CO29">
        <v>12177.8866666667</v>
      </c>
      <c r="CP29">
        <v>49.9392</v>
      </c>
      <c r="CQ29">
        <v>51.485300000000002</v>
      </c>
      <c r="CR29">
        <v>50.870800000000003</v>
      </c>
      <c r="CS29">
        <v>51.035200000000003</v>
      </c>
      <c r="CT29">
        <v>50.8791333333333</v>
      </c>
      <c r="CU29">
        <v>1255.48966666667</v>
      </c>
      <c r="CV29">
        <v>139.49</v>
      </c>
      <c r="CW29">
        <v>0</v>
      </c>
      <c r="CX29">
        <v>62.400000095367403</v>
      </c>
      <c r="CY29">
        <v>0</v>
      </c>
      <c r="CZ29">
        <v>1084.7515384615399</v>
      </c>
      <c r="DA29">
        <v>-10.6769230814379</v>
      </c>
      <c r="DB29">
        <v>-161.20683760067999</v>
      </c>
      <c r="DC29">
        <v>15081.0653846154</v>
      </c>
      <c r="DD29">
        <v>15</v>
      </c>
      <c r="DE29">
        <v>1608154705.5</v>
      </c>
      <c r="DF29" t="s">
        <v>323</v>
      </c>
      <c r="DG29">
        <v>1608154700.5</v>
      </c>
      <c r="DH29">
        <v>1608154705.5</v>
      </c>
      <c r="DI29">
        <v>19</v>
      </c>
      <c r="DJ29">
        <v>0.13700000000000001</v>
      </c>
      <c r="DK29">
        <v>2E-3</v>
      </c>
      <c r="DL29">
        <v>3.1880000000000002</v>
      </c>
      <c r="DM29">
        <v>6.4000000000000001E-2</v>
      </c>
      <c r="DN29">
        <v>411</v>
      </c>
      <c r="DO29">
        <v>14</v>
      </c>
      <c r="DP29">
        <v>0.11</v>
      </c>
      <c r="DQ29">
        <v>0.03</v>
      </c>
      <c r="DR29">
        <v>13.8780052454222</v>
      </c>
      <c r="DS29">
        <v>-4.83145487085027E-2</v>
      </c>
      <c r="DT29">
        <v>6.5939569712135396E-2</v>
      </c>
      <c r="DU29">
        <v>1</v>
      </c>
      <c r="DV29">
        <v>-17.499438709677399</v>
      </c>
      <c r="DW29">
        <v>0.14124677419352699</v>
      </c>
      <c r="DX29">
        <v>7.9506525102150796E-2</v>
      </c>
      <c r="DY29">
        <v>1</v>
      </c>
      <c r="DZ29">
        <v>0.93303109677419305</v>
      </c>
      <c r="EA29">
        <v>-3.4843354838713099E-2</v>
      </c>
      <c r="EB29">
        <v>2.7290371261300302E-3</v>
      </c>
      <c r="EC29">
        <v>1</v>
      </c>
      <c r="ED29">
        <v>3</v>
      </c>
      <c r="EE29">
        <v>3</v>
      </c>
      <c r="EF29" t="s">
        <v>297</v>
      </c>
      <c r="EG29">
        <v>100</v>
      </c>
      <c r="EH29">
        <v>100</v>
      </c>
      <c r="EI29">
        <v>3.1880000000000002</v>
      </c>
      <c r="EJ29">
        <v>6.4100000000000004E-2</v>
      </c>
      <c r="EK29">
        <v>3.1875999999999198</v>
      </c>
      <c r="EL29">
        <v>0</v>
      </c>
      <c r="EM29">
        <v>0</v>
      </c>
      <c r="EN29">
        <v>0</v>
      </c>
      <c r="EO29">
        <v>6.4164999999999098E-2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9.1</v>
      </c>
      <c r="EX29">
        <v>9.1</v>
      </c>
      <c r="EY29">
        <v>2</v>
      </c>
      <c r="EZ29">
        <v>511.84500000000003</v>
      </c>
      <c r="FA29">
        <v>460.29899999999998</v>
      </c>
      <c r="FB29">
        <v>23.536100000000001</v>
      </c>
      <c r="FC29">
        <v>34.253500000000003</v>
      </c>
      <c r="FD29">
        <v>29.999600000000001</v>
      </c>
      <c r="FE29">
        <v>34.157600000000002</v>
      </c>
      <c r="FF29">
        <v>34.119900000000001</v>
      </c>
      <c r="FG29">
        <v>41.8673</v>
      </c>
      <c r="FH29">
        <v>0</v>
      </c>
      <c r="FI29">
        <v>100</v>
      </c>
      <c r="FJ29">
        <v>23.543700000000001</v>
      </c>
      <c r="FK29">
        <v>915.37300000000005</v>
      </c>
      <c r="FL29">
        <v>15.423</v>
      </c>
      <c r="FM29">
        <v>101.303</v>
      </c>
      <c r="FN29">
        <v>100.672</v>
      </c>
    </row>
    <row r="30" spans="1:170" x14ac:dyDescent="0.25">
      <c r="A30">
        <v>14</v>
      </c>
      <c r="B30">
        <v>1608155311.5999999</v>
      </c>
      <c r="C30">
        <v>1307.0999999046301</v>
      </c>
      <c r="D30" t="s">
        <v>344</v>
      </c>
      <c r="E30" t="s">
        <v>345</v>
      </c>
      <c r="F30" t="s">
        <v>285</v>
      </c>
      <c r="G30" t="s">
        <v>286</v>
      </c>
      <c r="H30">
        <v>1608155303.8499999</v>
      </c>
      <c r="I30">
        <f t="shared" si="0"/>
        <v>7.8083615127886468E-4</v>
      </c>
      <c r="J30">
        <f t="shared" si="1"/>
        <v>17.523787292656202</v>
      </c>
      <c r="K30">
        <f t="shared" si="2"/>
        <v>1191.58833333333</v>
      </c>
      <c r="L30">
        <f t="shared" si="3"/>
        <v>284.94646604072261</v>
      </c>
      <c r="M30">
        <f t="shared" si="4"/>
        <v>29.1325045911045</v>
      </c>
      <c r="N30">
        <f t="shared" si="5"/>
        <v>121.82622607637011</v>
      </c>
      <c r="O30">
        <f t="shared" si="6"/>
        <v>3.2106800717554777E-2</v>
      </c>
      <c r="P30">
        <f t="shared" si="7"/>
        <v>2.9680302747136595</v>
      </c>
      <c r="Q30">
        <f t="shared" si="8"/>
        <v>3.1915090864037765E-2</v>
      </c>
      <c r="R30">
        <f t="shared" si="9"/>
        <v>1.9964060585127209E-2</v>
      </c>
      <c r="S30">
        <f t="shared" si="10"/>
        <v>231.29726494827659</v>
      </c>
      <c r="T30">
        <f t="shared" si="11"/>
        <v>29.115968118079994</v>
      </c>
      <c r="U30">
        <f t="shared" si="12"/>
        <v>28.914173333333299</v>
      </c>
      <c r="V30">
        <f t="shared" si="13"/>
        <v>4.0018422264782085</v>
      </c>
      <c r="W30">
        <f t="shared" si="14"/>
        <v>41.408217112552279</v>
      </c>
      <c r="X30">
        <f t="shared" si="15"/>
        <v>1.5686132165763262</v>
      </c>
      <c r="Y30">
        <f t="shared" si="16"/>
        <v>3.788168933505772</v>
      </c>
      <c r="Z30">
        <f t="shared" si="17"/>
        <v>2.4332290099018823</v>
      </c>
      <c r="AA30">
        <f t="shared" si="18"/>
        <v>-34.434874271397931</v>
      </c>
      <c r="AB30">
        <f t="shared" si="19"/>
        <v>-151.10775542968213</v>
      </c>
      <c r="AC30">
        <f t="shared" si="20"/>
        <v>-11.146588843447695</v>
      </c>
      <c r="AD30">
        <f t="shared" si="21"/>
        <v>34.608046403748858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53871.31486436932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346</v>
      </c>
      <c r="AQ30">
        <v>1141.9519230769199</v>
      </c>
      <c r="AR30">
        <v>1337.8</v>
      </c>
      <c r="AS30">
        <f t="shared" si="27"/>
        <v>0.14639563232402453</v>
      </c>
      <c r="AT30">
        <v>0.5</v>
      </c>
      <c r="AU30">
        <f t="shared" si="28"/>
        <v>1180.2167907473311</v>
      </c>
      <c r="AV30">
        <f t="shared" si="29"/>
        <v>17.523787292656202</v>
      </c>
      <c r="AW30">
        <f t="shared" si="30"/>
        <v>86.389291680443236</v>
      </c>
      <c r="AX30">
        <f t="shared" si="31"/>
        <v>0.48278516968156676</v>
      </c>
      <c r="AY30">
        <f t="shared" si="32"/>
        <v>1.5337465891338711E-2</v>
      </c>
      <c r="AZ30">
        <f t="shared" si="33"/>
        <v>1.4383913888473614</v>
      </c>
      <c r="BA30" t="s">
        <v>347</v>
      </c>
      <c r="BB30">
        <v>691.93</v>
      </c>
      <c r="BC30">
        <f t="shared" si="34"/>
        <v>645.87</v>
      </c>
      <c r="BD30">
        <f t="shared" si="35"/>
        <v>0.30323141951643529</v>
      </c>
      <c r="BE30">
        <f t="shared" si="36"/>
        <v>0.74870338307102691</v>
      </c>
      <c r="BF30">
        <f t="shared" si="37"/>
        <v>0.31470482806358807</v>
      </c>
      <c r="BG30">
        <f t="shared" si="38"/>
        <v>0.75562619767388473</v>
      </c>
      <c r="BH30">
        <f t="shared" si="39"/>
        <v>1400.03766666667</v>
      </c>
      <c r="BI30">
        <f t="shared" si="40"/>
        <v>1180.2167907473311</v>
      </c>
      <c r="BJ30">
        <f t="shared" si="41"/>
        <v>0.84298931296419521</v>
      </c>
      <c r="BK30">
        <f t="shared" si="42"/>
        <v>0.19597862592839038</v>
      </c>
      <c r="BL30">
        <v>6</v>
      </c>
      <c r="BM30">
        <v>0.5</v>
      </c>
      <c r="BN30" t="s">
        <v>290</v>
      </c>
      <c r="BO30">
        <v>2</v>
      </c>
      <c r="BP30">
        <v>1608155303.8499999</v>
      </c>
      <c r="BQ30">
        <v>1191.58833333333</v>
      </c>
      <c r="BR30">
        <v>1213.73266666667</v>
      </c>
      <c r="BS30">
        <v>15.3426833333333</v>
      </c>
      <c r="BT30">
        <v>14.4200866666667</v>
      </c>
      <c r="BU30">
        <v>1186.45333333333</v>
      </c>
      <c r="BV30">
        <v>15.2686833333333</v>
      </c>
      <c r="BW30">
        <v>500.01656666666702</v>
      </c>
      <c r="BX30">
        <v>102.191466666667</v>
      </c>
      <c r="BY30">
        <v>4.7052013333333302E-2</v>
      </c>
      <c r="BZ30">
        <v>27.969823333333299</v>
      </c>
      <c r="CA30">
        <v>28.914173333333299</v>
      </c>
      <c r="CB30">
        <v>999.9</v>
      </c>
      <c r="CC30">
        <v>0</v>
      </c>
      <c r="CD30">
        <v>0</v>
      </c>
      <c r="CE30">
        <v>10001.834999999999</v>
      </c>
      <c r="CF30">
        <v>0</v>
      </c>
      <c r="CG30">
        <v>425.831866666667</v>
      </c>
      <c r="CH30">
        <v>1400.03766666667</v>
      </c>
      <c r="CI30">
        <v>0.90000146666666703</v>
      </c>
      <c r="CJ30">
        <v>9.9998420000000005E-2</v>
      </c>
      <c r="CK30">
        <v>0</v>
      </c>
      <c r="CL30">
        <v>1141.8903333333301</v>
      </c>
      <c r="CM30">
        <v>4.9997499999999997</v>
      </c>
      <c r="CN30">
        <v>15857.37</v>
      </c>
      <c r="CO30">
        <v>12178.4</v>
      </c>
      <c r="CP30">
        <v>49.957933333333301</v>
      </c>
      <c r="CQ30">
        <v>51.441200000000002</v>
      </c>
      <c r="CR30">
        <v>50.8791333333333</v>
      </c>
      <c r="CS30">
        <v>51.0082666666667</v>
      </c>
      <c r="CT30">
        <v>50.908066666666699</v>
      </c>
      <c r="CU30">
        <v>1255.5326666666699</v>
      </c>
      <c r="CV30">
        <v>139.505</v>
      </c>
      <c r="CW30">
        <v>0</v>
      </c>
      <c r="CX30">
        <v>62</v>
      </c>
      <c r="CY30">
        <v>0</v>
      </c>
      <c r="CZ30">
        <v>1141.9519230769199</v>
      </c>
      <c r="DA30">
        <v>-24.3244444605503</v>
      </c>
      <c r="DB30">
        <v>-331.97948707692802</v>
      </c>
      <c r="DC30">
        <v>15857.3692307692</v>
      </c>
      <c r="DD30">
        <v>15</v>
      </c>
      <c r="DE30">
        <v>1608155347.5999999</v>
      </c>
      <c r="DF30" t="s">
        <v>348</v>
      </c>
      <c r="DG30">
        <v>1608155347.5999999</v>
      </c>
      <c r="DH30">
        <v>1608155333.5999999</v>
      </c>
      <c r="DI30">
        <v>20</v>
      </c>
      <c r="DJ30">
        <v>1.9490000000000001</v>
      </c>
      <c r="DK30">
        <v>0.01</v>
      </c>
      <c r="DL30">
        <v>5.1349999999999998</v>
      </c>
      <c r="DM30">
        <v>7.3999999999999996E-2</v>
      </c>
      <c r="DN30">
        <v>1218</v>
      </c>
      <c r="DO30">
        <v>14</v>
      </c>
      <c r="DP30">
        <v>0.14000000000000001</v>
      </c>
      <c r="DQ30">
        <v>0.1</v>
      </c>
      <c r="DR30">
        <v>19.184133621127799</v>
      </c>
      <c r="DS30">
        <v>0.26204129006437599</v>
      </c>
      <c r="DT30">
        <v>0.15797554327281399</v>
      </c>
      <c r="DU30">
        <v>1</v>
      </c>
      <c r="DV30">
        <v>-24.104780645161298</v>
      </c>
      <c r="DW30">
        <v>0.12999193548391899</v>
      </c>
      <c r="DX30">
        <v>0.21015981540838599</v>
      </c>
      <c r="DY30">
        <v>1</v>
      </c>
      <c r="DZ30">
        <v>0.91299335483871003</v>
      </c>
      <c r="EA30">
        <v>-1.7501129032261201E-2</v>
      </c>
      <c r="EB30">
        <v>1.39636333076633E-3</v>
      </c>
      <c r="EC30">
        <v>1</v>
      </c>
      <c r="ED30">
        <v>3</v>
      </c>
      <c r="EE30">
        <v>3</v>
      </c>
      <c r="EF30" t="s">
        <v>297</v>
      </c>
      <c r="EG30">
        <v>100</v>
      </c>
      <c r="EH30">
        <v>100</v>
      </c>
      <c r="EI30">
        <v>5.1349999999999998</v>
      </c>
      <c r="EJ30">
        <v>7.3999999999999996E-2</v>
      </c>
      <c r="EK30">
        <v>3.1875999999999198</v>
      </c>
      <c r="EL30">
        <v>0</v>
      </c>
      <c r="EM30">
        <v>0</v>
      </c>
      <c r="EN30">
        <v>0</v>
      </c>
      <c r="EO30">
        <v>6.4164999999999098E-2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10.199999999999999</v>
      </c>
      <c r="EX30">
        <v>10.1</v>
      </c>
      <c r="EY30">
        <v>2</v>
      </c>
      <c r="EZ30">
        <v>511.86799999999999</v>
      </c>
      <c r="FA30">
        <v>460.84199999999998</v>
      </c>
      <c r="FB30">
        <v>23.632899999999999</v>
      </c>
      <c r="FC30">
        <v>34.2318</v>
      </c>
      <c r="FD30">
        <v>29.9998</v>
      </c>
      <c r="FE30">
        <v>34.148400000000002</v>
      </c>
      <c r="FF30">
        <v>34.113700000000001</v>
      </c>
      <c r="FG30">
        <v>52.459499999999998</v>
      </c>
      <c r="FH30">
        <v>0</v>
      </c>
      <c r="FI30">
        <v>100</v>
      </c>
      <c r="FJ30">
        <v>23.651599999999998</v>
      </c>
      <c r="FK30">
        <v>1217.17</v>
      </c>
      <c r="FL30">
        <v>15.3489</v>
      </c>
      <c r="FM30">
        <v>101.304</v>
      </c>
      <c r="FN30">
        <v>100.675</v>
      </c>
    </row>
    <row r="31" spans="1:170" x14ac:dyDescent="0.25">
      <c r="A31">
        <v>15</v>
      </c>
      <c r="B31">
        <v>1608155468.5999999</v>
      </c>
      <c r="C31">
        <v>1464.0999999046301</v>
      </c>
      <c r="D31" t="s">
        <v>349</v>
      </c>
      <c r="E31" t="s">
        <v>350</v>
      </c>
      <c r="F31" t="s">
        <v>285</v>
      </c>
      <c r="G31" t="s">
        <v>286</v>
      </c>
      <c r="H31">
        <v>1608155460.5999999</v>
      </c>
      <c r="I31">
        <f t="shared" si="0"/>
        <v>6.4219263161689407E-4</v>
      </c>
      <c r="J31">
        <f t="shared" si="1"/>
        <v>14.211991431879987</v>
      </c>
      <c r="K31">
        <f t="shared" si="2"/>
        <v>1399.8612903225801</v>
      </c>
      <c r="L31">
        <f t="shared" si="3"/>
        <v>488.07019639728617</v>
      </c>
      <c r="M31">
        <f t="shared" si="4"/>
        <v>49.897149795160246</v>
      </c>
      <c r="N31">
        <f t="shared" si="5"/>
        <v>143.11279199440267</v>
      </c>
      <c r="O31">
        <f t="shared" si="6"/>
        <v>2.6111594593819329E-2</v>
      </c>
      <c r="P31">
        <f t="shared" si="7"/>
        <v>2.9676851540103195</v>
      </c>
      <c r="Q31">
        <f t="shared" si="8"/>
        <v>2.598462773888385E-2</v>
      </c>
      <c r="R31">
        <f t="shared" si="9"/>
        <v>1.6251748207993143E-2</v>
      </c>
      <c r="S31">
        <f t="shared" si="10"/>
        <v>231.29015290955368</v>
      </c>
      <c r="T31">
        <f t="shared" si="11"/>
        <v>29.173942803213937</v>
      </c>
      <c r="U31">
        <f t="shared" si="12"/>
        <v>28.9139870967742</v>
      </c>
      <c r="V31">
        <f t="shared" si="13"/>
        <v>4.0017990727141939</v>
      </c>
      <c r="W31">
        <f t="shared" si="14"/>
        <v>40.697377343599925</v>
      </c>
      <c r="X31">
        <f t="shared" si="15"/>
        <v>1.5436920074630451</v>
      </c>
      <c r="Y31">
        <f t="shared" si="16"/>
        <v>3.7930994777131661</v>
      </c>
      <c r="Z31">
        <f t="shared" si="17"/>
        <v>2.4581070652511485</v>
      </c>
      <c r="AA31">
        <f t="shared" si="18"/>
        <v>-28.32069505430503</v>
      </c>
      <c r="AB31">
        <f t="shared" si="19"/>
        <v>-147.49109743266172</v>
      </c>
      <c r="AC31">
        <f t="shared" si="20"/>
        <v>-10.882264932015326</v>
      </c>
      <c r="AD31">
        <f t="shared" si="21"/>
        <v>44.596095490571628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53857.114725892883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351</v>
      </c>
      <c r="AQ31">
        <v>1103.2460000000001</v>
      </c>
      <c r="AR31">
        <v>1291.6600000000001</v>
      </c>
      <c r="AS31">
        <f t="shared" si="27"/>
        <v>0.14586965610145086</v>
      </c>
      <c r="AT31">
        <v>0.5</v>
      </c>
      <c r="AU31">
        <f t="shared" si="28"/>
        <v>1180.1831039730812</v>
      </c>
      <c r="AV31">
        <f t="shared" si="29"/>
        <v>14.211991431879987</v>
      </c>
      <c r="AW31">
        <f t="shared" si="30"/>
        <v>86.076451756648083</v>
      </c>
      <c r="AX31">
        <f t="shared" si="31"/>
        <v>0.46943468095319207</v>
      </c>
      <c r="AY31">
        <f t="shared" si="32"/>
        <v>1.2531732459062174E-2</v>
      </c>
      <c r="AZ31">
        <f t="shared" si="33"/>
        <v>1.5254943251320006</v>
      </c>
      <c r="BA31" t="s">
        <v>352</v>
      </c>
      <c r="BB31">
        <v>685.31</v>
      </c>
      <c r="BC31">
        <f t="shared" si="34"/>
        <v>606.35000000000014</v>
      </c>
      <c r="BD31">
        <f t="shared" si="35"/>
        <v>0.31073472416920911</v>
      </c>
      <c r="BE31">
        <f t="shared" si="36"/>
        <v>0.76468602164725596</v>
      </c>
      <c r="BF31">
        <f t="shared" si="37"/>
        <v>0.32700370341691598</v>
      </c>
      <c r="BG31">
        <f t="shared" si="38"/>
        <v>0.7737444511300724</v>
      </c>
      <c r="BH31">
        <f t="shared" si="39"/>
        <v>1399.9980645161299</v>
      </c>
      <c r="BI31">
        <f t="shared" si="40"/>
        <v>1180.1831039730812</v>
      </c>
      <c r="BJ31">
        <f t="shared" si="41"/>
        <v>0.84298909683205769</v>
      </c>
      <c r="BK31">
        <f t="shared" si="42"/>
        <v>0.19597819366411567</v>
      </c>
      <c r="BL31">
        <v>6</v>
      </c>
      <c r="BM31">
        <v>0.5</v>
      </c>
      <c r="BN31" t="s">
        <v>290</v>
      </c>
      <c r="BO31">
        <v>2</v>
      </c>
      <c r="BP31">
        <v>1608155460.5999999</v>
      </c>
      <c r="BQ31">
        <v>1399.8612903225801</v>
      </c>
      <c r="BR31">
        <v>1417.9941935483901</v>
      </c>
      <c r="BS31">
        <v>15.099661290322601</v>
      </c>
      <c r="BT31">
        <v>14.340677419354799</v>
      </c>
      <c r="BU31">
        <v>1394.72774193548</v>
      </c>
      <c r="BV31">
        <v>15.0259258064516</v>
      </c>
      <c r="BW31">
        <v>500.00725806451601</v>
      </c>
      <c r="BX31">
        <v>102.186290322581</v>
      </c>
      <c r="BY31">
        <v>4.7261661290322603E-2</v>
      </c>
      <c r="BZ31">
        <v>27.992132258064501</v>
      </c>
      <c r="CA31">
        <v>28.9139870967742</v>
      </c>
      <c r="CB31">
        <v>999.9</v>
      </c>
      <c r="CC31">
        <v>0</v>
      </c>
      <c r="CD31">
        <v>0</v>
      </c>
      <c r="CE31">
        <v>10000.3870967742</v>
      </c>
      <c r="CF31">
        <v>0</v>
      </c>
      <c r="CG31">
        <v>385.65793548387097</v>
      </c>
      <c r="CH31">
        <v>1399.9980645161299</v>
      </c>
      <c r="CI31">
        <v>0.90000390322580603</v>
      </c>
      <c r="CJ31">
        <v>9.9995961290322594E-2</v>
      </c>
      <c r="CK31">
        <v>0</v>
      </c>
      <c r="CL31">
        <v>1103.5264516129</v>
      </c>
      <c r="CM31">
        <v>4.9997499999999997</v>
      </c>
      <c r="CN31">
        <v>15300.2322580645</v>
      </c>
      <c r="CO31">
        <v>12178.0451612903</v>
      </c>
      <c r="CP31">
        <v>49.866741935483901</v>
      </c>
      <c r="CQ31">
        <v>51.5</v>
      </c>
      <c r="CR31">
        <v>50.866870967741903</v>
      </c>
      <c r="CS31">
        <v>50.997806451612902</v>
      </c>
      <c r="CT31">
        <v>50.842483870967698</v>
      </c>
      <c r="CU31">
        <v>1255.5070967741899</v>
      </c>
      <c r="CV31">
        <v>139.49096774193501</v>
      </c>
      <c r="CW31">
        <v>0</v>
      </c>
      <c r="CX31">
        <v>156.19999980926499</v>
      </c>
      <c r="CY31">
        <v>0</v>
      </c>
      <c r="CZ31">
        <v>1103.2460000000001</v>
      </c>
      <c r="DA31">
        <v>-26.743846191639101</v>
      </c>
      <c r="DB31">
        <v>-367.64615438063697</v>
      </c>
      <c r="DC31">
        <v>15296.312</v>
      </c>
      <c r="DD31">
        <v>15</v>
      </c>
      <c r="DE31">
        <v>1608155347.5999999</v>
      </c>
      <c r="DF31" t="s">
        <v>348</v>
      </c>
      <c r="DG31">
        <v>1608155347.5999999</v>
      </c>
      <c r="DH31">
        <v>1608155333.5999999</v>
      </c>
      <c r="DI31">
        <v>20</v>
      </c>
      <c r="DJ31">
        <v>1.9490000000000001</v>
      </c>
      <c r="DK31">
        <v>0.01</v>
      </c>
      <c r="DL31">
        <v>5.1349999999999998</v>
      </c>
      <c r="DM31">
        <v>7.3999999999999996E-2</v>
      </c>
      <c r="DN31">
        <v>1218</v>
      </c>
      <c r="DO31">
        <v>14</v>
      </c>
      <c r="DP31">
        <v>0.14000000000000001</v>
      </c>
      <c r="DQ31">
        <v>0.1</v>
      </c>
      <c r="DR31">
        <v>14.2110601226117</v>
      </c>
      <c r="DS31">
        <v>-1.7870261972897801</v>
      </c>
      <c r="DT31">
        <v>0.21247874341705</v>
      </c>
      <c r="DU31">
        <v>0</v>
      </c>
      <c r="DV31">
        <v>-18.1327</v>
      </c>
      <c r="DW31">
        <v>2.3084951612903901</v>
      </c>
      <c r="DX31">
        <v>0.25905056176041602</v>
      </c>
      <c r="DY31">
        <v>0</v>
      </c>
      <c r="DZ31">
        <v>0.75950941935483895</v>
      </c>
      <c r="EA31">
        <v>-6.5427774193548102E-2</v>
      </c>
      <c r="EB31">
        <v>4.8988424555997502E-3</v>
      </c>
      <c r="EC31">
        <v>1</v>
      </c>
      <c r="ED31">
        <v>1</v>
      </c>
      <c r="EE31">
        <v>3</v>
      </c>
      <c r="EF31" t="s">
        <v>318</v>
      </c>
      <c r="EG31">
        <v>100</v>
      </c>
      <c r="EH31">
        <v>100</v>
      </c>
      <c r="EI31">
        <v>5.13</v>
      </c>
      <c r="EJ31">
        <v>7.3700000000000002E-2</v>
      </c>
      <c r="EK31">
        <v>5.13499999999999</v>
      </c>
      <c r="EL31">
        <v>0</v>
      </c>
      <c r="EM31">
        <v>0</v>
      </c>
      <c r="EN31">
        <v>0</v>
      </c>
      <c r="EO31">
        <v>7.3729999999999393E-2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2</v>
      </c>
      <c r="EX31">
        <v>2.2000000000000002</v>
      </c>
      <c r="EY31">
        <v>2</v>
      </c>
      <c r="EZ31">
        <v>511.45100000000002</v>
      </c>
      <c r="FA31">
        <v>461.34100000000001</v>
      </c>
      <c r="FB31">
        <v>23.7319</v>
      </c>
      <c r="FC31">
        <v>34.168700000000001</v>
      </c>
      <c r="FD31">
        <v>29.9998</v>
      </c>
      <c r="FE31">
        <v>34.1096</v>
      </c>
      <c r="FF31">
        <v>34.078200000000002</v>
      </c>
      <c r="FG31">
        <v>59.215600000000002</v>
      </c>
      <c r="FH31">
        <v>0</v>
      </c>
      <c r="FI31">
        <v>100</v>
      </c>
      <c r="FJ31">
        <v>23.733000000000001</v>
      </c>
      <c r="FK31">
        <v>1418.07</v>
      </c>
      <c r="FL31">
        <v>15.3489</v>
      </c>
      <c r="FM31">
        <v>101.31100000000001</v>
      </c>
      <c r="FN31">
        <v>100.68300000000001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2020-12-16T13:54:41Z</dcterms:created>
  <dcterms:modified xsi:type="dcterms:W3CDTF">2021-05-04T23:32:40Z</dcterms:modified>
</cp:coreProperties>
</file>