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7866026E-9D20-4939-98AF-58D031729101}" xr6:coauthVersionLast="46" xr6:coauthVersionMax="46" xr10:uidLastSave="{00000000-0000-0000-0000-000000000000}"/>
  <bookViews>
    <workbookView xWindow="2460" yWindow="246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K31" i="1" s="1"/>
  <c r="Y31" i="1"/>
  <c r="X31" i="1"/>
  <c r="W31" i="1"/>
  <c r="P31" i="1"/>
  <c r="BK30" i="1"/>
  <c r="BJ30" i="1"/>
  <c r="BH30" i="1"/>
  <c r="BI30" i="1" s="1"/>
  <c r="BG30" i="1"/>
  <c r="BF30" i="1"/>
  <c r="BE30" i="1"/>
  <c r="BD30" i="1"/>
  <c r="BC30" i="1"/>
  <c r="AX30" i="1" s="1"/>
  <c r="AZ30" i="1"/>
  <c r="AS30" i="1"/>
  <c r="AM30" i="1"/>
  <c r="AN30" i="1" s="1"/>
  <c r="AI30" i="1"/>
  <c r="AG30" i="1"/>
  <c r="N30" i="1" s="1"/>
  <c r="Y30" i="1"/>
  <c r="X30" i="1"/>
  <c r="W30" i="1"/>
  <c r="P30" i="1"/>
  <c r="BK29" i="1"/>
  <c r="BJ29" i="1"/>
  <c r="BH29" i="1"/>
  <c r="BI29" i="1" s="1"/>
  <c r="BG29" i="1"/>
  <c r="BF29" i="1"/>
  <c r="BE29" i="1"/>
  <c r="BD29" i="1"/>
  <c r="BC29" i="1"/>
  <c r="AX29" i="1" s="1"/>
  <c r="AZ29" i="1"/>
  <c r="AS29" i="1"/>
  <c r="AM29" i="1"/>
  <c r="AN29" i="1" s="1"/>
  <c r="AI29" i="1"/>
  <c r="AH29" i="1"/>
  <c r="AG29" i="1"/>
  <c r="I29" i="1" s="1"/>
  <c r="Y29" i="1"/>
  <c r="X29" i="1"/>
  <c r="W29" i="1" s="1"/>
  <c r="P29" i="1"/>
  <c r="N29" i="1"/>
  <c r="K29" i="1"/>
  <c r="J29" i="1"/>
  <c r="AV29" i="1" s="1"/>
  <c r="BK28" i="1"/>
  <c r="BJ28" i="1"/>
  <c r="BH28" i="1"/>
  <c r="BI28" i="1" s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Y28" i="1"/>
  <c r="X28" i="1"/>
  <c r="W28" i="1" s="1"/>
  <c r="P28" i="1"/>
  <c r="BK27" i="1"/>
  <c r="BJ27" i="1"/>
  <c r="BH27" i="1"/>
  <c r="BI27" i="1" s="1"/>
  <c r="BG27" i="1"/>
  <c r="BF27" i="1"/>
  <c r="BE27" i="1"/>
  <c r="BD27" i="1"/>
  <c r="BC27" i="1"/>
  <c r="AZ27" i="1"/>
  <c r="AX27" i="1"/>
  <c r="AS27" i="1"/>
  <c r="AN27" i="1"/>
  <c r="AM27" i="1"/>
  <c r="AI27" i="1"/>
  <c r="AG27" i="1" s="1"/>
  <c r="Y27" i="1"/>
  <c r="X27" i="1"/>
  <c r="W27" i="1" s="1"/>
  <c r="P27" i="1"/>
  <c r="BK26" i="1"/>
  <c r="BJ26" i="1"/>
  <c r="BI26" i="1"/>
  <c r="AU26" i="1" s="1"/>
  <c r="BH26" i="1"/>
  <c r="BG26" i="1"/>
  <c r="BF26" i="1"/>
  <c r="BE26" i="1"/>
  <c r="BD26" i="1"/>
  <c r="BC26" i="1"/>
  <c r="AX26" i="1" s="1"/>
  <c r="AZ26" i="1"/>
  <c r="AS26" i="1"/>
  <c r="AW26" i="1" s="1"/>
  <c r="AN26" i="1"/>
  <c r="AM26" i="1"/>
  <c r="AI26" i="1"/>
  <c r="AG26" i="1" s="1"/>
  <c r="Y26" i="1"/>
  <c r="W26" i="1" s="1"/>
  <c r="X26" i="1"/>
  <c r="S26" i="1"/>
  <c r="P26" i="1"/>
  <c r="BK25" i="1"/>
  <c r="BJ25" i="1"/>
  <c r="BI25" i="1"/>
  <c r="AU25" i="1" s="1"/>
  <c r="BH25" i="1"/>
  <c r="BG25" i="1"/>
  <c r="BF25" i="1"/>
  <c r="BE25" i="1"/>
  <c r="BD25" i="1"/>
  <c r="BC25" i="1"/>
  <c r="AX25" i="1" s="1"/>
  <c r="AZ25" i="1"/>
  <c r="AS25" i="1"/>
  <c r="AW25" i="1" s="1"/>
  <c r="AM25" i="1"/>
  <c r="AN25" i="1" s="1"/>
  <c r="AI25" i="1"/>
  <c r="AG25" i="1" s="1"/>
  <c r="Y25" i="1"/>
  <c r="W25" i="1" s="1"/>
  <c r="X25" i="1"/>
  <c r="P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Y24" i="1"/>
  <c r="W24" i="1" s="1"/>
  <c r="X24" i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M23" i="1"/>
  <c r="AN23" i="1" s="1"/>
  <c r="AI23" i="1"/>
  <c r="AG23" i="1"/>
  <c r="K23" i="1" s="1"/>
  <c r="Y23" i="1"/>
  <c r="X23" i="1"/>
  <c r="W23" i="1"/>
  <c r="P23" i="1"/>
  <c r="BK22" i="1"/>
  <c r="BJ22" i="1"/>
  <c r="BH22" i="1"/>
  <c r="BI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G22" i="1"/>
  <c r="N22" i="1" s="1"/>
  <c r="Y22" i="1"/>
  <c r="X22" i="1"/>
  <c r="W22" i="1"/>
  <c r="P22" i="1"/>
  <c r="BK21" i="1"/>
  <c r="BJ21" i="1"/>
  <c r="BH21" i="1"/>
  <c r="BI21" i="1" s="1"/>
  <c r="BG21" i="1"/>
  <c r="BF21" i="1"/>
  <c r="BE21" i="1"/>
  <c r="BD21" i="1"/>
  <c r="BC21" i="1"/>
  <c r="AX21" i="1" s="1"/>
  <c r="AZ21" i="1"/>
  <c r="AS21" i="1"/>
  <c r="AM21" i="1"/>
  <c r="AN21" i="1" s="1"/>
  <c r="AI21" i="1"/>
  <c r="AH21" i="1"/>
  <c r="AG21" i="1"/>
  <c r="I21" i="1" s="1"/>
  <c r="Y21" i="1"/>
  <c r="X21" i="1"/>
  <c r="W21" i="1" s="1"/>
  <c r="P21" i="1"/>
  <c r="N21" i="1"/>
  <c r="K21" i="1"/>
  <c r="J21" i="1"/>
  <c r="AV21" i="1" s="1"/>
  <c r="BK20" i="1"/>
  <c r="BJ20" i="1"/>
  <c r="BH20" i="1"/>
  <c r="BI20" i="1" s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BK19" i="1"/>
  <c r="BJ19" i="1"/>
  <c r="BH19" i="1"/>
  <c r="BI19" i="1" s="1"/>
  <c r="BG19" i="1"/>
  <c r="BF19" i="1"/>
  <c r="BE19" i="1"/>
  <c r="BD19" i="1"/>
  <c r="BC19" i="1"/>
  <c r="AZ19" i="1"/>
  <c r="AX19" i="1"/>
  <c r="AS19" i="1"/>
  <c r="AN19" i="1"/>
  <c r="AM19" i="1"/>
  <c r="AI19" i="1"/>
  <c r="AG19" i="1" s="1"/>
  <c r="Y19" i="1"/>
  <c r="X19" i="1"/>
  <c r="W19" i="1" s="1"/>
  <c r="P19" i="1"/>
  <c r="BK18" i="1"/>
  <c r="S18" i="1" s="1"/>
  <c r="BJ18" i="1"/>
  <c r="BI18" i="1"/>
  <c r="AU18" i="1" s="1"/>
  <c r="BH18" i="1"/>
  <c r="BG18" i="1"/>
  <c r="BF18" i="1"/>
  <c r="BE18" i="1"/>
  <c r="BD18" i="1"/>
  <c r="BC18" i="1"/>
  <c r="AX18" i="1" s="1"/>
  <c r="AZ18" i="1"/>
  <c r="AS18" i="1"/>
  <c r="AW18" i="1" s="1"/>
  <c r="AN18" i="1"/>
  <c r="AM18" i="1"/>
  <c r="AI18" i="1"/>
  <c r="AG18" i="1" s="1"/>
  <c r="Y18" i="1"/>
  <c r="W18" i="1" s="1"/>
  <c r="X18" i="1"/>
  <c r="P18" i="1"/>
  <c r="BK17" i="1"/>
  <c r="BJ17" i="1"/>
  <c r="BI17" i="1"/>
  <c r="AU17" i="1" s="1"/>
  <c r="AW17" i="1" s="1"/>
  <c r="BH17" i="1"/>
  <c r="BG17" i="1"/>
  <c r="BF17" i="1"/>
  <c r="BE17" i="1"/>
  <c r="BD17" i="1"/>
  <c r="BC17" i="1"/>
  <c r="AX17" i="1" s="1"/>
  <c r="AZ17" i="1"/>
  <c r="AS17" i="1"/>
  <c r="AN17" i="1"/>
  <c r="AM17" i="1"/>
  <c r="AI17" i="1"/>
  <c r="AG17" i="1" s="1"/>
  <c r="Y17" i="1"/>
  <c r="W17" i="1" s="1"/>
  <c r="X17" i="1"/>
  <c r="P17" i="1"/>
  <c r="N19" i="1" l="1"/>
  <c r="K19" i="1"/>
  <c r="AH19" i="1"/>
  <c r="J19" i="1"/>
  <c r="AV19" i="1" s="1"/>
  <c r="I19" i="1"/>
  <c r="AU21" i="1"/>
  <c r="S21" i="1"/>
  <c r="AH20" i="1"/>
  <c r="K20" i="1"/>
  <c r="J20" i="1"/>
  <c r="AV20" i="1" s="1"/>
  <c r="I20" i="1"/>
  <c r="N20" i="1"/>
  <c r="AW21" i="1"/>
  <c r="AU22" i="1"/>
  <c r="AW22" i="1" s="1"/>
  <c r="S22" i="1"/>
  <c r="AH24" i="1"/>
  <c r="N24" i="1"/>
  <c r="I24" i="1"/>
  <c r="K24" i="1"/>
  <c r="J24" i="1"/>
  <c r="AV24" i="1" s="1"/>
  <c r="AY24" i="1" s="1"/>
  <c r="K25" i="1"/>
  <c r="J25" i="1"/>
  <c r="AV25" i="1" s="1"/>
  <c r="AY25" i="1" s="1"/>
  <c r="I25" i="1"/>
  <c r="N25" i="1"/>
  <c r="AH25" i="1"/>
  <c r="J26" i="1"/>
  <c r="AV26" i="1" s="1"/>
  <c r="AY26" i="1" s="1"/>
  <c r="K26" i="1"/>
  <c r="I26" i="1"/>
  <c r="N26" i="1"/>
  <c r="AH26" i="1"/>
  <c r="AW19" i="1"/>
  <c r="AU19" i="1"/>
  <c r="S19" i="1"/>
  <c r="S23" i="1"/>
  <c r="AU23" i="1"/>
  <c r="AW23" i="1" s="1"/>
  <c r="K27" i="1"/>
  <c r="N27" i="1"/>
  <c r="AH27" i="1"/>
  <c r="J27" i="1"/>
  <c r="AV27" i="1" s="1"/>
  <c r="I27" i="1"/>
  <c r="AU29" i="1"/>
  <c r="AY29" i="1" s="1"/>
  <c r="S29" i="1"/>
  <c r="T18" i="1"/>
  <c r="U18" i="1" s="1"/>
  <c r="S20" i="1"/>
  <c r="AU20" i="1"/>
  <c r="AW20" i="1" s="1"/>
  <c r="K28" i="1"/>
  <c r="J28" i="1"/>
  <c r="AV28" i="1" s="1"/>
  <c r="I28" i="1"/>
  <c r="AH28" i="1"/>
  <c r="N28" i="1"/>
  <c r="AW29" i="1"/>
  <c r="AU30" i="1"/>
  <c r="AW30" i="1" s="1"/>
  <c r="S30" i="1"/>
  <c r="AA29" i="1"/>
  <c r="AA21" i="1"/>
  <c r="S31" i="1"/>
  <c r="AU31" i="1"/>
  <c r="AW31" i="1" s="1"/>
  <c r="I17" i="1"/>
  <c r="K17" i="1"/>
  <c r="J17" i="1"/>
  <c r="AV17" i="1" s="1"/>
  <c r="AY17" i="1" s="1"/>
  <c r="AH17" i="1"/>
  <c r="N17" i="1"/>
  <c r="S27" i="1"/>
  <c r="AU27" i="1"/>
  <c r="AW27" i="1" s="1"/>
  <c r="J18" i="1"/>
  <c r="AV18" i="1" s="1"/>
  <c r="AY18" i="1" s="1"/>
  <c r="I18" i="1"/>
  <c r="K18" i="1"/>
  <c r="AH18" i="1"/>
  <c r="N18" i="1"/>
  <c r="AY21" i="1"/>
  <c r="S28" i="1"/>
  <c r="AU28" i="1"/>
  <c r="AW28" i="1" s="1"/>
  <c r="AH22" i="1"/>
  <c r="T26" i="1"/>
  <c r="U26" i="1" s="1"/>
  <c r="AH30" i="1"/>
  <c r="I22" i="1"/>
  <c r="N23" i="1"/>
  <c r="S24" i="1"/>
  <c r="I30" i="1"/>
  <c r="N31" i="1"/>
  <c r="J30" i="1"/>
  <c r="AV30" i="1" s="1"/>
  <c r="AY30" i="1" s="1"/>
  <c r="K22" i="1"/>
  <c r="AH23" i="1"/>
  <c r="K30" i="1"/>
  <c r="AH31" i="1"/>
  <c r="S17" i="1"/>
  <c r="I23" i="1"/>
  <c r="S25" i="1"/>
  <c r="I31" i="1"/>
  <c r="J23" i="1"/>
  <c r="AV23" i="1" s="1"/>
  <c r="J31" i="1"/>
  <c r="AV31" i="1" s="1"/>
  <c r="J22" i="1"/>
  <c r="AV22" i="1" s="1"/>
  <c r="AY22" i="1" s="1"/>
  <c r="AA23" i="1" l="1"/>
  <c r="AA30" i="1"/>
  <c r="T28" i="1"/>
  <c r="U28" i="1" s="1"/>
  <c r="AA28" i="1"/>
  <c r="Q28" i="1"/>
  <c r="O28" i="1" s="1"/>
  <c r="R28" i="1" s="1"/>
  <c r="L28" i="1" s="1"/>
  <c r="M28" i="1" s="1"/>
  <c r="T29" i="1"/>
  <c r="U29" i="1" s="1"/>
  <c r="T23" i="1"/>
  <c r="U23" i="1" s="1"/>
  <c r="AA25" i="1"/>
  <c r="T22" i="1"/>
  <c r="U22" i="1" s="1"/>
  <c r="T21" i="1"/>
  <c r="U21" i="1" s="1"/>
  <c r="T25" i="1"/>
  <c r="U25" i="1" s="1"/>
  <c r="Q25" i="1" s="1"/>
  <c r="O25" i="1" s="1"/>
  <c r="R25" i="1" s="1"/>
  <c r="L25" i="1" s="1"/>
  <c r="M25" i="1" s="1"/>
  <c r="T17" i="1"/>
  <c r="U17" i="1" s="1"/>
  <c r="T24" i="1"/>
  <c r="U24" i="1" s="1"/>
  <c r="AY28" i="1"/>
  <c r="Q26" i="1"/>
  <c r="O26" i="1" s="1"/>
  <c r="R26" i="1" s="1"/>
  <c r="L26" i="1" s="1"/>
  <c r="M26" i="1" s="1"/>
  <c r="AA26" i="1"/>
  <c r="AA17" i="1"/>
  <c r="AA27" i="1"/>
  <c r="AA19" i="1"/>
  <c r="T27" i="1"/>
  <c r="U27" i="1" s="1"/>
  <c r="Q27" i="1" s="1"/>
  <c r="O27" i="1" s="1"/>
  <c r="R27" i="1" s="1"/>
  <c r="L27" i="1" s="1"/>
  <c r="M27" i="1" s="1"/>
  <c r="T30" i="1"/>
  <c r="U30" i="1" s="1"/>
  <c r="AY27" i="1"/>
  <c r="T19" i="1"/>
  <c r="U19" i="1" s="1"/>
  <c r="AY19" i="1"/>
  <c r="AA22" i="1"/>
  <c r="AY31" i="1"/>
  <c r="T31" i="1"/>
  <c r="U31" i="1" s="1"/>
  <c r="T20" i="1"/>
  <c r="U20" i="1" s="1"/>
  <c r="AA20" i="1"/>
  <c r="Q20" i="1"/>
  <c r="O20" i="1" s="1"/>
  <c r="R20" i="1" s="1"/>
  <c r="L20" i="1" s="1"/>
  <c r="M20" i="1" s="1"/>
  <c r="V26" i="1"/>
  <c r="Z26" i="1" s="1"/>
  <c r="AC26" i="1"/>
  <c r="AB26" i="1"/>
  <c r="V18" i="1"/>
  <c r="Z18" i="1" s="1"/>
  <c r="AC18" i="1"/>
  <c r="AB18" i="1"/>
  <c r="AA24" i="1"/>
  <c r="AY20" i="1"/>
  <c r="AY23" i="1"/>
  <c r="AA31" i="1"/>
  <c r="Q31" i="1"/>
  <c r="O31" i="1" s="1"/>
  <c r="R31" i="1" s="1"/>
  <c r="L31" i="1" s="1"/>
  <c r="M31" i="1" s="1"/>
  <c r="AA18" i="1"/>
  <c r="Q18" i="1"/>
  <c r="O18" i="1" s="1"/>
  <c r="R18" i="1" s="1"/>
  <c r="L18" i="1" s="1"/>
  <c r="M18" i="1" s="1"/>
  <c r="AB24" i="1" l="1"/>
  <c r="V24" i="1"/>
  <c r="Z24" i="1" s="1"/>
  <c r="AC24" i="1"/>
  <c r="AD24" i="1" s="1"/>
  <c r="AD18" i="1"/>
  <c r="AC20" i="1"/>
  <c r="V20" i="1"/>
  <c r="Z20" i="1" s="1"/>
  <c r="AB20" i="1"/>
  <c r="V31" i="1"/>
  <c r="Z31" i="1" s="1"/>
  <c r="AB31" i="1"/>
  <c r="AC31" i="1"/>
  <c r="AD31" i="1" s="1"/>
  <c r="V30" i="1"/>
  <c r="Z30" i="1" s="1"/>
  <c r="AC30" i="1"/>
  <c r="AB30" i="1"/>
  <c r="AC17" i="1"/>
  <c r="AD17" i="1" s="1"/>
  <c r="AB17" i="1"/>
  <c r="V17" i="1"/>
  <c r="Z17" i="1" s="1"/>
  <c r="AC28" i="1"/>
  <c r="V28" i="1"/>
  <c r="Z28" i="1" s="1"/>
  <c r="AB28" i="1"/>
  <c r="V19" i="1"/>
  <c r="Z19" i="1" s="1"/>
  <c r="AC19" i="1"/>
  <c r="AB19" i="1"/>
  <c r="V22" i="1"/>
  <c r="Z22" i="1" s="1"/>
  <c r="AC22" i="1"/>
  <c r="AD22" i="1" s="1"/>
  <c r="AB22" i="1"/>
  <c r="AD26" i="1"/>
  <c r="Q17" i="1"/>
  <c r="O17" i="1" s="1"/>
  <c r="R17" i="1" s="1"/>
  <c r="L17" i="1" s="1"/>
  <c r="M17" i="1" s="1"/>
  <c r="Q30" i="1"/>
  <c r="O30" i="1" s="1"/>
  <c r="R30" i="1" s="1"/>
  <c r="L30" i="1" s="1"/>
  <c r="M30" i="1" s="1"/>
  <c r="Q22" i="1"/>
  <c r="O22" i="1" s="1"/>
  <c r="R22" i="1" s="1"/>
  <c r="L22" i="1" s="1"/>
  <c r="M22" i="1" s="1"/>
  <c r="V27" i="1"/>
  <c r="Z27" i="1" s="1"/>
  <c r="AC27" i="1"/>
  <c r="AB27" i="1"/>
  <c r="AC25" i="1"/>
  <c r="V25" i="1"/>
  <c r="Z25" i="1" s="1"/>
  <c r="AB25" i="1"/>
  <c r="AB23" i="1"/>
  <c r="V23" i="1"/>
  <c r="Z23" i="1" s="1"/>
  <c r="AC23" i="1"/>
  <c r="V29" i="1"/>
  <c r="Z29" i="1" s="1"/>
  <c r="AC29" i="1"/>
  <c r="AD29" i="1" s="1"/>
  <c r="AB29" i="1"/>
  <c r="Q29" i="1"/>
  <c r="O29" i="1" s="1"/>
  <c r="R29" i="1" s="1"/>
  <c r="L29" i="1" s="1"/>
  <c r="M29" i="1" s="1"/>
  <c r="Q23" i="1"/>
  <c r="O23" i="1" s="1"/>
  <c r="R23" i="1" s="1"/>
  <c r="L23" i="1" s="1"/>
  <c r="M23" i="1" s="1"/>
  <c r="AC21" i="1"/>
  <c r="AD21" i="1" s="1"/>
  <c r="V21" i="1"/>
  <c r="Z21" i="1" s="1"/>
  <c r="AB21" i="1"/>
  <c r="Q21" i="1"/>
  <c r="O21" i="1" s="1"/>
  <c r="R21" i="1" s="1"/>
  <c r="L21" i="1" s="1"/>
  <c r="M21" i="1" s="1"/>
  <c r="Q24" i="1"/>
  <c r="O24" i="1" s="1"/>
  <c r="R24" i="1" s="1"/>
  <c r="L24" i="1" s="1"/>
  <c r="M24" i="1" s="1"/>
  <c r="Q19" i="1"/>
  <c r="O19" i="1" s="1"/>
  <c r="R19" i="1" s="1"/>
  <c r="L19" i="1" s="1"/>
  <c r="M19" i="1" s="1"/>
  <c r="AD27" i="1" l="1"/>
  <c r="AD23" i="1"/>
  <c r="AD19" i="1"/>
  <c r="AD20" i="1"/>
  <c r="AD30" i="1"/>
  <c r="AD25" i="1"/>
  <c r="AD28" i="1"/>
</calcChain>
</file>

<file path=xl/sharedStrings.xml><?xml version="1.0" encoding="utf-8"?>
<sst xmlns="http://schemas.openxmlformats.org/spreadsheetml/2006/main" count="693" uniqueCount="351">
  <si>
    <t>File opened</t>
  </si>
  <si>
    <t>2020-12-16 14:06:55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</si>
  <si>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</si>
  <si>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</si>
  <si>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</si>
  <si>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</si>
  <si>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</si>
  <si>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</si>
  <si>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</si>
  <si>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</si>
  <si>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</si>
  <si>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</si>
  <si>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</si>
  <si>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{"co2aspan2a": "0.308883", "h2oaspan1": "1.00771", "h2obspanconc1": "12.28", "flowbzero": "0.29097", "flowmeterzero": "1.00299", "h2oaspanconc1": "12.28", "co2aspanconc1": "2500", "flowazero": "0.29042", "h2obspan1": "0.99587", "h2obzero": "1.1444", "tbzero": "0.134552", "co2bspan1": "1.00108", "ssa_ref": "35809.5", "h2oaspanconc2": "0", "h2oazero": "1.13424", "co2bspanconc1": "2500", "h2obspan2a": "0.0708892", "chamberpressurezero": "2.68126", "co2azero": "0.965182", "co2aspan2b": "0.306383", "co2aspan1": "1.00054", "co2bzero": "0.964262", "co2bspan2b": "0.308367", "tazero": "0.0863571", "h2obspan2": "0", "h2oaspan2b": "0.070146", "h2oaspan2": "0", "co2bspanconc2": "299.2", "co2aspanconc2": "299.2", "h2obspanconc2": "0", "ssb_ref": "37377.7", "oxygen": "21", "h2obspan2b": "0.0705964", "co2bspan2a": "0.310949", "co2aspan2": "-0.0279682", "h2oaspan2a": "0.0696095",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</si>
  <si>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</si>
  <si>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</si>
  <si>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</si>
  <si>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</si>
  <si>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</si>
  <si>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</si>
  <si>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</si>
  <si>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</si>
  <si>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</si>
  <si>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14:06:55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</si>
  <si>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</si>
  <si>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</si>
  <si>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</si>
  <si>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</si>
  <si>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</si>
  <si>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</si>
  <si>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</si>
  <si>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</si>
  <si>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</si>
  <si>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</si>
  <si>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</si>
  <si>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</si>
  <si>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</si>
  <si>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</si>
  <si>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</si>
  <si>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</si>
  <si>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</si>
  <si>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</si>
  <si>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</si>
  <si>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</si>
  <si>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</si>
  <si>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</si>
  <si>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</si>
  <si>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</si>
  <si>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</si>
  <si>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</si>
  <si>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</si>
  <si>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</si>
  <si>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</si>
  <si>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</si>
  <si>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</si>
  <si>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</si>
  <si>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</si>
  <si>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</si>
  <si>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</si>
  <si>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</si>
  <si>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</si>
  <si>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</si>
  <si>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</si>
  <si>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</si>
  <si>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</si>
  <si>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</si>
  <si>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</si>
  <si>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</si>
  <si>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</si>
  <si>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</si>
  <si>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</si>
  <si>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</si>
  <si>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</si>
  <si>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</si>
  <si>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</si>
  <si>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</si>
  <si>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</si>
  <si>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3.02308 70.0048 377.589 635.329 894.513 1112.2 1310.86 1501.81</t>
  </si>
  <si>
    <t>Fs_true</t>
  </si>
  <si>
    <t>-0.184547 101.051 403.292 601.246 800.825 1000.87 1200.89 1401.23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</si>
  <si>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</si>
  <si>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</si>
  <si>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</si>
  <si>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</si>
  <si>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</si>
  <si>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</si>
  <si>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</si>
  <si>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</si>
  <si>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</si>
  <si>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</si>
  <si>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</si>
  <si>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</si>
  <si>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</si>
  <si>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</si>
  <si>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</si>
  <si>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</si>
  <si>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</si>
  <si>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</si>
  <si>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</si>
  <si>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</si>
  <si>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</si>
  <si>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</si>
  <si>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</si>
  <si>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</si>
  <si>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</si>
  <si>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</si>
  <si>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</si>
  <si>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</si>
  <si>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</si>
  <si>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</si>
  <si>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</si>
  <si>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</si>
  <si>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</si>
  <si>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</si>
  <si>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</si>
  <si>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</si>
  <si>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</si>
  <si>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</si>
  <si>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</si>
  <si>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</si>
  <si>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</si>
  <si>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</si>
  <si>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</si>
  <si>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</si>
  <si>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</si>
  <si>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</si>
  <si>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</si>
  <si>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</si>
  <si>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</si>
  <si>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</si>
  <si>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</si>
  <si>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</si>
  <si>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</si>
  <si>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</si>
  <si>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</si>
  <si>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</si>
  <si>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</si>
  <si>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</si>
  <si>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</si>
  <si>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</si>
  <si>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</si>
  <si>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</si>
  <si>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</si>
  <si>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</si>
  <si>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</si>
  <si>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</si>
  <si>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</si>
  <si>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</si>
  <si>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</si>
  <si>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</si>
  <si>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</si>
  <si>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</si>
  <si>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</si>
  <si>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</si>
  <si>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</si>
  <si>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</si>
  <si>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</si>
  <si>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</si>
  <si>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</si>
  <si>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</si>
  <si>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</si>
  <si>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</si>
  <si>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</si>
  <si>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</si>
  <si>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</si>
  <si>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</si>
  <si>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</si>
  <si>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</si>
  <si>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</si>
  <si>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</si>
  <si>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</si>
  <si>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</si>
  <si>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</si>
  <si>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</si>
  <si>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</si>
  <si>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</si>
  <si>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</si>
  <si>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</si>
  <si>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</si>
  <si>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</si>
  <si>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</si>
  <si>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</si>
  <si>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</si>
  <si>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</si>
  <si>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</si>
  <si>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</si>
  <si>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</si>
  <si>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</si>
  <si>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</si>
  <si>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</si>
  <si>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</si>
  <si>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</si>
  <si>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</si>
  <si>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</si>
  <si>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</si>
  <si>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</si>
  <si>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</si>
  <si>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</si>
  <si>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</si>
  <si>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</si>
  <si>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</si>
  <si>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</si>
  <si>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</si>
  <si>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</si>
  <si>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</si>
  <si>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</si>
  <si>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</si>
  <si>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</si>
  <si>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</si>
  <si>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</si>
  <si>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</si>
  <si>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</si>
  <si>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</si>
  <si>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</si>
  <si>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</si>
  <si>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</si>
  <si>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</si>
  <si>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</si>
  <si>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</si>
  <si>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</si>
  <si>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</si>
  <si>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</si>
  <si>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</si>
  <si>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</si>
  <si>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</si>
  <si>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</si>
  <si>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</si>
  <si>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</si>
  <si>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</si>
  <si>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</si>
  <si>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</si>
  <si>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</si>
  <si>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</si>
  <si>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</si>
  <si>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</si>
  <si>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</si>
  <si>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</si>
  <si>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</si>
  <si>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</si>
  <si>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</si>
  <si>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</si>
  <si>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</si>
  <si>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</si>
  <si>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</si>
  <si>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</si>
  <si>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</si>
  <si>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</si>
  <si>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</si>
  <si>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</si>
  <si>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</si>
  <si>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</si>
  <si>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</si>
  <si>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</si>
  <si>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</si>
  <si>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</si>
  <si>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</si>
  <si>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</si>
  <si>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</si>
  <si>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</si>
  <si>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</si>
  <si>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</si>
  <si>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</si>
  <si>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</si>
  <si>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</si>
  <si>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</si>
  <si>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</si>
  <si>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</si>
  <si>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</si>
  <si>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</si>
  <si>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</si>
  <si>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</si>
  <si>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</si>
  <si>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</si>
  <si>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</si>
  <si>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</si>
  <si>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</si>
  <si>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</si>
  <si>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</si>
  <si>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</si>
  <si>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</si>
  <si>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</si>
  <si>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</si>
  <si>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</si>
  <si>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20201216 14:13:30</t>
  </si>
  <si>
    <t>14:13:30</t>
  </si>
  <si>
    <t>1149</t>
  </si>
  <si>
    <t>_1</t>
  </si>
  <si>
    <t>RECT-4143-20200907-06_33_50</t>
  </si>
  <si>
    <t>RECT-8049-20201216-14_13_34</t>
  </si>
  <si>
    <t>DARK-8050-20201216-14_13_36</t>
  </si>
  <si>
    <t>0: Broadleaf</t>
  </si>
  <si>
    <t>14:13:55</t>
  </si>
  <si>
    <t>1/3</t>
  </si>
  <si>
    <t>20201216 14:15:40</t>
  </si>
  <si>
    <t>14:15:40</t>
  </si>
  <si>
    <t>RECT-8051-20201216-14_15_43</t>
  </si>
  <si>
    <t>DARK-8052-20201216-14_15_45</t>
  </si>
  <si>
    <t>3/3</t>
  </si>
  <si>
    <t>20201216 14:16:54</t>
  </si>
  <si>
    <t>14:16:54</t>
  </si>
  <si>
    <t>RECT-8053-20201216-14_16_57</t>
  </si>
  <si>
    <t>DARK-8054-20201216-14_16_59</t>
  </si>
  <si>
    <t>20201216 14:18:06</t>
  </si>
  <si>
    <t>14:18:06</t>
  </si>
  <si>
    <t>RECT-8055-20201216-14_18_09</t>
  </si>
  <si>
    <t>DARK-8056-20201216-14_18_11</t>
  </si>
  <si>
    <t>20201216 14:19:17</t>
  </si>
  <si>
    <t>14:19:17</t>
  </si>
  <si>
    <t>RECT-8057-20201216-14_19_20</t>
  </si>
  <si>
    <t>DARK-8058-20201216-14_19_22</t>
  </si>
  <si>
    <t>20201216 14:20:28</t>
  </si>
  <si>
    <t>14:20:28</t>
  </si>
  <si>
    <t>RECT-8059-20201216-14_20_31</t>
  </si>
  <si>
    <t>DARK-8060-20201216-14_20_33</t>
  </si>
  <si>
    <t>20201216 14:21:39</t>
  </si>
  <si>
    <t>14:21:39</t>
  </si>
  <si>
    <t>RECT-8061-20201216-14_21_42</t>
  </si>
  <si>
    <t>DARK-8062-20201216-14_21_44</t>
  </si>
  <si>
    <t>20201216 14:22:49</t>
  </si>
  <si>
    <t>14:22:49</t>
  </si>
  <si>
    <t>RECT-8063-20201216-14_22_52</t>
  </si>
  <si>
    <t>DARK-8064-20201216-14_22_54</t>
  </si>
  <si>
    <t>20201216 14:23:56</t>
  </si>
  <si>
    <t>14:23:56</t>
  </si>
  <si>
    <t>RECT-8065-20201216-14_23_59</t>
  </si>
  <si>
    <t>DARK-8066-20201216-14_24_01</t>
  </si>
  <si>
    <t>20201216 14:25:53</t>
  </si>
  <si>
    <t>14:25:53</t>
  </si>
  <si>
    <t>RECT-8067-20201216-14_25_56</t>
  </si>
  <si>
    <t>DARK-8068-20201216-14_25_58</t>
  </si>
  <si>
    <t>14:25:08</t>
  </si>
  <si>
    <t>20201216 14:26:57</t>
  </si>
  <si>
    <t>14:26:57</t>
  </si>
  <si>
    <t>RECT-8069-20201216-14_27_00</t>
  </si>
  <si>
    <t>DARK-8070-20201216-14_27_02</t>
  </si>
  <si>
    <t>20201216 14:28:31</t>
  </si>
  <si>
    <t>14:28:31</t>
  </si>
  <si>
    <t>RECT-8071-20201216-14_28_34</t>
  </si>
  <si>
    <t>DARK-8072-20201216-14_28_36</t>
  </si>
  <si>
    <t>20201216 14:29:59</t>
  </si>
  <si>
    <t>14:29:59</t>
  </si>
  <si>
    <t>RECT-8073-20201216-14_30_02</t>
  </si>
  <si>
    <t>DARK-8074-20201216-14_30_04</t>
  </si>
  <si>
    <t>20201216 14:30:59</t>
  </si>
  <si>
    <t>14:30:59</t>
  </si>
  <si>
    <t>RECT-8075-20201216-14_31_03</t>
  </si>
  <si>
    <t>DARK-8076-20201216-14_31_05</t>
  </si>
  <si>
    <t>20201216 14:32:46</t>
  </si>
  <si>
    <t>14:32:46</t>
  </si>
  <si>
    <t>RECT-8077-20201216-14_32_49</t>
  </si>
  <si>
    <t>DARK-8078-20201216-14_32_51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</si>
</sst>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1608156810.5999999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1608156802.8499999</v>
      </c>
      <c r="I17">
        <f t="shared" ref="I17:I31" si="0">BW17*AG17*(BS17-BT17)/(100*BL17*(1000-AG17*BS17))</f>
        <v>4.6615175927301928E-4</v>
      </c>
      <c r="J17">
        <f t="shared" ref="J17:J31" si="1">BW17*AG17*(BR17-BQ17*(1000-AG17*BT17)/(1000-AG17*BS17))/(100*BL17)</f>
        <v>2.0254350413924955</v>
      </c>
      <c r="K17">
        <f t="shared" ref="K17:K31" si="2">BQ17 - IF(AG17&gt;1, J17*BL17*100/(AI17*CE17), 0)</f>
        <v>399.573033333333</v>
      </c>
      <c r="L17">
        <f t="shared" ref="L17:L31" si="3">((R17-I17/2)*K17-J17)/(R17+I17/2)</f>
        <v>216.98656115059845</v>
      </c>
      <c r="M17">
        <f t="shared" ref="M17:M31" si="4">L17*(BX17+BY17)/1000</f>
        <v>22.168753356072585</v>
      </c>
      <c r="N17">
        <f t="shared" ref="N17:N31" si="5">(BQ17 - IF(AG17&gt;1, J17*BL17*100/(AI17*CE17), 0))*(BX17+BY17)/1000</f>
        <v>40.822970679536937</v>
      </c>
      <c r="O17">
        <f t="shared" ref="O17:O31" si="6">2/((1/Q17-1/P17)+SIGN(Q17)*SQRT((1/Q17-1/P17)*(1/Q17-1/P17) + 4*BM17/((BM17+1)*(BM17+1))*(2*1/Q17*1/P17-1/P17*1/P17)))</f>
        <v>1.9066205329316969E-2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2.9669371087361371</v>
      </c>
      <c r="Q17">
        <f t="shared" ref="Q17:Q31" si="8">I17*(1000-(1000*0.61365*EXP(17.502*U17/(240.97+U17))/(BX17+BY17)+BS17)/2)/(1000*0.61365*EXP(17.502*U17/(240.97+U17))/(BX17+BY17)-BS17)</f>
        <v>1.8998397990818459E-2</v>
      </c>
      <c r="R17">
        <f t="shared" ref="R17:R31" si="9">1/((BM17+1)/(O17/1.6)+1/(P17/1.37)) + BM17/((BM17+1)/(O17/1.6) + BM17/(P17/1.37))</f>
        <v>1.1880070770271901E-2</v>
      </c>
      <c r="S17">
        <f t="shared" ref="S17:S31" si="10">(BI17*BK17)</f>
        <v>231.29637370832634</v>
      </c>
      <c r="T17">
        <f t="shared" ref="T17:T31" si="11">(BZ17+(S17+2*0.95*0.0000000567*(((BZ17+$B$7)+273)^4-(BZ17+273)^4)-44100*I17)/(1.84*29.3*P17+8*0.95*0.0000000567*(BZ17+273)^3))</f>
        <v>29.216600580837323</v>
      </c>
      <c r="U17">
        <f t="shared" ref="U17:U31" si="12">($C$7*CA17+$D$7*CB17+$E$7*T17)</f>
        <v>28.781206666666701</v>
      </c>
      <c r="V17">
        <f t="shared" ref="V17:V31" si="13">0.61365*EXP(17.502*U17/(240.97+U17))</f>
        <v>3.9711349708444823</v>
      </c>
      <c r="W17">
        <f t="shared" ref="W17:W31" si="14">(X17/Y17*100)</f>
        <v>40.391990974874979</v>
      </c>
      <c r="X17">
        <f t="shared" ref="X17:X31" si="15">BS17*(BX17+BY17)/1000</f>
        <v>1.5318518619456236</v>
      </c>
      <c r="Y17">
        <f t="shared" ref="Y17:Y31" si="16">0.61365*EXP(17.502*BZ17/(240.97+BZ17))</f>
        <v>3.7924643598244043</v>
      </c>
      <c r="Z17">
        <f t="shared" ref="Z17:Z31" si="17">(V17-BS17*(BX17+BY17)/1000)</f>
        <v>2.4392831088988585</v>
      </c>
      <c r="AA17">
        <f t="shared" ref="AA17:AA31" si="18">(-I17*44100)</f>
        <v>-20.55729258394015</v>
      </c>
      <c r="AB17">
        <f t="shared" ref="AB17:AB31" si="19">2*29.3*P17*0.92*(BZ17-U17)</f>
        <v>-126.67465176365364</v>
      </c>
      <c r="AC17">
        <f t="shared" ref="AC17:AC31" si="20">2*0.95*0.0000000567*(((BZ17+$B$7)+273)^4-(U17+273)^4)</f>
        <v>-9.3424169418593905</v>
      </c>
      <c r="AD17">
        <f t="shared" ref="AD17:AD31" si="21">S17+AC17+AA17+AB17</f>
        <v>74.722012418873149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53834.351897599838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921.16242307692301</v>
      </c>
      <c r="AR17">
        <v>1034.54</v>
      </c>
      <c r="AS17">
        <f t="shared" ref="AS17:AS31" si="27">1-AQ17/AR17</f>
        <v>0.109592260253907</v>
      </c>
      <c r="AT17">
        <v>0.5</v>
      </c>
      <c r="AU17">
        <f t="shared" ref="AU17:AU31" si="28">BI17</f>
        <v>1180.2110307473561</v>
      </c>
      <c r="AV17">
        <f t="shared" ref="AV17:AV31" si="29">J17</f>
        <v>2.0254350413924955</v>
      </c>
      <c r="AW17">
        <f t="shared" ref="AW17:AW31" si="30">AS17*AT17*AU17</f>
        <v>64.670997218098037</v>
      </c>
      <c r="AX17">
        <f t="shared" ref="AX17:AX31" si="31">BC17/AR17</f>
        <v>0.31106578769308096</v>
      </c>
      <c r="AY17">
        <f t="shared" ref="AY17:AY31" si="32">(AV17-AO17)/AU17</f>
        <v>2.2056924171944747E-3</v>
      </c>
      <c r="AZ17">
        <f t="shared" ref="AZ17:AZ31" si="33">(AL17-AR17)/AR17</f>
        <v>2.1531695246196376</v>
      </c>
      <c r="BA17" t="s">
        <v>289</v>
      </c>
      <c r="BB17">
        <v>712.73</v>
      </c>
      <c r="BC17">
        <f t="shared" ref="BC17:BC31" si="34">AR17-BB17</f>
        <v>321.80999999999995</v>
      </c>
      <c r="BD17">
        <f t="shared" ref="BD17:BD31" si="35">(AR17-AQ17)/(AR17-BB17)</f>
        <v>0.35231216221707523</v>
      </c>
      <c r="BE17">
        <f t="shared" ref="BE17:BE31" si="36">(AL17-AR17)/(AL17-BB17)</f>
        <v>0.87376782317061208</v>
      </c>
      <c r="BF17">
        <f t="shared" ref="BF17:BF31" si="37">(AR17-AQ17)/(AR17-AK17)</f>
        <v>0.35534533803299084</v>
      </c>
      <c r="BG17">
        <f t="shared" ref="BG17:BG31" si="38">(AL17-AR17)/(AL17-AK17)</f>
        <v>0.87471032301249563</v>
      </c>
      <c r="BH17">
        <f t="shared" ref="BH17:BH31" si="39">$B$11*CF17+$C$11*CG17+$F$11*CH17*(1-CK17)</f>
        <v>1400.03066666667</v>
      </c>
      <c r="BI17">
        <f t="shared" ref="BI17:BI31" si="40">BH17*BJ17</f>
        <v>1180.2110307473561</v>
      </c>
      <c r="BJ17">
        <f t="shared" ref="BJ17:BJ31" si="41">($B$11*$D$9+$C$11*$D$9+$F$11*((CU17+CM17)/MAX(CU17+CM17+CV17, 0.1)*$I$9+CV17/MAX(CU17+CM17+CV17, 0.1)*$J$9))/($B$11+$C$11+$F$11)</f>
        <v>0.84298941362285873</v>
      </c>
      <c r="BK17">
        <f t="shared" ref="BK17:BK31" si="42">($B$11*$K$9+$C$11*$K$9+$F$11*((CU17+CM17)/MAX(CU17+CM17+CV17, 0.1)*$P$9+CV17/MAX(CU17+CM17+CV17, 0.1)*$Q$9))/($B$11+$C$11+$F$11)</f>
        <v>0.19597882724571755</v>
      </c>
      <c r="BL17">
        <v>6</v>
      </c>
      <c r="BM17">
        <v>0.5</v>
      </c>
      <c r="BN17" t="s">
        <v>290</v>
      </c>
      <c r="BO17">
        <v>2</v>
      </c>
      <c r="BP17">
        <v>1608156802.8499999</v>
      </c>
      <c r="BQ17">
        <v>399.573033333333</v>
      </c>
      <c r="BR17">
        <v>402.22693333333302</v>
      </c>
      <c r="BS17">
        <v>14.9936833333333</v>
      </c>
      <c r="BT17">
        <v>14.4427166666667</v>
      </c>
      <c r="BU17">
        <v>396.59503333333299</v>
      </c>
      <c r="BV17">
        <v>14.9216833333333</v>
      </c>
      <c r="BW17">
        <v>500.02563333333302</v>
      </c>
      <c r="BX17">
        <v>102.12139999999999</v>
      </c>
      <c r="BY17">
        <v>4.5080903333333297E-2</v>
      </c>
      <c r="BZ17">
        <v>27.989260000000002</v>
      </c>
      <c r="CA17">
        <v>28.781206666666701</v>
      </c>
      <c r="CB17">
        <v>999.9</v>
      </c>
      <c r="CC17">
        <v>0</v>
      </c>
      <c r="CD17">
        <v>0</v>
      </c>
      <c r="CE17">
        <v>10002.503333333299</v>
      </c>
      <c r="CF17">
        <v>0</v>
      </c>
      <c r="CG17">
        <v>388.78813333333301</v>
      </c>
      <c r="CH17">
        <v>1400.03066666667</v>
      </c>
      <c r="CI17">
        <v>0.89999439999999997</v>
      </c>
      <c r="CJ17">
        <v>0.100005486666667</v>
      </c>
      <c r="CK17">
        <v>0</v>
      </c>
      <c r="CL17">
        <v>921.41759999999999</v>
      </c>
      <c r="CM17">
        <v>4.9997499999999997</v>
      </c>
      <c r="CN17">
        <v>12807.106666666699</v>
      </c>
      <c r="CO17">
        <v>12178.2933333333</v>
      </c>
      <c r="CP17">
        <v>48.830933333333299</v>
      </c>
      <c r="CQ17">
        <v>50.668399999999998</v>
      </c>
      <c r="CR17">
        <v>49.887333333333302</v>
      </c>
      <c r="CS17">
        <v>50.1374</v>
      </c>
      <c r="CT17">
        <v>49.8748</v>
      </c>
      <c r="CU17">
        <v>1255.5216666666699</v>
      </c>
      <c r="CV17">
        <v>139.50899999999999</v>
      </c>
      <c r="CW17">
        <v>0</v>
      </c>
      <c r="CX17">
        <v>1341.5</v>
      </c>
      <c r="CY17">
        <v>0</v>
      </c>
      <c r="CZ17">
        <v>921.16242307692301</v>
      </c>
      <c r="DA17">
        <v>-37.984307678765099</v>
      </c>
      <c r="DB17">
        <v>-536.52991453347897</v>
      </c>
      <c r="DC17">
        <v>12803.4269230769</v>
      </c>
      <c r="DD17">
        <v>15</v>
      </c>
      <c r="DE17">
        <v>1608156835.5999999</v>
      </c>
      <c r="DF17" t="s">
        <v>291</v>
      </c>
      <c r="DG17">
        <v>1608156828.5999999</v>
      </c>
      <c r="DH17">
        <v>1608156835.5999999</v>
      </c>
      <c r="DI17">
        <v>21</v>
      </c>
      <c r="DJ17">
        <v>-2.157</v>
      </c>
      <c r="DK17">
        <v>-2E-3</v>
      </c>
      <c r="DL17">
        <v>2.9780000000000002</v>
      </c>
      <c r="DM17">
        <v>7.1999999999999995E-2</v>
      </c>
      <c r="DN17">
        <v>402</v>
      </c>
      <c r="DO17">
        <v>14</v>
      </c>
      <c r="DP17">
        <v>0.33</v>
      </c>
      <c r="DQ17">
        <v>0.16</v>
      </c>
      <c r="DR17">
        <v>0.17882630937451299</v>
      </c>
      <c r="DS17">
        <v>2.2495897135748901</v>
      </c>
      <c r="DT17">
        <v>0.17608370201203399</v>
      </c>
      <c r="DU17">
        <v>0</v>
      </c>
      <c r="DV17">
        <v>-0.46362799999999998</v>
      </c>
      <c r="DW17">
        <v>-2.4768712887096802</v>
      </c>
      <c r="DX17">
        <v>0.19408930505493899</v>
      </c>
      <c r="DY17">
        <v>0</v>
      </c>
      <c r="DZ17">
        <v>0.55297825806451595</v>
      </c>
      <c r="EA17">
        <v>-1.26134516129044E-2</v>
      </c>
      <c r="EB17">
        <v>1.2411884255004401E-3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2.9780000000000002</v>
      </c>
      <c r="EJ17">
        <v>7.1999999999999995E-2</v>
      </c>
      <c r="EK17">
        <v>5.13499999999999</v>
      </c>
      <c r="EL17">
        <v>0</v>
      </c>
      <c r="EM17">
        <v>0</v>
      </c>
      <c r="EN17">
        <v>0</v>
      </c>
      <c r="EO17">
        <v>7.3729999999999393E-2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24.4</v>
      </c>
      <c r="EX17">
        <v>24.6</v>
      </c>
      <c r="EY17">
        <v>2</v>
      </c>
      <c r="EZ17">
        <v>507.01400000000001</v>
      </c>
      <c r="FA17">
        <v>459.34500000000003</v>
      </c>
      <c r="FB17">
        <v>23.939599999999999</v>
      </c>
      <c r="FC17">
        <v>33.475900000000003</v>
      </c>
      <c r="FD17">
        <v>29.9999</v>
      </c>
      <c r="FE17">
        <v>33.371000000000002</v>
      </c>
      <c r="FF17">
        <v>33.332500000000003</v>
      </c>
      <c r="FG17">
        <v>22.1996</v>
      </c>
      <c r="FH17">
        <v>0</v>
      </c>
      <c r="FI17">
        <v>100</v>
      </c>
      <c r="FJ17">
        <v>23.9512</v>
      </c>
      <c r="FK17">
        <v>401.62900000000002</v>
      </c>
      <c r="FL17">
        <v>15.079599999999999</v>
      </c>
      <c r="FM17">
        <v>101.41800000000001</v>
      </c>
      <c r="FN17">
        <v>100.807</v>
      </c>
    </row>
    <row r="18" spans="1:170" x14ac:dyDescent="0.25">
      <c r="A18">
        <v>2</v>
      </c>
      <c r="B18">
        <v>1608156940</v>
      </c>
      <c r="C18">
        <v>129.40000009536701</v>
      </c>
      <c r="D18" t="s">
        <v>293</v>
      </c>
      <c r="E18" t="s">
        <v>294</v>
      </c>
      <c r="F18" t="s">
        <v>285</v>
      </c>
      <c r="G18" t="s">
        <v>286</v>
      </c>
      <c r="H18">
        <v>1608156932.25</v>
      </c>
      <c r="I18">
        <f t="shared" si="0"/>
        <v>4.5414118082321884E-4</v>
      </c>
      <c r="J18">
        <f t="shared" si="1"/>
        <v>-1.4860416221454831</v>
      </c>
      <c r="K18">
        <f t="shared" si="2"/>
        <v>49.256520000000002</v>
      </c>
      <c r="L18">
        <f t="shared" si="3"/>
        <v>173.77848309533826</v>
      </c>
      <c r="M18">
        <f t="shared" si="4"/>
        <v>17.753771826841529</v>
      </c>
      <c r="N18">
        <f t="shared" si="5"/>
        <v>5.0322053771438133</v>
      </c>
      <c r="O18">
        <f t="shared" si="6"/>
        <v>1.8498310793986866E-2</v>
      </c>
      <c r="P18">
        <f t="shared" si="7"/>
        <v>2.9665108657412933</v>
      </c>
      <c r="Q18">
        <f t="shared" si="8"/>
        <v>1.8434466197837743E-2</v>
      </c>
      <c r="R18">
        <f t="shared" si="9"/>
        <v>1.1527259100558674E-2</v>
      </c>
      <c r="S18">
        <f t="shared" si="10"/>
        <v>231.28820563765308</v>
      </c>
      <c r="T18">
        <f t="shared" si="11"/>
        <v>29.236355224448808</v>
      </c>
      <c r="U18">
        <f t="shared" si="12"/>
        <v>28.823239999999998</v>
      </c>
      <c r="V18">
        <f t="shared" si="13"/>
        <v>3.9808198392087366</v>
      </c>
      <c r="W18">
        <f t="shared" si="14"/>
        <v>40.353941638996147</v>
      </c>
      <c r="X18">
        <f t="shared" si="15"/>
        <v>1.531887633345528</v>
      </c>
      <c r="Y18">
        <f t="shared" si="16"/>
        <v>3.7961288814106426</v>
      </c>
      <c r="Z18">
        <f t="shared" si="17"/>
        <v>2.4489322058632084</v>
      </c>
      <c r="AA18">
        <f t="shared" si="18"/>
        <v>-20.027626074303949</v>
      </c>
      <c r="AB18">
        <f t="shared" si="19"/>
        <v>-130.72935073020034</v>
      </c>
      <c r="AC18">
        <f t="shared" si="20"/>
        <v>-9.6456552129155142</v>
      </c>
      <c r="AD18">
        <f t="shared" si="21"/>
        <v>70.885573620233288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53818.854688302199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842.07132000000001</v>
      </c>
      <c r="AR18">
        <v>920.12</v>
      </c>
      <c r="AS18">
        <f t="shared" si="27"/>
        <v>8.4824457679433141E-2</v>
      </c>
      <c r="AT18">
        <v>0.5</v>
      </c>
      <c r="AU18">
        <f t="shared" si="28"/>
        <v>1180.1704407473337</v>
      </c>
      <c r="AV18">
        <f t="shared" si="29"/>
        <v>-1.4860416221454831</v>
      </c>
      <c r="AW18">
        <f t="shared" si="30"/>
        <v>50.053658802845085</v>
      </c>
      <c r="AX18">
        <f t="shared" si="31"/>
        <v>0.24217493370429949</v>
      </c>
      <c r="AY18">
        <f t="shared" si="32"/>
        <v>-7.6962963227081836E-4</v>
      </c>
      <c r="AZ18">
        <f t="shared" si="33"/>
        <v>2.5452767030387342</v>
      </c>
      <c r="BA18" t="s">
        <v>296</v>
      </c>
      <c r="BB18">
        <v>697.29</v>
      </c>
      <c r="BC18">
        <f t="shared" si="34"/>
        <v>222.83000000000004</v>
      </c>
      <c r="BD18">
        <f t="shared" si="35"/>
        <v>0.35026109590270599</v>
      </c>
      <c r="BE18">
        <f t="shared" si="36"/>
        <v>0.91311959263721398</v>
      </c>
      <c r="BF18">
        <f t="shared" si="37"/>
        <v>0.38138930069614613</v>
      </c>
      <c r="BG18">
        <f t="shared" si="38"/>
        <v>0.91964076428811348</v>
      </c>
      <c r="BH18">
        <f t="shared" si="39"/>
        <v>1399.98266666667</v>
      </c>
      <c r="BI18">
        <f t="shared" si="40"/>
        <v>1180.1704407473337</v>
      </c>
      <c r="BJ18">
        <f t="shared" si="41"/>
        <v>0.84298932325876241</v>
      </c>
      <c r="BK18">
        <f t="shared" si="42"/>
        <v>0.19597864651752472</v>
      </c>
      <c r="BL18">
        <v>6</v>
      </c>
      <c r="BM18">
        <v>0.5</v>
      </c>
      <c r="BN18" t="s">
        <v>290</v>
      </c>
      <c r="BO18">
        <v>2</v>
      </c>
      <c r="BP18">
        <v>1608156932.25</v>
      </c>
      <c r="BQ18">
        <v>49.256520000000002</v>
      </c>
      <c r="BR18">
        <v>47.500149999999998</v>
      </c>
      <c r="BS18">
        <v>14.99451</v>
      </c>
      <c r="BT18">
        <v>14.4577233333333</v>
      </c>
      <c r="BU18">
        <v>46.278473333333302</v>
      </c>
      <c r="BV18">
        <v>14.922409999999999</v>
      </c>
      <c r="BW18">
        <v>500.01043333333303</v>
      </c>
      <c r="BX18">
        <v>102.118066666667</v>
      </c>
      <c r="BY18">
        <v>4.5167300000000001E-2</v>
      </c>
      <c r="BZ18">
        <v>28.0058266666667</v>
      </c>
      <c r="CA18">
        <v>28.823239999999998</v>
      </c>
      <c r="CB18">
        <v>999.9</v>
      </c>
      <c r="CC18">
        <v>0</v>
      </c>
      <c r="CD18">
        <v>0</v>
      </c>
      <c r="CE18">
        <v>10000.4153333333</v>
      </c>
      <c r="CF18">
        <v>0</v>
      </c>
      <c r="CG18">
        <v>363.02556666666698</v>
      </c>
      <c r="CH18">
        <v>1399.98266666667</v>
      </c>
      <c r="CI18">
        <v>0.89999893333333303</v>
      </c>
      <c r="CJ18">
        <v>0.100000876666667</v>
      </c>
      <c r="CK18">
        <v>0</v>
      </c>
      <c r="CL18">
        <v>842.29886666666698</v>
      </c>
      <c r="CM18">
        <v>4.9997499999999997</v>
      </c>
      <c r="CN18">
        <v>11694.506666666701</v>
      </c>
      <c r="CO18">
        <v>12177.9</v>
      </c>
      <c r="CP18">
        <v>48.893599999999999</v>
      </c>
      <c r="CQ18">
        <v>50.6374</v>
      </c>
      <c r="CR18">
        <v>49.932966666666601</v>
      </c>
      <c r="CS18">
        <v>50.1415333333333</v>
      </c>
      <c r="CT18">
        <v>49.941333333333297</v>
      </c>
      <c r="CU18">
        <v>1255.48266666667</v>
      </c>
      <c r="CV18">
        <v>139.5</v>
      </c>
      <c r="CW18">
        <v>0</v>
      </c>
      <c r="CX18">
        <v>129</v>
      </c>
      <c r="CY18">
        <v>0</v>
      </c>
      <c r="CZ18">
        <v>842.07132000000001</v>
      </c>
      <c r="DA18">
        <v>-17.870307660387098</v>
      </c>
      <c r="DB18">
        <v>-242.30769194479799</v>
      </c>
      <c r="DC18">
        <v>11691.308000000001</v>
      </c>
      <c r="DD18">
        <v>15</v>
      </c>
      <c r="DE18">
        <v>1608156835.5999999</v>
      </c>
      <c r="DF18" t="s">
        <v>291</v>
      </c>
      <c r="DG18">
        <v>1608156828.5999999</v>
      </c>
      <c r="DH18">
        <v>1608156835.5999999</v>
      </c>
      <c r="DI18">
        <v>21</v>
      </c>
      <c r="DJ18">
        <v>-2.157</v>
      </c>
      <c r="DK18">
        <v>-2E-3</v>
      </c>
      <c r="DL18">
        <v>2.9780000000000002</v>
      </c>
      <c r="DM18">
        <v>7.1999999999999995E-2</v>
      </c>
      <c r="DN18">
        <v>402</v>
      </c>
      <c r="DO18">
        <v>14</v>
      </c>
      <c r="DP18">
        <v>0.33</v>
      </c>
      <c r="DQ18">
        <v>0.16</v>
      </c>
      <c r="DR18">
        <v>-1.4812285958342299</v>
      </c>
      <c r="DS18">
        <v>-0.117336628247163</v>
      </c>
      <c r="DT18">
        <v>4.0158268760855598E-2</v>
      </c>
      <c r="DU18">
        <v>1</v>
      </c>
      <c r="DV18">
        <v>1.74928419354839</v>
      </c>
      <c r="DW18">
        <v>9.8646290322576297E-2</v>
      </c>
      <c r="DX18">
        <v>4.7878769271257199E-2</v>
      </c>
      <c r="DY18">
        <v>1</v>
      </c>
      <c r="DZ18">
        <v>0.53702951612903205</v>
      </c>
      <c r="EA18">
        <v>-2.4284806451614301E-2</v>
      </c>
      <c r="EB18">
        <v>2.39226394151416E-3</v>
      </c>
      <c r="EC18">
        <v>1</v>
      </c>
      <c r="ED18">
        <v>3</v>
      </c>
      <c r="EE18">
        <v>3</v>
      </c>
      <c r="EF18" t="s">
        <v>297</v>
      </c>
      <c r="EG18">
        <v>100</v>
      </c>
      <c r="EH18">
        <v>100</v>
      </c>
      <c r="EI18">
        <v>2.9780000000000002</v>
      </c>
      <c r="EJ18">
        <v>7.2099999999999997E-2</v>
      </c>
      <c r="EK18">
        <v>2.9780499999999401</v>
      </c>
      <c r="EL18">
        <v>0</v>
      </c>
      <c r="EM18">
        <v>0</v>
      </c>
      <c r="EN18">
        <v>0</v>
      </c>
      <c r="EO18">
        <v>7.2099999999998901E-2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1.9</v>
      </c>
      <c r="EX18">
        <v>1.7</v>
      </c>
      <c r="EY18">
        <v>2</v>
      </c>
      <c r="EZ18">
        <v>506.892</v>
      </c>
      <c r="FA18">
        <v>458.84100000000001</v>
      </c>
      <c r="FB18">
        <v>23.973099999999999</v>
      </c>
      <c r="FC18">
        <v>33.427199999999999</v>
      </c>
      <c r="FD18">
        <v>30.0002</v>
      </c>
      <c r="FE18">
        <v>33.362099999999998</v>
      </c>
      <c r="FF18">
        <v>33.327100000000002</v>
      </c>
      <c r="FG18">
        <v>6.5860500000000002</v>
      </c>
      <c r="FH18">
        <v>0</v>
      </c>
      <c r="FI18">
        <v>100</v>
      </c>
      <c r="FJ18">
        <v>23.971</v>
      </c>
      <c r="FK18">
        <v>47.772399999999998</v>
      </c>
      <c r="FL18">
        <v>15.079599999999999</v>
      </c>
      <c r="FM18">
        <v>101.429</v>
      </c>
      <c r="FN18">
        <v>100.818</v>
      </c>
    </row>
    <row r="19" spans="1:170" x14ac:dyDescent="0.25">
      <c r="A19">
        <v>3</v>
      </c>
      <c r="B19">
        <v>1608157014</v>
      </c>
      <c r="C19">
        <v>203.40000009536701</v>
      </c>
      <c r="D19" t="s">
        <v>298</v>
      </c>
      <c r="E19" t="s">
        <v>299</v>
      </c>
      <c r="F19" t="s">
        <v>285</v>
      </c>
      <c r="G19" t="s">
        <v>286</v>
      </c>
      <c r="H19">
        <v>1608157006.25</v>
      </c>
      <c r="I19">
        <f t="shared" si="0"/>
        <v>4.5454927331516065E-4</v>
      </c>
      <c r="J19">
        <f t="shared" si="1"/>
        <v>-1.0365531756342163</v>
      </c>
      <c r="K19">
        <f t="shared" si="2"/>
        <v>79.461393333333305</v>
      </c>
      <c r="L19">
        <f t="shared" si="3"/>
        <v>164.10965543953108</v>
      </c>
      <c r="M19">
        <f t="shared" si="4"/>
        <v>16.765679236192891</v>
      </c>
      <c r="N19">
        <f t="shared" si="5"/>
        <v>8.1178906184377606</v>
      </c>
      <c r="O19">
        <f t="shared" si="6"/>
        <v>1.8601618529169861E-2</v>
      </c>
      <c r="P19">
        <f t="shared" si="7"/>
        <v>2.9665625892575931</v>
      </c>
      <c r="Q19">
        <f t="shared" si="8"/>
        <v>1.8537061299228382E-2</v>
      </c>
      <c r="R19">
        <f t="shared" si="9"/>
        <v>1.1591444757519914E-2</v>
      </c>
      <c r="S19">
        <f t="shared" si="10"/>
        <v>231.29369093747064</v>
      </c>
      <c r="T19">
        <f t="shared" si="11"/>
        <v>29.195250149304762</v>
      </c>
      <c r="U19">
        <f t="shared" si="12"/>
        <v>28.787516666666701</v>
      </c>
      <c r="V19">
        <f t="shared" si="13"/>
        <v>3.9725875410437217</v>
      </c>
      <c r="W19">
        <f t="shared" si="14"/>
        <v>40.532864621274747</v>
      </c>
      <c r="X19">
        <f t="shared" si="15"/>
        <v>1.5350019049160859</v>
      </c>
      <c r="Y19">
        <f t="shared" si="16"/>
        <v>3.7870550706411201</v>
      </c>
      <c r="Z19">
        <f t="shared" si="17"/>
        <v>2.4375856361276358</v>
      </c>
      <c r="AA19">
        <f t="shared" si="18"/>
        <v>-20.045622953198585</v>
      </c>
      <c r="AB19">
        <f t="shared" si="19"/>
        <v>-131.5830084879513</v>
      </c>
      <c r="AC19">
        <f t="shared" si="20"/>
        <v>-9.7047633067702055</v>
      </c>
      <c r="AD19">
        <f t="shared" si="21"/>
        <v>69.960296189550547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53827.672626982618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826.34553846153904</v>
      </c>
      <c r="AR19">
        <v>898.5</v>
      </c>
      <c r="AS19">
        <f t="shared" si="27"/>
        <v>8.0305466375582557E-2</v>
      </c>
      <c r="AT19">
        <v>0.5</v>
      </c>
      <c r="AU19">
        <f t="shared" si="28"/>
        <v>1180.2015497144587</v>
      </c>
      <c r="AV19">
        <f t="shared" si="29"/>
        <v>-1.0365531756342163</v>
      </c>
      <c r="AW19">
        <f t="shared" si="30"/>
        <v>47.388317933502442</v>
      </c>
      <c r="AX19">
        <f t="shared" si="31"/>
        <v>0.22909293266555372</v>
      </c>
      <c r="AY19">
        <f t="shared" si="32"/>
        <v>-3.8875198556466743E-4</v>
      </c>
      <c r="AZ19">
        <f t="shared" si="33"/>
        <v>2.6305843071786308</v>
      </c>
      <c r="BA19" t="s">
        <v>301</v>
      </c>
      <c r="BB19">
        <v>692.66</v>
      </c>
      <c r="BC19">
        <f t="shared" si="34"/>
        <v>205.84000000000003</v>
      </c>
      <c r="BD19">
        <f t="shared" si="35"/>
        <v>0.35053663786660005</v>
      </c>
      <c r="BE19">
        <f t="shared" si="36"/>
        <v>0.91988853515579383</v>
      </c>
      <c r="BF19">
        <f t="shared" si="37"/>
        <v>0.39423696045054929</v>
      </c>
      <c r="BG19">
        <f t="shared" si="38"/>
        <v>0.92813050507100858</v>
      </c>
      <c r="BH19">
        <f t="shared" si="39"/>
        <v>1400.02</v>
      </c>
      <c r="BI19">
        <f t="shared" si="40"/>
        <v>1180.2015497144587</v>
      </c>
      <c r="BJ19">
        <f t="shared" si="41"/>
        <v>0.84298906423798137</v>
      </c>
      <c r="BK19">
        <f t="shared" si="42"/>
        <v>0.19597812847596285</v>
      </c>
      <c r="BL19">
        <v>6</v>
      </c>
      <c r="BM19">
        <v>0.5</v>
      </c>
      <c r="BN19" t="s">
        <v>290</v>
      </c>
      <c r="BO19">
        <v>2</v>
      </c>
      <c r="BP19">
        <v>1608157006.25</v>
      </c>
      <c r="BQ19">
        <v>79.461393333333305</v>
      </c>
      <c r="BR19">
        <v>78.260909999999996</v>
      </c>
      <c r="BS19">
        <v>15.025256666666699</v>
      </c>
      <c r="BT19">
        <v>14.488009999999999</v>
      </c>
      <c r="BU19">
        <v>76.483346666666705</v>
      </c>
      <c r="BV19">
        <v>14.9531566666667</v>
      </c>
      <c r="BW19">
        <v>500.01563333333303</v>
      </c>
      <c r="BX19">
        <v>102.11646666666699</v>
      </c>
      <c r="BY19">
        <v>4.4976493333333298E-2</v>
      </c>
      <c r="BZ19">
        <v>27.964780000000001</v>
      </c>
      <c r="CA19">
        <v>28.787516666666701</v>
      </c>
      <c r="CB19">
        <v>999.9</v>
      </c>
      <c r="CC19">
        <v>0</v>
      </c>
      <c r="CD19">
        <v>0</v>
      </c>
      <c r="CE19">
        <v>10000.865</v>
      </c>
      <c r="CF19">
        <v>0</v>
      </c>
      <c r="CG19">
        <v>355.46280000000002</v>
      </c>
      <c r="CH19">
        <v>1400.02</v>
      </c>
      <c r="CI19">
        <v>0.90000480000000005</v>
      </c>
      <c r="CJ19">
        <v>9.9994929999999996E-2</v>
      </c>
      <c r="CK19">
        <v>0</v>
      </c>
      <c r="CL19">
        <v>826.40303333333304</v>
      </c>
      <c r="CM19">
        <v>4.9997499999999997</v>
      </c>
      <c r="CN19">
        <v>11473.38</v>
      </c>
      <c r="CO19">
        <v>12178.246666666701</v>
      </c>
      <c r="CP19">
        <v>48.995800000000003</v>
      </c>
      <c r="CQ19">
        <v>50.6291333333333</v>
      </c>
      <c r="CR19">
        <v>49.995800000000003</v>
      </c>
      <c r="CS19">
        <v>50.1291333333333</v>
      </c>
      <c r="CT19">
        <v>50.0165333333333</v>
      </c>
      <c r="CU19">
        <v>1255.5256666666701</v>
      </c>
      <c r="CV19">
        <v>139.49133333333299</v>
      </c>
      <c r="CW19">
        <v>0</v>
      </c>
      <c r="CX19">
        <v>73.299999952316298</v>
      </c>
      <c r="CY19">
        <v>0</v>
      </c>
      <c r="CZ19">
        <v>826.34553846153904</v>
      </c>
      <c r="DA19">
        <v>-13.2057435841126</v>
      </c>
      <c r="DB19">
        <v>-192.77948719814501</v>
      </c>
      <c r="DC19">
        <v>11472.7846153846</v>
      </c>
      <c r="DD19">
        <v>15</v>
      </c>
      <c r="DE19">
        <v>1608156835.5999999</v>
      </c>
      <c r="DF19" t="s">
        <v>291</v>
      </c>
      <c r="DG19">
        <v>1608156828.5999999</v>
      </c>
      <c r="DH19">
        <v>1608156835.5999999</v>
      </c>
      <c r="DI19">
        <v>21</v>
      </c>
      <c r="DJ19">
        <v>-2.157</v>
      </c>
      <c r="DK19">
        <v>-2E-3</v>
      </c>
      <c r="DL19">
        <v>2.9780000000000002</v>
      </c>
      <c r="DM19">
        <v>7.1999999999999995E-2</v>
      </c>
      <c r="DN19">
        <v>402</v>
      </c>
      <c r="DO19">
        <v>14</v>
      </c>
      <c r="DP19">
        <v>0.33</v>
      </c>
      <c r="DQ19">
        <v>0.16</v>
      </c>
      <c r="DR19">
        <v>-1.0348935182913499</v>
      </c>
      <c r="DS19">
        <v>-0.100895689462974</v>
      </c>
      <c r="DT19">
        <v>2.96661106129914E-2</v>
      </c>
      <c r="DU19">
        <v>1</v>
      </c>
      <c r="DV19">
        <v>1.1975019354838701</v>
      </c>
      <c r="DW19">
        <v>8.2854193548384802E-2</v>
      </c>
      <c r="DX19">
        <v>3.5419829640157399E-2</v>
      </c>
      <c r="DY19">
        <v>1</v>
      </c>
      <c r="DZ19">
        <v>0.53676619354838695</v>
      </c>
      <c r="EA19">
        <v>3.4324112903225797E-2</v>
      </c>
      <c r="EB19">
        <v>2.6300961765728099E-3</v>
      </c>
      <c r="EC19">
        <v>1</v>
      </c>
      <c r="ED19">
        <v>3</v>
      </c>
      <c r="EE19">
        <v>3</v>
      </c>
      <c r="EF19" t="s">
        <v>297</v>
      </c>
      <c r="EG19">
        <v>100</v>
      </c>
      <c r="EH19">
        <v>100</v>
      </c>
      <c r="EI19">
        <v>2.9780000000000002</v>
      </c>
      <c r="EJ19">
        <v>7.2099999999999997E-2</v>
      </c>
      <c r="EK19">
        <v>2.9780499999999401</v>
      </c>
      <c r="EL19">
        <v>0</v>
      </c>
      <c r="EM19">
        <v>0</v>
      </c>
      <c r="EN19">
        <v>0</v>
      </c>
      <c r="EO19">
        <v>7.2099999999998901E-2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3.1</v>
      </c>
      <c r="EX19">
        <v>3</v>
      </c>
      <c r="EY19">
        <v>2</v>
      </c>
      <c r="EZ19">
        <v>507.49299999999999</v>
      </c>
      <c r="FA19">
        <v>459.15600000000001</v>
      </c>
      <c r="FB19">
        <v>23.9939</v>
      </c>
      <c r="FC19">
        <v>33.391300000000001</v>
      </c>
      <c r="FD19">
        <v>29.999600000000001</v>
      </c>
      <c r="FE19">
        <v>33.341200000000001</v>
      </c>
      <c r="FF19">
        <v>33.311700000000002</v>
      </c>
      <c r="FG19">
        <v>7.9560000000000004</v>
      </c>
      <c r="FH19">
        <v>0</v>
      </c>
      <c r="FI19">
        <v>100</v>
      </c>
      <c r="FJ19">
        <v>24.022099999999998</v>
      </c>
      <c r="FK19">
        <v>78.544300000000007</v>
      </c>
      <c r="FL19">
        <v>14.985900000000001</v>
      </c>
      <c r="FM19">
        <v>101.441</v>
      </c>
      <c r="FN19">
        <v>100.82599999999999</v>
      </c>
    </row>
    <row r="20" spans="1:170" x14ac:dyDescent="0.25">
      <c r="A20">
        <v>4</v>
      </c>
      <c r="B20">
        <v>1608157086</v>
      </c>
      <c r="C20">
        <v>275.40000009536698</v>
      </c>
      <c r="D20" t="s">
        <v>302</v>
      </c>
      <c r="E20" t="s">
        <v>303</v>
      </c>
      <c r="F20" t="s">
        <v>285</v>
      </c>
      <c r="G20" t="s">
        <v>286</v>
      </c>
      <c r="H20">
        <v>1608157078.25</v>
      </c>
      <c r="I20">
        <f t="shared" si="0"/>
        <v>4.767867022249835E-4</v>
      </c>
      <c r="J20">
        <f t="shared" si="1"/>
        <v>-0.81650528787833476</v>
      </c>
      <c r="K20">
        <f t="shared" si="2"/>
        <v>99.623410000000007</v>
      </c>
      <c r="L20">
        <f t="shared" si="3"/>
        <v>161.56772150952756</v>
      </c>
      <c r="M20">
        <f t="shared" si="4"/>
        <v>16.505155070914132</v>
      </c>
      <c r="N20">
        <f t="shared" si="5"/>
        <v>10.177155531937697</v>
      </c>
      <c r="O20">
        <f t="shared" si="6"/>
        <v>1.9542784376974244E-2</v>
      </c>
      <c r="P20">
        <f t="shared" si="7"/>
        <v>2.9657392325170928</v>
      </c>
      <c r="Q20">
        <f t="shared" si="8"/>
        <v>1.9471523024985931E-2</v>
      </c>
      <c r="R20">
        <f t="shared" si="9"/>
        <v>1.2176082684217208E-2</v>
      </c>
      <c r="S20">
        <f t="shared" si="10"/>
        <v>231.29209185151134</v>
      </c>
      <c r="T20">
        <f t="shared" si="11"/>
        <v>29.202967762242231</v>
      </c>
      <c r="U20">
        <f t="shared" si="12"/>
        <v>28.79476</v>
      </c>
      <c r="V20">
        <f t="shared" si="13"/>
        <v>3.9742555369981805</v>
      </c>
      <c r="W20">
        <f t="shared" si="14"/>
        <v>40.642597915481808</v>
      </c>
      <c r="X20">
        <f t="shared" si="15"/>
        <v>1.540336690220544</v>
      </c>
      <c r="Y20">
        <f t="shared" si="16"/>
        <v>3.7899562754914102</v>
      </c>
      <c r="Z20">
        <f t="shared" si="17"/>
        <v>2.4339188467776367</v>
      </c>
      <c r="AA20">
        <f t="shared" si="18"/>
        <v>-21.026293568121773</v>
      </c>
      <c r="AB20">
        <f t="shared" si="19"/>
        <v>-130.60474236919598</v>
      </c>
      <c r="AC20">
        <f t="shared" si="20"/>
        <v>-9.636263541850937</v>
      </c>
      <c r="AD20">
        <f t="shared" si="21"/>
        <v>70.02479237234266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53801.14300970146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304</v>
      </c>
      <c r="AQ20">
        <v>816.04319999999996</v>
      </c>
      <c r="AR20">
        <v>884.75</v>
      </c>
      <c r="AS20">
        <f t="shared" si="27"/>
        <v>7.7656739191862112E-2</v>
      </c>
      <c r="AT20">
        <v>0.5</v>
      </c>
      <c r="AU20">
        <f t="shared" si="28"/>
        <v>1180.1933997144533</v>
      </c>
      <c r="AV20">
        <f t="shared" si="29"/>
        <v>-0.81650528787833476</v>
      </c>
      <c r="AW20">
        <f t="shared" si="30"/>
        <v>45.824985518791188</v>
      </c>
      <c r="AX20">
        <f t="shared" si="31"/>
        <v>0.22910426674201756</v>
      </c>
      <c r="AY20">
        <f t="shared" si="32"/>
        <v>-2.0230396824781345E-4</v>
      </c>
      <c r="AZ20">
        <f t="shared" si="33"/>
        <v>2.6870076292738059</v>
      </c>
      <c r="BA20" t="s">
        <v>305</v>
      </c>
      <c r="BB20">
        <v>682.05</v>
      </c>
      <c r="BC20">
        <f t="shared" si="34"/>
        <v>202.70000000000005</v>
      </c>
      <c r="BD20">
        <f t="shared" si="35"/>
        <v>0.33895806610754825</v>
      </c>
      <c r="BE20">
        <f t="shared" si="36"/>
        <v>0.92143502207338679</v>
      </c>
      <c r="BF20">
        <f t="shared" si="37"/>
        <v>0.40589325395923742</v>
      </c>
      <c r="BG20">
        <f t="shared" si="38"/>
        <v>0.93352985455134196</v>
      </c>
      <c r="BH20">
        <f t="shared" si="39"/>
        <v>1400.01033333333</v>
      </c>
      <c r="BI20">
        <f t="shared" si="40"/>
        <v>1180.1933997144533</v>
      </c>
      <c r="BJ20">
        <f t="shared" si="41"/>
        <v>0.84298906344819091</v>
      </c>
      <c r="BK20">
        <f t="shared" si="42"/>
        <v>0.19597812689638178</v>
      </c>
      <c r="BL20">
        <v>6</v>
      </c>
      <c r="BM20">
        <v>0.5</v>
      </c>
      <c r="BN20" t="s">
        <v>290</v>
      </c>
      <c r="BO20">
        <v>2</v>
      </c>
      <c r="BP20">
        <v>1608157078.25</v>
      </c>
      <c r="BQ20">
        <v>99.623410000000007</v>
      </c>
      <c r="BR20">
        <v>98.700603333333305</v>
      </c>
      <c r="BS20">
        <v>15.078239999999999</v>
      </c>
      <c r="BT20">
        <v>14.514723333333301</v>
      </c>
      <c r="BU20">
        <v>96.645366666666703</v>
      </c>
      <c r="BV20">
        <v>15.00614</v>
      </c>
      <c r="BW20">
        <v>500.00040000000001</v>
      </c>
      <c r="BX20">
        <v>102.1114</v>
      </c>
      <c r="BY20">
        <v>4.4865599999999999E-2</v>
      </c>
      <c r="BZ20">
        <v>27.977913333333301</v>
      </c>
      <c r="CA20">
        <v>28.79476</v>
      </c>
      <c r="CB20">
        <v>999.9</v>
      </c>
      <c r="CC20">
        <v>0</v>
      </c>
      <c r="CD20">
        <v>0</v>
      </c>
      <c r="CE20">
        <v>9996.6980000000003</v>
      </c>
      <c r="CF20">
        <v>0</v>
      </c>
      <c r="CG20">
        <v>348.64409999999998</v>
      </c>
      <c r="CH20">
        <v>1400.01033333333</v>
      </c>
      <c r="CI20">
        <v>0.90000480000000005</v>
      </c>
      <c r="CJ20">
        <v>9.9994929999999996E-2</v>
      </c>
      <c r="CK20">
        <v>0</v>
      </c>
      <c r="CL20">
        <v>816.10083333333398</v>
      </c>
      <c r="CM20">
        <v>4.9997499999999997</v>
      </c>
      <c r="CN20">
        <v>11330.21</v>
      </c>
      <c r="CO20">
        <v>12178.17</v>
      </c>
      <c r="CP20">
        <v>49.035133333333299</v>
      </c>
      <c r="CQ20">
        <v>50.653933333333299</v>
      </c>
      <c r="CR20">
        <v>50.022733333333299</v>
      </c>
      <c r="CS20">
        <v>50.1353333333333</v>
      </c>
      <c r="CT20">
        <v>50.049599999999998</v>
      </c>
      <c r="CU20">
        <v>1255.5170000000001</v>
      </c>
      <c r="CV20">
        <v>139.49033333333301</v>
      </c>
      <c r="CW20">
        <v>0</v>
      </c>
      <c r="CX20">
        <v>71.100000143051105</v>
      </c>
      <c r="CY20">
        <v>0</v>
      </c>
      <c r="CZ20">
        <v>816.04319999999996</v>
      </c>
      <c r="DA20">
        <v>-10.198769208775399</v>
      </c>
      <c r="DB20">
        <v>-150.99999978539199</v>
      </c>
      <c r="DC20">
        <v>11329.384</v>
      </c>
      <c r="DD20">
        <v>15</v>
      </c>
      <c r="DE20">
        <v>1608156835.5999999</v>
      </c>
      <c r="DF20" t="s">
        <v>291</v>
      </c>
      <c r="DG20">
        <v>1608156828.5999999</v>
      </c>
      <c r="DH20">
        <v>1608156835.5999999</v>
      </c>
      <c r="DI20">
        <v>21</v>
      </c>
      <c r="DJ20">
        <v>-2.157</v>
      </c>
      <c r="DK20">
        <v>-2E-3</v>
      </c>
      <c r="DL20">
        <v>2.9780000000000002</v>
      </c>
      <c r="DM20">
        <v>7.1999999999999995E-2</v>
      </c>
      <c r="DN20">
        <v>402</v>
      </c>
      <c r="DO20">
        <v>14</v>
      </c>
      <c r="DP20">
        <v>0.33</v>
      </c>
      <c r="DQ20">
        <v>0.16</v>
      </c>
      <c r="DR20">
        <v>-0.81659733417868197</v>
      </c>
      <c r="DS20">
        <v>-0.15202227948409699</v>
      </c>
      <c r="DT20">
        <v>1.3475494268111499E-2</v>
      </c>
      <c r="DU20">
        <v>1</v>
      </c>
      <c r="DV20">
        <v>0.92285625806451599</v>
      </c>
      <c r="DW20">
        <v>0.15925364516128901</v>
      </c>
      <c r="DX20">
        <v>1.5713114226899701E-2</v>
      </c>
      <c r="DY20">
        <v>1</v>
      </c>
      <c r="DZ20">
        <v>0.56312909677419398</v>
      </c>
      <c r="EA20">
        <v>3.1778758064514898E-2</v>
      </c>
      <c r="EB20">
        <v>2.5222757818420699E-3</v>
      </c>
      <c r="EC20">
        <v>1</v>
      </c>
      <c r="ED20">
        <v>3</v>
      </c>
      <c r="EE20">
        <v>3</v>
      </c>
      <c r="EF20" t="s">
        <v>297</v>
      </c>
      <c r="EG20">
        <v>100</v>
      </c>
      <c r="EH20">
        <v>100</v>
      </c>
      <c r="EI20">
        <v>2.9780000000000002</v>
      </c>
      <c r="EJ20">
        <v>7.2099999999999997E-2</v>
      </c>
      <c r="EK20">
        <v>2.9780499999999401</v>
      </c>
      <c r="EL20">
        <v>0</v>
      </c>
      <c r="EM20">
        <v>0</v>
      </c>
      <c r="EN20">
        <v>0</v>
      </c>
      <c r="EO20">
        <v>7.2099999999998901E-2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4.3</v>
      </c>
      <c r="EX20">
        <v>4.2</v>
      </c>
      <c r="EY20">
        <v>2</v>
      </c>
      <c r="EZ20">
        <v>507.51400000000001</v>
      </c>
      <c r="FA20">
        <v>459.38600000000002</v>
      </c>
      <c r="FB20">
        <v>24.056100000000001</v>
      </c>
      <c r="FC20">
        <v>33.350900000000003</v>
      </c>
      <c r="FD20">
        <v>29.999700000000001</v>
      </c>
      <c r="FE20">
        <v>33.313800000000001</v>
      </c>
      <c r="FF20">
        <v>33.284999999999997</v>
      </c>
      <c r="FG20">
        <v>8.8752300000000002</v>
      </c>
      <c r="FH20">
        <v>0</v>
      </c>
      <c r="FI20">
        <v>100</v>
      </c>
      <c r="FJ20">
        <v>24.07</v>
      </c>
      <c r="FK20">
        <v>98.931200000000004</v>
      </c>
      <c r="FL20">
        <v>15.0303</v>
      </c>
      <c r="FM20">
        <v>101.45</v>
      </c>
      <c r="FN20">
        <v>100.83499999999999</v>
      </c>
    </row>
    <row r="21" spans="1:170" x14ac:dyDescent="0.25">
      <c r="A21">
        <v>5</v>
      </c>
      <c r="B21">
        <v>1608157157</v>
      </c>
      <c r="C21">
        <v>346.40000009536698</v>
      </c>
      <c r="D21" t="s">
        <v>306</v>
      </c>
      <c r="E21" t="s">
        <v>307</v>
      </c>
      <c r="F21" t="s">
        <v>285</v>
      </c>
      <c r="G21" t="s">
        <v>286</v>
      </c>
      <c r="H21">
        <v>1608157149.25</v>
      </c>
      <c r="I21">
        <f t="shared" si="0"/>
        <v>4.9724630402708738E-4</v>
      </c>
      <c r="J21">
        <f t="shared" si="1"/>
        <v>-1.3131551233558292E-2</v>
      </c>
      <c r="K21">
        <f t="shared" si="2"/>
        <v>149.030666666667</v>
      </c>
      <c r="L21">
        <f t="shared" si="3"/>
        <v>144.32202278104396</v>
      </c>
      <c r="M21">
        <f t="shared" si="4"/>
        <v>14.742828950973706</v>
      </c>
      <c r="N21">
        <f t="shared" si="5"/>
        <v>15.223827831526444</v>
      </c>
      <c r="O21">
        <f t="shared" si="6"/>
        <v>2.0387425589575413E-2</v>
      </c>
      <c r="P21">
        <f t="shared" si="7"/>
        <v>2.9660889744639576</v>
      </c>
      <c r="Q21">
        <f t="shared" si="8"/>
        <v>2.0309893575004043E-2</v>
      </c>
      <c r="R21">
        <f t="shared" si="9"/>
        <v>1.2700624749129587E-2</v>
      </c>
      <c r="S21">
        <f t="shared" si="10"/>
        <v>231.28823021807426</v>
      </c>
      <c r="T21">
        <f t="shared" si="11"/>
        <v>29.216075709145873</v>
      </c>
      <c r="U21">
        <f t="shared" si="12"/>
        <v>28.809893333333299</v>
      </c>
      <c r="V21">
        <f t="shared" si="13"/>
        <v>3.977742414549732</v>
      </c>
      <c r="W21">
        <f t="shared" si="14"/>
        <v>40.70447589628445</v>
      </c>
      <c r="X21">
        <f t="shared" si="15"/>
        <v>1.5443499578033897</v>
      </c>
      <c r="Y21">
        <f t="shared" si="16"/>
        <v>3.7940543976991967</v>
      </c>
      <c r="Z21">
        <f t="shared" si="17"/>
        <v>2.4333924567463425</v>
      </c>
      <c r="AA21">
        <f t="shared" si="18"/>
        <v>-21.928562007594554</v>
      </c>
      <c r="AB21">
        <f t="shared" si="19"/>
        <v>-130.07592474035309</v>
      </c>
      <c r="AC21">
        <f t="shared" si="20"/>
        <v>-9.5977227537171164</v>
      </c>
      <c r="AD21">
        <f t="shared" si="21"/>
        <v>69.686020716409502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53807.967434375918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308</v>
      </c>
      <c r="AQ21">
        <v>808.22476923076897</v>
      </c>
      <c r="AR21">
        <v>880.14</v>
      </c>
      <c r="AS21">
        <f t="shared" si="27"/>
        <v>8.1708854010988041E-2</v>
      </c>
      <c r="AT21">
        <v>0.5</v>
      </c>
      <c r="AU21">
        <f t="shared" si="28"/>
        <v>1180.1714607473123</v>
      </c>
      <c r="AV21">
        <f t="shared" si="29"/>
        <v>-1.3131551233558292E-2</v>
      </c>
      <c r="AW21">
        <f t="shared" si="30"/>
        <v>48.21522879706832</v>
      </c>
      <c r="AX21">
        <f t="shared" si="31"/>
        <v>0.2452337128184153</v>
      </c>
      <c r="AY21">
        <f t="shared" si="32"/>
        <v>4.7841855811793369E-4</v>
      </c>
      <c r="AZ21">
        <f t="shared" si="33"/>
        <v>2.7063194491785398</v>
      </c>
      <c r="BA21" t="s">
        <v>309</v>
      </c>
      <c r="BB21">
        <v>664.3</v>
      </c>
      <c r="BC21">
        <f t="shared" si="34"/>
        <v>215.84000000000003</v>
      </c>
      <c r="BD21">
        <f t="shared" si="35"/>
        <v>0.33318768888635564</v>
      </c>
      <c r="BE21">
        <f t="shared" si="36"/>
        <v>0.91691367244339406</v>
      </c>
      <c r="BF21">
        <f t="shared" si="37"/>
        <v>0.436741691659427</v>
      </c>
      <c r="BG21">
        <f t="shared" si="38"/>
        <v>0.93534010917711197</v>
      </c>
      <c r="BH21">
        <f t="shared" si="39"/>
        <v>1399.9839999999999</v>
      </c>
      <c r="BI21">
        <f t="shared" si="40"/>
        <v>1180.1714607473123</v>
      </c>
      <c r="BJ21">
        <f t="shared" si="41"/>
        <v>0.84298924898235428</v>
      </c>
      <c r="BK21">
        <f t="shared" si="42"/>
        <v>0.19597849796470856</v>
      </c>
      <c r="BL21">
        <v>6</v>
      </c>
      <c r="BM21">
        <v>0.5</v>
      </c>
      <c r="BN21" t="s">
        <v>290</v>
      </c>
      <c r="BO21">
        <v>2</v>
      </c>
      <c r="BP21">
        <v>1608157149.25</v>
      </c>
      <c r="BQ21">
        <v>149.030666666667</v>
      </c>
      <c r="BR21">
        <v>149.103833333333</v>
      </c>
      <c r="BS21">
        <v>15.11811</v>
      </c>
      <c r="BT21">
        <v>14.5304466666667</v>
      </c>
      <c r="BU21">
        <v>146.05260000000001</v>
      </c>
      <c r="BV21">
        <v>15.046010000000001</v>
      </c>
      <c r="BW21">
        <v>500.009633333333</v>
      </c>
      <c r="BX21">
        <v>102.1074</v>
      </c>
      <c r="BY21">
        <v>4.4916513333333297E-2</v>
      </c>
      <c r="BZ21">
        <v>27.996449999999999</v>
      </c>
      <c r="CA21">
        <v>28.809893333333299</v>
      </c>
      <c r="CB21">
        <v>999.9</v>
      </c>
      <c r="CC21">
        <v>0</v>
      </c>
      <c r="CD21">
        <v>0</v>
      </c>
      <c r="CE21">
        <v>9999.0703333333295</v>
      </c>
      <c r="CF21">
        <v>0</v>
      </c>
      <c r="CG21">
        <v>346.73779999999999</v>
      </c>
      <c r="CH21">
        <v>1399.9839999999999</v>
      </c>
      <c r="CI21">
        <v>0.90000056666666595</v>
      </c>
      <c r="CJ21">
        <v>9.9999223333333304E-2</v>
      </c>
      <c r="CK21">
        <v>0</v>
      </c>
      <c r="CL21">
        <v>808.26463333333299</v>
      </c>
      <c r="CM21">
        <v>4.9997499999999997</v>
      </c>
      <c r="CN21">
        <v>11224.526666666699</v>
      </c>
      <c r="CO21">
        <v>12177.903333333301</v>
      </c>
      <c r="CP21">
        <v>49.072433333333301</v>
      </c>
      <c r="CQ21">
        <v>50.682866666666598</v>
      </c>
      <c r="CR21">
        <v>50.059966666666597</v>
      </c>
      <c r="CS21">
        <v>50.1312</v>
      </c>
      <c r="CT21">
        <v>50.066200000000002</v>
      </c>
      <c r="CU21">
        <v>1255.4873333333301</v>
      </c>
      <c r="CV21">
        <v>139.49666666666701</v>
      </c>
      <c r="CW21">
        <v>0</v>
      </c>
      <c r="CX21">
        <v>70.5</v>
      </c>
      <c r="CY21">
        <v>0</v>
      </c>
      <c r="CZ21">
        <v>808.22476923076897</v>
      </c>
      <c r="DA21">
        <v>-6.9548034211953604</v>
      </c>
      <c r="DB21">
        <v>-114.15384626237</v>
      </c>
      <c r="DC21">
        <v>11223.876923076899</v>
      </c>
      <c r="DD21">
        <v>15</v>
      </c>
      <c r="DE21">
        <v>1608156835.5999999</v>
      </c>
      <c r="DF21" t="s">
        <v>291</v>
      </c>
      <c r="DG21">
        <v>1608156828.5999999</v>
      </c>
      <c r="DH21">
        <v>1608156835.5999999</v>
      </c>
      <c r="DI21">
        <v>21</v>
      </c>
      <c r="DJ21">
        <v>-2.157</v>
      </c>
      <c r="DK21">
        <v>-2E-3</v>
      </c>
      <c r="DL21">
        <v>2.9780000000000002</v>
      </c>
      <c r="DM21">
        <v>7.1999999999999995E-2</v>
      </c>
      <c r="DN21">
        <v>402</v>
      </c>
      <c r="DO21">
        <v>14</v>
      </c>
      <c r="DP21">
        <v>0.33</v>
      </c>
      <c r="DQ21">
        <v>0.16</v>
      </c>
      <c r="DR21">
        <v>-8.2353075179553495E-3</v>
      </c>
      <c r="DS21">
        <v>4.8379585776336602E-2</v>
      </c>
      <c r="DT21">
        <v>4.0019804892792103E-2</v>
      </c>
      <c r="DU21">
        <v>1</v>
      </c>
      <c r="DV21">
        <v>-7.9533183870967694E-2</v>
      </c>
      <c r="DW21">
        <v>-6.7431138387096703E-2</v>
      </c>
      <c r="DX21">
        <v>4.7404172116067102E-2</v>
      </c>
      <c r="DY21">
        <v>1</v>
      </c>
      <c r="DZ21">
        <v>0.58744138709677396</v>
      </c>
      <c r="EA21">
        <v>1.8826403225804499E-2</v>
      </c>
      <c r="EB21">
        <v>1.60731321951883E-3</v>
      </c>
      <c r="EC21">
        <v>1</v>
      </c>
      <c r="ED21">
        <v>3</v>
      </c>
      <c r="EE21">
        <v>3</v>
      </c>
      <c r="EF21" t="s">
        <v>297</v>
      </c>
      <c r="EG21">
        <v>100</v>
      </c>
      <c r="EH21">
        <v>100</v>
      </c>
      <c r="EI21">
        <v>2.9780000000000002</v>
      </c>
      <c r="EJ21">
        <v>7.2099999999999997E-2</v>
      </c>
      <c r="EK21">
        <v>2.9780499999999401</v>
      </c>
      <c r="EL21">
        <v>0</v>
      </c>
      <c r="EM21">
        <v>0</v>
      </c>
      <c r="EN21">
        <v>0</v>
      </c>
      <c r="EO21">
        <v>7.2099999999998901E-2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5.5</v>
      </c>
      <c r="EX21">
        <v>5.4</v>
      </c>
      <c r="EY21">
        <v>2</v>
      </c>
      <c r="EZ21">
        <v>507.64600000000002</v>
      </c>
      <c r="FA21">
        <v>459.529</v>
      </c>
      <c r="FB21">
        <v>23.964300000000001</v>
      </c>
      <c r="FC21">
        <v>33.308500000000002</v>
      </c>
      <c r="FD21">
        <v>29.999700000000001</v>
      </c>
      <c r="FE21">
        <v>33.2819</v>
      </c>
      <c r="FF21">
        <v>33.256</v>
      </c>
      <c r="FG21">
        <v>11.1988</v>
      </c>
      <c r="FH21">
        <v>0</v>
      </c>
      <c r="FI21">
        <v>100</v>
      </c>
      <c r="FJ21">
        <v>23.9711</v>
      </c>
      <c r="FK21">
        <v>149.6</v>
      </c>
      <c r="FL21">
        <v>15.0802</v>
      </c>
      <c r="FM21">
        <v>101.453</v>
      </c>
      <c r="FN21">
        <v>100.84099999999999</v>
      </c>
    </row>
    <row r="22" spans="1:170" x14ac:dyDescent="0.25">
      <c r="A22">
        <v>6</v>
      </c>
      <c r="B22">
        <v>1608157228</v>
      </c>
      <c r="C22">
        <v>417.40000009536698</v>
      </c>
      <c r="D22" t="s">
        <v>310</v>
      </c>
      <c r="E22" t="s">
        <v>311</v>
      </c>
      <c r="F22" t="s">
        <v>285</v>
      </c>
      <c r="G22" t="s">
        <v>286</v>
      </c>
      <c r="H22">
        <v>1608157220.25</v>
      </c>
      <c r="I22">
        <f t="shared" si="0"/>
        <v>5.3236841263313195E-4</v>
      </c>
      <c r="J22">
        <f t="shared" si="1"/>
        <v>0.8293786607661483</v>
      </c>
      <c r="K22">
        <f t="shared" si="2"/>
        <v>199.007466666667</v>
      </c>
      <c r="L22">
        <f t="shared" si="3"/>
        <v>131.78296914226763</v>
      </c>
      <c r="M22">
        <f t="shared" si="4"/>
        <v>13.461421185545712</v>
      </c>
      <c r="N22">
        <f t="shared" si="5"/>
        <v>20.328296936278576</v>
      </c>
      <c r="O22">
        <f t="shared" si="6"/>
        <v>2.1912311729861779E-2</v>
      </c>
      <c r="P22">
        <f t="shared" si="7"/>
        <v>2.9664841441013681</v>
      </c>
      <c r="Q22">
        <f t="shared" si="8"/>
        <v>2.1822787262257316E-2</v>
      </c>
      <c r="R22">
        <f t="shared" si="9"/>
        <v>1.3647254857443539E-2</v>
      </c>
      <c r="S22">
        <f t="shared" si="10"/>
        <v>231.29040714073997</v>
      </c>
      <c r="T22">
        <f t="shared" si="11"/>
        <v>29.193376313957355</v>
      </c>
      <c r="U22">
        <f t="shared" si="12"/>
        <v>28.788686666666699</v>
      </c>
      <c r="V22">
        <f t="shared" si="13"/>
        <v>3.9728569274807612</v>
      </c>
      <c r="W22">
        <f t="shared" si="14"/>
        <v>40.840405030669494</v>
      </c>
      <c r="X22">
        <f t="shared" si="15"/>
        <v>1.5482835881613755</v>
      </c>
      <c r="Y22">
        <f t="shared" si="16"/>
        <v>3.7910583575228434</v>
      </c>
      <c r="Z22">
        <f t="shared" si="17"/>
        <v>2.4245733393193856</v>
      </c>
      <c r="AA22">
        <f t="shared" si="18"/>
        <v>-23.47744699712112</v>
      </c>
      <c r="AB22">
        <f t="shared" si="19"/>
        <v>-128.86873089395579</v>
      </c>
      <c r="AC22">
        <f t="shared" si="20"/>
        <v>-9.505737878884446</v>
      </c>
      <c r="AD22">
        <f t="shared" si="21"/>
        <v>69.438491370778621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53821.855320212657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312</v>
      </c>
      <c r="AQ22">
        <v>802.40539999999999</v>
      </c>
      <c r="AR22">
        <v>878.42</v>
      </c>
      <c r="AS22">
        <f t="shared" si="27"/>
        <v>8.6535598005509917E-2</v>
      </c>
      <c r="AT22">
        <v>0.5</v>
      </c>
      <c r="AU22">
        <f t="shared" si="28"/>
        <v>1180.1847007472679</v>
      </c>
      <c r="AV22">
        <f t="shared" si="29"/>
        <v>0.8293786607661483</v>
      </c>
      <c r="AW22">
        <f t="shared" si="30"/>
        <v>51.063994418059295</v>
      </c>
      <c r="AX22">
        <f t="shared" si="31"/>
        <v>0.26058149859975865</v>
      </c>
      <c r="AY22">
        <f t="shared" si="32"/>
        <v>1.1922931552081713E-3</v>
      </c>
      <c r="AZ22">
        <f t="shared" si="33"/>
        <v>2.7135766489834019</v>
      </c>
      <c r="BA22" t="s">
        <v>313</v>
      </c>
      <c r="BB22">
        <v>649.52</v>
      </c>
      <c r="BC22">
        <f t="shared" si="34"/>
        <v>228.89999999999998</v>
      </c>
      <c r="BD22">
        <f t="shared" si="35"/>
        <v>0.33208650065530793</v>
      </c>
      <c r="BE22">
        <f t="shared" si="36"/>
        <v>0.9123847873350277</v>
      </c>
      <c r="BF22">
        <f t="shared" si="37"/>
        <v>0.4665101545608184</v>
      </c>
      <c r="BG22">
        <f t="shared" si="38"/>
        <v>0.93601551871210631</v>
      </c>
      <c r="BH22">
        <f t="shared" si="39"/>
        <v>1400</v>
      </c>
      <c r="BI22">
        <f t="shared" si="40"/>
        <v>1180.1847007472679</v>
      </c>
      <c r="BJ22">
        <f t="shared" si="41"/>
        <v>0.8429890719623343</v>
      </c>
      <c r="BK22">
        <f t="shared" si="42"/>
        <v>0.19597814392466856</v>
      </c>
      <c r="BL22">
        <v>6</v>
      </c>
      <c r="BM22">
        <v>0.5</v>
      </c>
      <c r="BN22" t="s">
        <v>290</v>
      </c>
      <c r="BO22">
        <v>2</v>
      </c>
      <c r="BP22">
        <v>1608157220.25</v>
      </c>
      <c r="BQ22">
        <v>199.007466666667</v>
      </c>
      <c r="BR22">
        <v>200.12983333333301</v>
      </c>
      <c r="BS22">
        <v>15.1571966666667</v>
      </c>
      <c r="BT22">
        <v>14.52805</v>
      </c>
      <c r="BU22">
        <v>196.02946666666699</v>
      </c>
      <c r="BV22">
        <v>15.085096666666701</v>
      </c>
      <c r="BW22">
        <v>500.00983333333301</v>
      </c>
      <c r="BX22">
        <v>102.103333333333</v>
      </c>
      <c r="BY22">
        <v>4.5079873333333298E-2</v>
      </c>
      <c r="BZ22">
        <v>27.982900000000001</v>
      </c>
      <c r="CA22">
        <v>28.788686666666699</v>
      </c>
      <c r="CB22">
        <v>999.9</v>
      </c>
      <c r="CC22">
        <v>0</v>
      </c>
      <c r="CD22">
        <v>0</v>
      </c>
      <c r="CE22">
        <v>10001.707</v>
      </c>
      <c r="CF22">
        <v>0</v>
      </c>
      <c r="CG22">
        <v>345.66596666666698</v>
      </c>
      <c r="CH22">
        <v>1400</v>
      </c>
      <c r="CI22">
        <v>0.900007</v>
      </c>
      <c r="CJ22">
        <v>9.9992700000000004E-2</v>
      </c>
      <c r="CK22">
        <v>0</v>
      </c>
      <c r="CL22">
        <v>802.45396666666704</v>
      </c>
      <c r="CM22">
        <v>4.9997499999999997</v>
      </c>
      <c r="CN22">
        <v>11147.98</v>
      </c>
      <c r="CO22">
        <v>12178.08</v>
      </c>
      <c r="CP22">
        <v>49.112400000000001</v>
      </c>
      <c r="CQ22">
        <v>50.686999999999998</v>
      </c>
      <c r="CR22">
        <v>50.066200000000002</v>
      </c>
      <c r="CS22">
        <v>50.125</v>
      </c>
      <c r="CT22">
        <v>50.0914</v>
      </c>
      <c r="CU22">
        <v>1255.51</v>
      </c>
      <c r="CV22">
        <v>139.49</v>
      </c>
      <c r="CW22">
        <v>0</v>
      </c>
      <c r="CX22">
        <v>70.199999809265094</v>
      </c>
      <c r="CY22">
        <v>0</v>
      </c>
      <c r="CZ22">
        <v>802.40539999999999</v>
      </c>
      <c r="DA22">
        <v>-5.8853846220929702</v>
      </c>
      <c r="DB22">
        <v>-79.046153963678407</v>
      </c>
      <c r="DC22">
        <v>11147.291999999999</v>
      </c>
      <c r="DD22">
        <v>15</v>
      </c>
      <c r="DE22">
        <v>1608156835.5999999</v>
      </c>
      <c r="DF22" t="s">
        <v>291</v>
      </c>
      <c r="DG22">
        <v>1608156828.5999999</v>
      </c>
      <c r="DH22">
        <v>1608156835.5999999</v>
      </c>
      <c r="DI22">
        <v>21</v>
      </c>
      <c r="DJ22">
        <v>-2.157</v>
      </c>
      <c r="DK22">
        <v>-2E-3</v>
      </c>
      <c r="DL22">
        <v>2.9780000000000002</v>
      </c>
      <c r="DM22">
        <v>7.1999999999999995E-2</v>
      </c>
      <c r="DN22">
        <v>402</v>
      </c>
      <c r="DO22">
        <v>14</v>
      </c>
      <c r="DP22">
        <v>0.33</v>
      </c>
      <c r="DQ22">
        <v>0.16</v>
      </c>
      <c r="DR22">
        <v>0.83433218248774599</v>
      </c>
      <c r="DS22">
        <v>-0.10731912434006</v>
      </c>
      <c r="DT22">
        <v>5.20706717644411E-2</v>
      </c>
      <c r="DU22">
        <v>1</v>
      </c>
      <c r="DV22">
        <v>-1.1302764516129</v>
      </c>
      <c r="DW22">
        <v>6.3264677419353904E-2</v>
      </c>
      <c r="DX22">
        <v>6.2425732677415802E-2</v>
      </c>
      <c r="DY22">
        <v>1</v>
      </c>
      <c r="DZ22">
        <v>0.62866996774193495</v>
      </c>
      <c r="EA22">
        <v>3.3523258064513901E-2</v>
      </c>
      <c r="EB22">
        <v>2.5508714954023499E-3</v>
      </c>
      <c r="EC22">
        <v>1</v>
      </c>
      <c r="ED22">
        <v>3</v>
      </c>
      <c r="EE22">
        <v>3</v>
      </c>
      <c r="EF22" t="s">
        <v>297</v>
      </c>
      <c r="EG22">
        <v>100</v>
      </c>
      <c r="EH22">
        <v>100</v>
      </c>
      <c r="EI22">
        <v>2.9780000000000002</v>
      </c>
      <c r="EJ22">
        <v>7.2099999999999997E-2</v>
      </c>
      <c r="EK22">
        <v>2.9780499999999401</v>
      </c>
      <c r="EL22">
        <v>0</v>
      </c>
      <c r="EM22">
        <v>0</v>
      </c>
      <c r="EN22">
        <v>0</v>
      </c>
      <c r="EO22">
        <v>7.2099999999998901E-2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6.7</v>
      </c>
      <c r="EX22">
        <v>6.5</v>
      </c>
      <c r="EY22">
        <v>2</v>
      </c>
      <c r="EZ22">
        <v>507.714</v>
      </c>
      <c r="FA22">
        <v>459.74700000000001</v>
      </c>
      <c r="FB22">
        <v>24.053999999999998</v>
      </c>
      <c r="FC22">
        <v>33.265999999999998</v>
      </c>
      <c r="FD22">
        <v>29.999700000000001</v>
      </c>
      <c r="FE22">
        <v>33.246299999999998</v>
      </c>
      <c r="FF22">
        <v>33.220799999999997</v>
      </c>
      <c r="FG22">
        <v>13.5154</v>
      </c>
      <c r="FH22">
        <v>0</v>
      </c>
      <c r="FI22">
        <v>100</v>
      </c>
      <c r="FJ22">
        <v>24.0579</v>
      </c>
      <c r="FK22">
        <v>200.66300000000001</v>
      </c>
      <c r="FL22">
        <v>15.1129</v>
      </c>
      <c r="FM22">
        <v>101.461</v>
      </c>
      <c r="FN22">
        <v>100.84699999999999</v>
      </c>
    </row>
    <row r="23" spans="1:170" x14ac:dyDescent="0.25">
      <c r="A23">
        <v>7</v>
      </c>
      <c r="B23">
        <v>1608157299</v>
      </c>
      <c r="C23">
        <v>488.40000009536698</v>
      </c>
      <c r="D23" t="s">
        <v>314</v>
      </c>
      <c r="E23" t="s">
        <v>315</v>
      </c>
      <c r="F23" t="s">
        <v>285</v>
      </c>
      <c r="G23" t="s">
        <v>286</v>
      </c>
      <c r="H23">
        <v>1608157291.25</v>
      </c>
      <c r="I23">
        <f t="shared" si="0"/>
        <v>5.5254116316645098E-4</v>
      </c>
      <c r="J23">
        <f t="shared" si="1"/>
        <v>1.6509103793348305</v>
      </c>
      <c r="K23">
        <f t="shared" si="2"/>
        <v>248.97943333333299</v>
      </c>
      <c r="L23">
        <f t="shared" si="3"/>
        <v>125.12419183180863</v>
      </c>
      <c r="M23">
        <f t="shared" si="4"/>
        <v>12.780411529421663</v>
      </c>
      <c r="N23">
        <f t="shared" si="5"/>
        <v>25.431210174284374</v>
      </c>
      <c r="O23">
        <f t="shared" si="6"/>
        <v>2.2744769309696027E-2</v>
      </c>
      <c r="P23">
        <f t="shared" si="7"/>
        <v>2.9659296315157269</v>
      </c>
      <c r="Q23">
        <f t="shared" si="8"/>
        <v>2.2648311703708821E-2</v>
      </c>
      <c r="R23">
        <f t="shared" si="9"/>
        <v>1.4163826933477064E-2</v>
      </c>
      <c r="S23">
        <f t="shared" si="10"/>
        <v>231.29180555014557</v>
      </c>
      <c r="T23">
        <f t="shared" si="11"/>
        <v>29.205768211053261</v>
      </c>
      <c r="U23">
        <f t="shared" si="12"/>
        <v>28.802783333333299</v>
      </c>
      <c r="V23">
        <f t="shared" si="13"/>
        <v>3.9761038643999327</v>
      </c>
      <c r="W23">
        <f t="shared" si="14"/>
        <v>40.887055518798846</v>
      </c>
      <c r="X23">
        <f t="shared" si="15"/>
        <v>1.5516226290559691</v>
      </c>
      <c r="Y23">
        <f t="shared" si="16"/>
        <v>3.7948994109946894</v>
      </c>
      <c r="Z23">
        <f t="shared" si="17"/>
        <v>2.4244812353439635</v>
      </c>
      <c r="AA23">
        <f t="shared" si="18"/>
        <v>-24.367065295640487</v>
      </c>
      <c r="AB23">
        <f t="shared" si="19"/>
        <v>-128.32123862046137</v>
      </c>
      <c r="AC23">
        <f t="shared" si="20"/>
        <v>-9.4686054668523898</v>
      </c>
      <c r="AD23">
        <f t="shared" si="21"/>
        <v>69.134896167191329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53802.402754972987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316</v>
      </c>
      <c r="AQ23">
        <v>798.757269230769</v>
      </c>
      <c r="AR23">
        <v>878.85</v>
      </c>
      <c r="AS23">
        <f t="shared" si="27"/>
        <v>9.1133561778723338E-2</v>
      </c>
      <c r="AT23">
        <v>0.5</v>
      </c>
      <c r="AU23">
        <f t="shared" si="28"/>
        <v>1180.186450747377</v>
      </c>
      <c r="AV23">
        <f t="shared" si="29"/>
        <v>1.6509103793348305</v>
      </c>
      <c r="AW23">
        <f t="shared" si="30"/>
        <v>53.777297409799154</v>
      </c>
      <c r="AX23">
        <f t="shared" si="31"/>
        <v>0.26384479717813047</v>
      </c>
      <c r="AY23">
        <f t="shared" si="32"/>
        <v>1.8883947174107201E-3</v>
      </c>
      <c r="AZ23">
        <f t="shared" si="33"/>
        <v>2.7117596859532345</v>
      </c>
      <c r="BA23" t="s">
        <v>317</v>
      </c>
      <c r="BB23">
        <v>646.97</v>
      </c>
      <c r="BC23">
        <f t="shared" si="34"/>
        <v>231.88</v>
      </c>
      <c r="BD23">
        <f t="shared" si="35"/>
        <v>0.3454059460463646</v>
      </c>
      <c r="BE23">
        <f t="shared" si="36"/>
        <v>0.91133068972242093</v>
      </c>
      <c r="BF23">
        <f t="shared" si="37"/>
        <v>0.49024436754008166</v>
      </c>
      <c r="BG23">
        <f t="shared" si="38"/>
        <v>0.93584666632835778</v>
      </c>
      <c r="BH23">
        <f t="shared" si="39"/>
        <v>1400.00133333333</v>
      </c>
      <c r="BI23">
        <f t="shared" si="40"/>
        <v>1180.186450747377</v>
      </c>
      <c r="BJ23">
        <f t="shared" si="41"/>
        <v>0.84298951911525311</v>
      </c>
      <c r="BK23">
        <f t="shared" si="42"/>
        <v>0.19597903823050616</v>
      </c>
      <c r="BL23">
        <v>6</v>
      </c>
      <c r="BM23">
        <v>0.5</v>
      </c>
      <c r="BN23" t="s">
        <v>290</v>
      </c>
      <c r="BO23">
        <v>2</v>
      </c>
      <c r="BP23">
        <v>1608157291.25</v>
      </c>
      <c r="BQ23">
        <v>248.97943333333299</v>
      </c>
      <c r="BR23">
        <v>251.12553333333301</v>
      </c>
      <c r="BS23">
        <v>15.1908666666667</v>
      </c>
      <c r="BT23">
        <v>14.5379133333333</v>
      </c>
      <c r="BU23">
        <v>246.00139999999999</v>
      </c>
      <c r="BV23">
        <v>15.11877</v>
      </c>
      <c r="BW23">
        <v>500.01819999999998</v>
      </c>
      <c r="BX23">
        <v>102.09699999999999</v>
      </c>
      <c r="BY23">
        <v>4.4810806666666703E-2</v>
      </c>
      <c r="BZ23">
        <v>28.00027</v>
      </c>
      <c r="CA23">
        <v>28.802783333333299</v>
      </c>
      <c r="CB23">
        <v>999.9</v>
      </c>
      <c r="CC23">
        <v>0</v>
      </c>
      <c r="CD23">
        <v>0</v>
      </c>
      <c r="CE23">
        <v>9999.1863333333295</v>
      </c>
      <c r="CF23">
        <v>0</v>
      </c>
      <c r="CG23">
        <v>344.31923333333299</v>
      </c>
      <c r="CH23">
        <v>1400.00133333333</v>
      </c>
      <c r="CI23">
        <v>0.89999229999999997</v>
      </c>
      <c r="CJ23">
        <v>0.10000765</v>
      </c>
      <c r="CK23">
        <v>0</v>
      </c>
      <c r="CL23">
        <v>798.76063333333298</v>
      </c>
      <c r="CM23">
        <v>4.9997499999999997</v>
      </c>
      <c r="CN23">
        <v>11102.3433333333</v>
      </c>
      <c r="CO23">
        <v>12178.0433333333</v>
      </c>
      <c r="CP23">
        <v>49.135300000000001</v>
      </c>
      <c r="CQ23">
        <v>50.686999999999998</v>
      </c>
      <c r="CR23">
        <v>50.097766666666701</v>
      </c>
      <c r="CS23">
        <v>50.1415333333333</v>
      </c>
      <c r="CT23">
        <v>50.116500000000002</v>
      </c>
      <c r="CU23">
        <v>1255.49033333333</v>
      </c>
      <c r="CV23">
        <v>139.511</v>
      </c>
      <c r="CW23">
        <v>0</v>
      </c>
      <c r="CX23">
        <v>70.5</v>
      </c>
      <c r="CY23">
        <v>0</v>
      </c>
      <c r="CZ23">
        <v>798.757269230769</v>
      </c>
      <c r="DA23">
        <v>-3.1257094039998301</v>
      </c>
      <c r="DB23">
        <v>-51.9863248102182</v>
      </c>
      <c r="DC23">
        <v>11102</v>
      </c>
      <c r="DD23">
        <v>15</v>
      </c>
      <c r="DE23">
        <v>1608156835.5999999</v>
      </c>
      <c r="DF23" t="s">
        <v>291</v>
      </c>
      <c r="DG23">
        <v>1608156828.5999999</v>
      </c>
      <c r="DH23">
        <v>1608156835.5999999</v>
      </c>
      <c r="DI23">
        <v>21</v>
      </c>
      <c r="DJ23">
        <v>-2.157</v>
      </c>
      <c r="DK23">
        <v>-2E-3</v>
      </c>
      <c r="DL23">
        <v>2.9780000000000002</v>
      </c>
      <c r="DM23">
        <v>7.1999999999999995E-2</v>
      </c>
      <c r="DN23">
        <v>402</v>
      </c>
      <c r="DO23">
        <v>14</v>
      </c>
      <c r="DP23">
        <v>0.33</v>
      </c>
      <c r="DQ23">
        <v>0.16</v>
      </c>
      <c r="DR23">
        <v>1.65527664967832</v>
      </c>
      <c r="DS23">
        <v>-3.8671649046850297E-2</v>
      </c>
      <c r="DT23">
        <v>3.3379600240016599E-2</v>
      </c>
      <c r="DU23">
        <v>1</v>
      </c>
      <c r="DV23">
        <v>-2.1517303225806499</v>
      </c>
      <c r="DW23">
        <v>2.6045322580649E-2</v>
      </c>
      <c r="DX23">
        <v>3.9644273188824297E-2</v>
      </c>
      <c r="DY23">
        <v>1</v>
      </c>
      <c r="DZ23">
        <v>0.65282032258064504</v>
      </c>
      <c r="EA23">
        <v>1.48125967741947E-2</v>
      </c>
      <c r="EB23">
        <v>1.29248019606957E-3</v>
      </c>
      <c r="EC23">
        <v>1</v>
      </c>
      <c r="ED23">
        <v>3</v>
      </c>
      <c r="EE23">
        <v>3</v>
      </c>
      <c r="EF23" t="s">
        <v>297</v>
      </c>
      <c r="EG23">
        <v>100</v>
      </c>
      <c r="EH23">
        <v>100</v>
      </c>
      <c r="EI23">
        <v>2.9780000000000002</v>
      </c>
      <c r="EJ23">
        <v>7.2099999999999997E-2</v>
      </c>
      <c r="EK23">
        <v>2.9780499999999401</v>
      </c>
      <c r="EL23">
        <v>0</v>
      </c>
      <c r="EM23">
        <v>0</v>
      </c>
      <c r="EN23">
        <v>0</v>
      </c>
      <c r="EO23">
        <v>7.2099999999998901E-2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7.8</v>
      </c>
      <c r="EX23">
        <v>7.7</v>
      </c>
      <c r="EY23">
        <v>2</v>
      </c>
      <c r="EZ23">
        <v>507.60899999999998</v>
      </c>
      <c r="FA23">
        <v>459.98099999999999</v>
      </c>
      <c r="FB23">
        <v>24.016300000000001</v>
      </c>
      <c r="FC23">
        <v>33.218499999999999</v>
      </c>
      <c r="FD23">
        <v>30</v>
      </c>
      <c r="FE23">
        <v>33.2057</v>
      </c>
      <c r="FF23">
        <v>33.183199999999999</v>
      </c>
      <c r="FG23">
        <v>15.7979</v>
      </c>
      <c r="FH23">
        <v>0</v>
      </c>
      <c r="FI23">
        <v>100</v>
      </c>
      <c r="FJ23">
        <v>24.002300000000002</v>
      </c>
      <c r="FK23">
        <v>251.59299999999999</v>
      </c>
      <c r="FL23">
        <v>15.157</v>
      </c>
      <c r="FM23">
        <v>101.46599999999999</v>
      </c>
      <c r="FN23">
        <v>100.854</v>
      </c>
    </row>
    <row r="24" spans="1:170" x14ac:dyDescent="0.25">
      <c r="A24">
        <v>8</v>
      </c>
      <c r="B24">
        <v>1608157369</v>
      </c>
      <c r="C24">
        <v>558.40000009536698</v>
      </c>
      <c r="D24" t="s">
        <v>318</v>
      </c>
      <c r="E24" t="s">
        <v>319</v>
      </c>
      <c r="F24" t="s">
        <v>285</v>
      </c>
      <c r="G24" t="s">
        <v>286</v>
      </c>
      <c r="H24">
        <v>1608157361.25</v>
      </c>
      <c r="I24">
        <f t="shared" si="0"/>
        <v>5.6866317047753125E-4</v>
      </c>
      <c r="J24">
        <f t="shared" si="1"/>
        <v>4.7593218999462552</v>
      </c>
      <c r="K24">
        <f t="shared" si="2"/>
        <v>396.77313333333302</v>
      </c>
      <c r="L24">
        <f t="shared" si="3"/>
        <v>63.022805682719074</v>
      </c>
      <c r="M24">
        <f t="shared" si="4"/>
        <v>6.4371932218104151</v>
      </c>
      <c r="N24">
        <f t="shared" si="5"/>
        <v>40.526683901509479</v>
      </c>
      <c r="O24">
        <f t="shared" si="6"/>
        <v>2.3531399929489247E-2</v>
      </c>
      <c r="P24">
        <f t="shared" si="7"/>
        <v>2.965722150042184</v>
      </c>
      <c r="Q24">
        <f t="shared" si="8"/>
        <v>2.3428164108191329E-2</v>
      </c>
      <c r="R24">
        <f t="shared" si="9"/>
        <v>1.4651840022437926E-2</v>
      </c>
      <c r="S24">
        <f t="shared" si="10"/>
        <v>231.29157740969268</v>
      </c>
      <c r="T24">
        <f t="shared" si="11"/>
        <v>29.168343860313907</v>
      </c>
      <c r="U24">
        <f t="shared" si="12"/>
        <v>28.7670866666667</v>
      </c>
      <c r="V24">
        <f t="shared" si="13"/>
        <v>3.96788620630775</v>
      </c>
      <c r="W24">
        <f t="shared" si="14"/>
        <v>41.074343724878247</v>
      </c>
      <c r="X24">
        <f t="shared" si="15"/>
        <v>1.5556988088311188</v>
      </c>
      <c r="Y24">
        <f t="shared" si="16"/>
        <v>3.7875195748747905</v>
      </c>
      <c r="Z24">
        <f t="shared" si="17"/>
        <v>2.4121873974766315</v>
      </c>
      <c r="AA24">
        <f t="shared" si="18"/>
        <v>-25.078045818059127</v>
      </c>
      <c r="AB24">
        <f t="shared" si="19"/>
        <v>-127.94292060502248</v>
      </c>
      <c r="AC24">
        <f t="shared" si="20"/>
        <v>-9.4381047391161363</v>
      </c>
      <c r="AD24">
        <f t="shared" si="21"/>
        <v>68.832506247494919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53802.282758589834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320</v>
      </c>
      <c r="AQ24">
        <v>801.08975999999996</v>
      </c>
      <c r="AR24">
        <v>892.03</v>
      </c>
      <c r="AS24">
        <f t="shared" si="27"/>
        <v>0.101947512976021</v>
      </c>
      <c r="AT24">
        <v>0.5</v>
      </c>
      <c r="AU24">
        <f t="shared" si="28"/>
        <v>1180.1908607472612</v>
      </c>
      <c r="AV24">
        <f t="shared" si="29"/>
        <v>4.7593218999462552</v>
      </c>
      <c r="AW24">
        <f t="shared" si="30"/>
        <v>60.158761545106408</v>
      </c>
      <c r="AX24">
        <f t="shared" si="31"/>
        <v>0.28337611963723192</v>
      </c>
      <c r="AY24">
        <f t="shared" si="32"/>
        <v>4.5222087013817467E-3</v>
      </c>
      <c r="AZ24">
        <f t="shared" si="33"/>
        <v>2.656917368249947</v>
      </c>
      <c r="BA24" t="s">
        <v>321</v>
      </c>
      <c r="BB24">
        <v>639.25</v>
      </c>
      <c r="BC24">
        <f t="shared" si="34"/>
        <v>252.77999999999997</v>
      </c>
      <c r="BD24">
        <f t="shared" si="35"/>
        <v>0.35976042408418396</v>
      </c>
      <c r="BE24">
        <f t="shared" si="36"/>
        <v>0.90362318564298882</v>
      </c>
      <c r="BF24">
        <f t="shared" si="37"/>
        <v>0.5150872563927168</v>
      </c>
      <c r="BG24">
        <f t="shared" si="38"/>
        <v>0.93067114442648191</v>
      </c>
      <c r="BH24">
        <f t="shared" si="39"/>
        <v>1400.0073333333301</v>
      </c>
      <c r="BI24">
        <f t="shared" si="40"/>
        <v>1180.1908607472612</v>
      </c>
      <c r="BJ24">
        <f t="shared" si="41"/>
        <v>0.84298905630536991</v>
      </c>
      <c r="BK24">
        <f t="shared" si="42"/>
        <v>0.19597811261073977</v>
      </c>
      <c r="BL24">
        <v>6</v>
      </c>
      <c r="BM24">
        <v>0.5</v>
      </c>
      <c r="BN24" t="s">
        <v>290</v>
      </c>
      <c r="BO24">
        <v>2</v>
      </c>
      <c r="BP24">
        <v>1608157361.25</v>
      </c>
      <c r="BQ24">
        <v>396.77313333333302</v>
      </c>
      <c r="BR24">
        <v>402.75496666666697</v>
      </c>
      <c r="BS24">
        <v>15.23094</v>
      </c>
      <c r="BT24">
        <v>14.558949999999999</v>
      </c>
      <c r="BU24">
        <v>393.79506666666703</v>
      </c>
      <c r="BV24">
        <v>15.15884</v>
      </c>
      <c r="BW24">
        <v>500.00913333333301</v>
      </c>
      <c r="BX24">
        <v>102.09593333333299</v>
      </c>
      <c r="BY24">
        <v>4.4762436666666697E-2</v>
      </c>
      <c r="BZ24">
        <v>27.9668833333333</v>
      </c>
      <c r="CA24">
        <v>28.7670866666667</v>
      </c>
      <c r="CB24">
        <v>999.9</v>
      </c>
      <c r="CC24">
        <v>0</v>
      </c>
      <c r="CD24">
        <v>0</v>
      </c>
      <c r="CE24">
        <v>9998.1156666666702</v>
      </c>
      <c r="CF24">
        <v>0</v>
      </c>
      <c r="CG24">
        <v>345.44163333333302</v>
      </c>
      <c r="CH24">
        <v>1400.0073333333301</v>
      </c>
      <c r="CI24">
        <v>0.900007</v>
      </c>
      <c r="CJ24">
        <v>9.9992700000000004E-2</v>
      </c>
      <c r="CK24">
        <v>0</v>
      </c>
      <c r="CL24">
        <v>801.10140000000001</v>
      </c>
      <c r="CM24">
        <v>4.9997499999999997</v>
      </c>
      <c r="CN24">
        <v>11140.5466666667</v>
      </c>
      <c r="CO24">
        <v>12178.13</v>
      </c>
      <c r="CP24">
        <v>49.145699999999998</v>
      </c>
      <c r="CQ24">
        <v>50.686999999999998</v>
      </c>
      <c r="CR24">
        <v>50.106033333333301</v>
      </c>
      <c r="CS24">
        <v>50.141466666666702</v>
      </c>
      <c r="CT24">
        <v>50.129066666666702</v>
      </c>
      <c r="CU24">
        <v>1255.51733333333</v>
      </c>
      <c r="CV24">
        <v>139.49</v>
      </c>
      <c r="CW24">
        <v>0</v>
      </c>
      <c r="CX24">
        <v>69.100000143051105</v>
      </c>
      <c r="CY24">
        <v>0</v>
      </c>
      <c r="CZ24">
        <v>801.08975999999996</v>
      </c>
      <c r="DA24">
        <v>0.28507692414519897</v>
      </c>
      <c r="DB24">
        <v>-10.099999997245201</v>
      </c>
      <c r="DC24">
        <v>11140.492</v>
      </c>
      <c r="DD24">
        <v>15</v>
      </c>
      <c r="DE24">
        <v>1608156835.5999999</v>
      </c>
      <c r="DF24" t="s">
        <v>291</v>
      </c>
      <c r="DG24">
        <v>1608156828.5999999</v>
      </c>
      <c r="DH24">
        <v>1608156835.5999999</v>
      </c>
      <c r="DI24">
        <v>21</v>
      </c>
      <c r="DJ24">
        <v>-2.157</v>
      </c>
      <c r="DK24">
        <v>-2E-3</v>
      </c>
      <c r="DL24">
        <v>2.9780000000000002</v>
      </c>
      <c r="DM24">
        <v>7.1999999999999995E-2</v>
      </c>
      <c r="DN24">
        <v>402</v>
      </c>
      <c r="DO24">
        <v>14</v>
      </c>
      <c r="DP24">
        <v>0.33</v>
      </c>
      <c r="DQ24">
        <v>0.16</v>
      </c>
      <c r="DR24">
        <v>4.7731278562504</v>
      </c>
      <c r="DS24">
        <v>-0.131284447125986</v>
      </c>
      <c r="DT24">
        <v>4.6756949153337599E-2</v>
      </c>
      <c r="DU24">
        <v>1</v>
      </c>
      <c r="DV24">
        <v>-5.9951216129032296</v>
      </c>
      <c r="DW24">
        <v>0.188905161290323</v>
      </c>
      <c r="DX24">
        <v>5.6870861357922901E-2</v>
      </c>
      <c r="DY24">
        <v>1</v>
      </c>
      <c r="DZ24">
        <v>0.67159196774193597</v>
      </c>
      <c r="EA24">
        <v>3.5206790322577002E-2</v>
      </c>
      <c r="EB24">
        <v>2.78253951638602E-3</v>
      </c>
      <c r="EC24">
        <v>1</v>
      </c>
      <c r="ED24">
        <v>3</v>
      </c>
      <c r="EE24">
        <v>3</v>
      </c>
      <c r="EF24" t="s">
        <v>297</v>
      </c>
      <c r="EG24">
        <v>100</v>
      </c>
      <c r="EH24">
        <v>100</v>
      </c>
      <c r="EI24">
        <v>2.9780000000000002</v>
      </c>
      <c r="EJ24">
        <v>7.2099999999999997E-2</v>
      </c>
      <c r="EK24">
        <v>2.9780499999999401</v>
      </c>
      <c r="EL24">
        <v>0</v>
      </c>
      <c r="EM24">
        <v>0</v>
      </c>
      <c r="EN24">
        <v>0</v>
      </c>
      <c r="EO24">
        <v>7.2099999999998901E-2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</v>
      </c>
      <c r="EX24">
        <v>8.9</v>
      </c>
      <c r="EY24">
        <v>2</v>
      </c>
      <c r="EZ24">
        <v>507.37700000000001</v>
      </c>
      <c r="FA24">
        <v>460.36799999999999</v>
      </c>
      <c r="FB24">
        <v>24.0413</v>
      </c>
      <c r="FC24">
        <v>33.171799999999998</v>
      </c>
      <c r="FD24">
        <v>29.999400000000001</v>
      </c>
      <c r="FE24">
        <v>33.163600000000002</v>
      </c>
      <c r="FF24">
        <v>33.141100000000002</v>
      </c>
      <c r="FG24">
        <v>22.316500000000001</v>
      </c>
      <c r="FH24">
        <v>0</v>
      </c>
      <c r="FI24">
        <v>100</v>
      </c>
      <c r="FJ24">
        <v>24.070699999999999</v>
      </c>
      <c r="FK24">
        <v>404.166</v>
      </c>
      <c r="FL24">
        <v>15.183400000000001</v>
      </c>
      <c r="FM24">
        <v>101.47499999999999</v>
      </c>
      <c r="FN24">
        <v>100.869</v>
      </c>
    </row>
    <row r="25" spans="1:170" x14ac:dyDescent="0.25">
      <c r="A25">
        <v>9</v>
      </c>
      <c r="B25">
        <v>1608157436</v>
      </c>
      <c r="C25">
        <v>625.40000009536698</v>
      </c>
      <c r="D25" t="s">
        <v>322</v>
      </c>
      <c r="E25" t="s">
        <v>323</v>
      </c>
      <c r="F25" t="s">
        <v>285</v>
      </c>
      <c r="G25" t="s">
        <v>286</v>
      </c>
      <c r="H25">
        <v>1608157428.25</v>
      </c>
      <c r="I25">
        <f t="shared" si="0"/>
        <v>5.8646502696529641E-4</v>
      </c>
      <c r="J25">
        <f t="shared" si="1"/>
        <v>6.4210975005306246</v>
      </c>
      <c r="K25">
        <f t="shared" si="2"/>
        <v>497.28399999999999</v>
      </c>
      <c r="L25">
        <f t="shared" si="3"/>
        <v>62.095415489934602</v>
      </c>
      <c r="M25">
        <f t="shared" si="4"/>
        <v>6.3423356881982942</v>
      </c>
      <c r="N25">
        <f t="shared" si="5"/>
        <v>50.791866605373485</v>
      </c>
      <c r="O25">
        <f t="shared" si="6"/>
        <v>2.4304971666088127E-2</v>
      </c>
      <c r="P25">
        <f t="shared" si="7"/>
        <v>2.9669589554904734</v>
      </c>
      <c r="Q25">
        <f t="shared" si="8"/>
        <v>2.4194899547758959E-2</v>
      </c>
      <c r="R25">
        <f t="shared" si="9"/>
        <v>1.5131660082349625E-2</v>
      </c>
      <c r="S25">
        <f t="shared" si="10"/>
        <v>231.29052658746903</v>
      </c>
      <c r="T25">
        <f t="shared" si="11"/>
        <v>29.173886962494478</v>
      </c>
      <c r="U25">
        <f t="shared" si="12"/>
        <v>28.773793333333298</v>
      </c>
      <c r="V25">
        <f t="shared" si="13"/>
        <v>3.9694290036502289</v>
      </c>
      <c r="W25">
        <f t="shared" si="14"/>
        <v>41.180805403818816</v>
      </c>
      <c r="X25">
        <f t="shared" si="15"/>
        <v>1.5606950856248651</v>
      </c>
      <c r="Y25">
        <f t="shared" si="16"/>
        <v>3.7898605195325716</v>
      </c>
      <c r="Z25">
        <f t="shared" si="17"/>
        <v>2.408733918025364</v>
      </c>
      <c r="AA25">
        <f t="shared" si="18"/>
        <v>-25.863107689169571</v>
      </c>
      <c r="AB25">
        <f t="shared" si="19"/>
        <v>-127.37405333846135</v>
      </c>
      <c r="AC25">
        <f t="shared" si="20"/>
        <v>-9.3930323760196242</v>
      </c>
      <c r="AD25">
        <f t="shared" si="21"/>
        <v>68.660333183818494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53836.506637027247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324</v>
      </c>
      <c r="AQ25">
        <v>805.00343999999996</v>
      </c>
      <c r="AR25">
        <v>906.27</v>
      </c>
      <c r="AS25">
        <f t="shared" si="27"/>
        <v>0.11173994504948859</v>
      </c>
      <c r="AT25">
        <v>0.5</v>
      </c>
      <c r="AU25">
        <f t="shared" si="28"/>
        <v>1180.184260747287</v>
      </c>
      <c r="AV25">
        <f t="shared" si="29"/>
        <v>6.4210975005306246</v>
      </c>
      <c r="AW25">
        <f t="shared" si="30"/>
        <v>65.936862222086575</v>
      </c>
      <c r="AX25">
        <f t="shared" si="31"/>
        <v>0.29112736822359786</v>
      </c>
      <c r="AY25">
        <f t="shared" si="32"/>
        <v>5.9302985246686927E-3</v>
      </c>
      <c r="AZ25">
        <f t="shared" si="33"/>
        <v>2.5994571154291766</v>
      </c>
      <c r="BA25" t="s">
        <v>325</v>
      </c>
      <c r="BB25">
        <v>642.42999999999995</v>
      </c>
      <c r="BC25">
        <f t="shared" si="34"/>
        <v>263.84000000000003</v>
      </c>
      <c r="BD25">
        <f t="shared" si="35"/>
        <v>0.38381807155852038</v>
      </c>
      <c r="BE25">
        <f t="shared" si="36"/>
        <v>0.89928425553031888</v>
      </c>
      <c r="BF25">
        <f t="shared" si="37"/>
        <v>0.53076642838999954</v>
      </c>
      <c r="BG25">
        <f t="shared" si="38"/>
        <v>0.92507938176466742</v>
      </c>
      <c r="BH25">
        <f t="shared" si="39"/>
        <v>1399.99933333333</v>
      </c>
      <c r="BI25">
        <f t="shared" si="40"/>
        <v>1180.184260747287</v>
      </c>
      <c r="BJ25">
        <f t="shared" si="41"/>
        <v>0.84298915910004468</v>
      </c>
      <c r="BK25">
        <f t="shared" si="42"/>
        <v>0.19597831820008935</v>
      </c>
      <c r="BL25">
        <v>6</v>
      </c>
      <c r="BM25">
        <v>0.5</v>
      </c>
      <c r="BN25" t="s">
        <v>290</v>
      </c>
      <c r="BO25">
        <v>2</v>
      </c>
      <c r="BP25">
        <v>1608157428.25</v>
      </c>
      <c r="BQ25">
        <v>497.28399999999999</v>
      </c>
      <c r="BR25">
        <v>505.339</v>
      </c>
      <c r="BS25">
        <v>15.2801766666667</v>
      </c>
      <c r="BT25">
        <v>14.587196666666699</v>
      </c>
      <c r="BU25">
        <v>494.30590000000001</v>
      </c>
      <c r="BV25">
        <v>15.208076666666701</v>
      </c>
      <c r="BW25">
        <v>500.01766666666703</v>
      </c>
      <c r="BX25">
        <v>102.094033333333</v>
      </c>
      <c r="BY25">
        <v>4.4516479999999997E-2</v>
      </c>
      <c r="BZ25">
        <v>27.97748</v>
      </c>
      <c r="CA25">
        <v>28.773793333333298</v>
      </c>
      <c r="CB25">
        <v>999.9</v>
      </c>
      <c r="CC25">
        <v>0</v>
      </c>
      <c r="CD25">
        <v>0</v>
      </c>
      <c r="CE25">
        <v>10005.3083333333</v>
      </c>
      <c r="CF25">
        <v>0</v>
      </c>
      <c r="CG25">
        <v>348.36566666666698</v>
      </c>
      <c r="CH25">
        <v>1399.99933333333</v>
      </c>
      <c r="CI25">
        <v>0.90000420000000003</v>
      </c>
      <c r="CJ25">
        <v>9.9995589999999995E-2</v>
      </c>
      <c r="CK25">
        <v>0</v>
      </c>
      <c r="CL25">
        <v>805.03719999999998</v>
      </c>
      <c r="CM25">
        <v>4.9997499999999997</v>
      </c>
      <c r="CN25">
        <v>11200.9633333333</v>
      </c>
      <c r="CO25">
        <v>12178.05</v>
      </c>
      <c r="CP25">
        <v>49.1788666666667</v>
      </c>
      <c r="CQ25">
        <v>50.682866666666598</v>
      </c>
      <c r="CR25">
        <v>50.120800000000003</v>
      </c>
      <c r="CS25">
        <v>50.1332666666667</v>
      </c>
      <c r="CT25">
        <v>50.1415333333333</v>
      </c>
      <c r="CU25">
        <v>1255.5053333333301</v>
      </c>
      <c r="CV25">
        <v>139.494</v>
      </c>
      <c r="CW25">
        <v>0</v>
      </c>
      <c r="CX25">
        <v>66.199999809265094</v>
      </c>
      <c r="CY25">
        <v>0</v>
      </c>
      <c r="CZ25">
        <v>805.00343999999996</v>
      </c>
      <c r="DA25">
        <v>-4.2273077083345196</v>
      </c>
      <c r="DB25">
        <v>-52.700000094440298</v>
      </c>
      <c r="DC25">
        <v>11200.644</v>
      </c>
      <c r="DD25">
        <v>15</v>
      </c>
      <c r="DE25">
        <v>1608156835.5999999</v>
      </c>
      <c r="DF25" t="s">
        <v>291</v>
      </c>
      <c r="DG25">
        <v>1608156828.5999999</v>
      </c>
      <c r="DH25">
        <v>1608156835.5999999</v>
      </c>
      <c r="DI25">
        <v>21</v>
      </c>
      <c r="DJ25">
        <v>-2.157</v>
      </c>
      <c r="DK25">
        <v>-2E-3</v>
      </c>
      <c r="DL25">
        <v>2.9780000000000002</v>
      </c>
      <c r="DM25">
        <v>7.1999999999999995E-2</v>
      </c>
      <c r="DN25">
        <v>402</v>
      </c>
      <c r="DO25">
        <v>14</v>
      </c>
      <c r="DP25">
        <v>0.33</v>
      </c>
      <c r="DQ25">
        <v>0.16</v>
      </c>
      <c r="DR25">
        <v>6.4283188890857099</v>
      </c>
      <c r="DS25">
        <v>-7.5749855636083503E-3</v>
      </c>
      <c r="DT25">
        <v>7.21218195125575E-2</v>
      </c>
      <c r="DU25">
        <v>1</v>
      </c>
      <c r="DV25">
        <v>-8.0657416129032207</v>
      </c>
      <c r="DW25">
        <v>-5.6247580645161999E-2</v>
      </c>
      <c r="DX25">
        <v>8.60940246361135E-2</v>
      </c>
      <c r="DY25">
        <v>1</v>
      </c>
      <c r="DZ25">
        <v>0.69272261290322601</v>
      </c>
      <c r="EA25">
        <v>1.9477983870965301E-2</v>
      </c>
      <c r="EB25">
        <v>1.5024748117135E-3</v>
      </c>
      <c r="EC25">
        <v>1</v>
      </c>
      <c r="ED25">
        <v>3</v>
      </c>
      <c r="EE25">
        <v>3</v>
      </c>
      <c r="EF25" t="s">
        <v>297</v>
      </c>
      <c r="EG25">
        <v>100</v>
      </c>
      <c r="EH25">
        <v>100</v>
      </c>
      <c r="EI25">
        <v>2.9780000000000002</v>
      </c>
      <c r="EJ25">
        <v>7.2099999999999997E-2</v>
      </c>
      <c r="EK25">
        <v>2.9780499999999401</v>
      </c>
      <c r="EL25">
        <v>0</v>
      </c>
      <c r="EM25">
        <v>0</v>
      </c>
      <c r="EN25">
        <v>0</v>
      </c>
      <c r="EO25">
        <v>7.2099999999998901E-2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10.1</v>
      </c>
      <c r="EX25">
        <v>10</v>
      </c>
      <c r="EY25">
        <v>2</v>
      </c>
      <c r="EZ25">
        <v>507.428</v>
      </c>
      <c r="FA25">
        <v>460.59199999999998</v>
      </c>
      <c r="FB25">
        <v>24.083300000000001</v>
      </c>
      <c r="FC25">
        <v>33.131900000000002</v>
      </c>
      <c r="FD25">
        <v>29.999700000000001</v>
      </c>
      <c r="FE25">
        <v>33.125999999999998</v>
      </c>
      <c r="FF25">
        <v>33.104500000000002</v>
      </c>
      <c r="FG25">
        <v>26.459900000000001</v>
      </c>
      <c r="FH25">
        <v>0</v>
      </c>
      <c r="FI25">
        <v>100</v>
      </c>
      <c r="FJ25">
        <v>24.096699999999998</v>
      </c>
      <c r="FK25">
        <v>506.517</v>
      </c>
      <c r="FL25">
        <v>15.2255</v>
      </c>
      <c r="FM25">
        <v>101.479</v>
      </c>
      <c r="FN25">
        <v>100.877</v>
      </c>
    </row>
    <row r="26" spans="1:170" x14ac:dyDescent="0.25">
      <c r="A26">
        <v>10</v>
      </c>
      <c r="B26">
        <v>1608157553</v>
      </c>
      <c r="C26">
        <v>742.40000009536698</v>
      </c>
      <c r="D26" t="s">
        <v>326</v>
      </c>
      <c r="E26" t="s">
        <v>327</v>
      </c>
      <c r="F26" t="s">
        <v>285</v>
      </c>
      <c r="G26" t="s">
        <v>286</v>
      </c>
      <c r="H26">
        <v>1608157545</v>
      </c>
      <c r="I26">
        <f t="shared" si="0"/>
        <v>6.0128318060673658E-4</v>
      </c>
      <c r="J26">
        <f t="shared" si="1"/>
        <v>6.7588739157947337</v>
      </c>
      <c r="K26">
        <f t="shared" si="2"/>
        <v>599.39654838709703</v>
      </c>
      <c r="L26">
        <f t="shared" si="3"/>
        <v>149.01357528830766</v>
      </c>
      <c r="M26">
        <f t="shared" si="4"/>
        <v>15.220138549431896</v>
      </c>
      <c r="N26">
        <f t="shared" si="5"/>
        <v>61.221928907162479</v>
      </c>
      <c r="O26">
        <f t="shared" si="6"/>
        <v>2.4909515648133134E-2</v>
      </c>
      <c r="P26">
        <f t="shared" si="7"/>
        <v>2.966596048491807</v>
      </c>
      <c r="Q26">
        <f t="shared" si="8"/>
        <v>2.4793899710801749E-2</v>
      </c>
      <c r="R26">
        <f t="shared" si="9"/>
        <v>1.5506530092654652E-2</v>
      </c>
      <c r="S26">
        <f t="shared" si="10"/>
        <v>231.29140734022181</v>
      </c>
      <c r="T26">
        <f t="shared" si="11"/>
        <v>29.193294317555768</v>
      </c>
      <c r="U26">
        <f t="shared" si="12"/>
        <v>28.8016096774194</v>
      </c>
      <c r="V26">
        <f t="shared" si="13"/>
        <v>3.9758334436428915</v>
      </c>
      <c r="W26">
        <f t="shared" si="14"/>
        <v>41.265887087380783</v>
      </c>
      <c r="X26">
        <f t="shared" si="15"/>
        <v>1.5660263822307756</v>
      </c>
      <c r="Y26">
        <f t="shared" si="16"/>
        <v>3.7949659943446865</v>
      </c>
      <c r="Z26">
        <f t="shared" si="17"/>
        <v>2.4098070614121161</v>
      </c>
      <c r="AA26">
        <f t="shared" si="18"/>
        <v>-26.516588264757083</v>
      </c>
      <c r="AB26">
        <f t="shared" si="19"/>
        <v>-128.1142270963532</v>
      </c>
      <c r="AC26">
        <f t="shared" si="20"/>
        <v>-9.4511657311136883</v>
      </c>
      <c r="AD26">
        <f t="shared" si="21"/>
        <v>67.20942624799784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53821.777590265119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328</v>
      </c>
      <c r="AQ26">
        <v>814.69734615384596</v>
      </c>
      <c r="AR26">
        <v>931.78</v>
      </c>
      <c r="AS26">
        <f t="shared" si="27"/>
        <v>0.12565482608142908</v>
      </c>
      <c r="AT26">
        <v>0.5</v>
      </c>
      <c r="AU26">
        <f t="shared" si="28"/>
        <v>1180.1881555860105</v>
      </c>
      <c r="AV26">
        <f t="shared" si="29"/>
        <v>6.7588739157947337</v>
      </c>
      <c r="AW26">
        <f t="shared" si="30"/>
        <v>74.148168716761361</v>
      </c>
      <c r="AX26">
        <f t="shared" si="31"/>
        <v>0.31227328339307564</v>
      </c>
      <c r="AY26">
        <f t="shared" si="32"/>
        <v>6.2164845163761463E-3</v>
      </c>
      <c r="AZ26">
        <f t="shared" si="33"/>
        <v>2.5009122325012343</v>
      </c>
      <c r="BA26" t="s">
        <v>329</v>
      </c>
      <c r="BB26">
        <v>640.80999999999995</v>
      </c>
      <c r="BC26">
        <f t="shared" si="34"/>
        <v>290.97000000000003</v>
      </c>
      <c r="BD26">
        <f t="shared" si="35"/>
        <v>0.40238737273998698</v>
      </c>
      <c r="BE26">
        <f t="shared" si="36"/>
        <v>0.88899655510496833</v>
      </c>
      <c r="BF26">
        <f t="shared" si="37"/>
        <v>0.54128982126218961</v>
      </c>
      <c r="BG26">
        <f t="shared" si="38"/>
        <v>0.91506211592879083</v>
      </c>
      <c r="BH26">
        <f t="shared" si="39"/>
        <v>1400.0038709677401</v>
      </c>
      <c r="BI26">
        <f t="shared" si="40"/>
        <v>1180.1881555860105</v>
      </c>
      <c r="BJ26">
        <f t="shared" si="41"/>
        <v>0.84298920885855544</v>
      </c>
      <c r="BK26">
        <f t="shared" si="42"/>
        <v>0.19597841771711089</v>
      </c>
      <c r="BL26">
        <v>6</v>
      </c>
      <c r="BM26">
        <v>0.5</v>
      </c>
      <c r="BN26" t="s">
        <v>290</v>
      </c>
      <c r="BO26">
        <v>2</v>
      </c>
      <c r="BP26">
        <v>1608157545</v>
      </c>
      <c r="BQ26">
        <v>599.39654838709703</v>
      </c>
      <c r="BR26">
        <v>607.93941935483895</v>
      </c>
      <c r="BS26">
        <v>15.332264516128999</v>
      </c>
      <c r="BT26">
        <v>14.6218096774194</v>
      </c>
      <c r="BU26">
        <v>595.52622580645198</v>
      </c>
      <c r="BV26">
        <v>15.253867741935499</v>
      </c>
      <c r="BW26">
        <v>500.01558064516098</v>
      </c>
      <c r="BX26">
        <v>102.09454838709701</v>
      </c>
      <c r="BY26">
        <v>4.4726641935483903E-2</v>
      </c>
      <c r="BZ26">
        <v>28.000570967741901</v>
      </c>
      <c r="CA26">
        <v>28.8016096774194</v>
      </c>
      <c r="CB26">
        <v>999.9</v>
      </c>
      <c r="CC26">
        <v>0</v>
      </c>
      <c r="CD26">
        <v>0</v>
      </c>
      <c r="CE26">
        <v>10003.2016129032</v>
      </c>
      <c r="CF26">
        <v>0</v>
      </c>
      <c r="CG26">
        <v>344.31977419354803</v>
      </c>
      <c r="CH26">
        <v>1400.0038709677401</v>
      </c>
      <c r="CI26">
        <v>0.90000229032257995</v>
      </c>
      <c r="CJ26">
        <v>9.9997529032258101E-2</v>
      </c>
      <c r="CK26">
        <v>0</v>
      </c>
      <c r="CL26">
        <v>814.67780645161304</v>
      </c>
      <c r="CM26">
        <v>4.9997499999999997</v>
      </c>
      <c r="CN26">
        <v>11336.5741935484</v>
      </c>
      <c r="CO26">
        <v>12178.083870967699</v>
      </c>
      <c r="CP26">
        <v>49.146999999999998</v>
      </c>
      <c r="CQ26">
        <v>50.686999999999998</v>
      </c>
      <c r="CR26">
        <v>50.139000000000003</v>
      </c>
      <c r="CS26">
        <v>50.143000000000001</v>
      </c>
      <c r="CT26">
        <v>50.124870967741899</v>
      </c>
      <c r="CU26">
        <v>1255.5070967741899</v>
      </c>
      <c r="CV26">
        <v>139.49677419354799</v>
      </c>
      <c r="CW26">
        <v>0</v>
      </c>
      <c r="CX26">
        <v>116</v>
      </c>
      <c r="CY26">
        <v>0</v>
      </c>
      <c r="CZ26">
        <v>814.69734615384596</v>
      </c>
      <c r="DA26">
        <v>6.9917606846486802</v>
      </c>
      <c r="DB26">
        <v>84.382905984760001</v>
      </c>
      <c r="DC26">
        <v>11336.930769230799</v>
      </c>
      <c r="DD26">
        <v>15</v>
      </c>
      <c r="DE26">
        <v>1608157508.5</v>
      </c>
      <c r="DF26" t="s">
        <v>330</v>
      </c>
      <c r="DG26">
        <v>1608157507.5</v>
      </c>
      <c r="DH26">
        <v>1608157508.5</v>
      </c>
      <c r="DI26">
        <v>22</v>
      </c>
      <c r="DJ26">
        <v>0.89200000000000002</v>
      </c>
      <c r="DK26">
        <v>6.0000000000000001E-3</v>
      </c>
      <c r="DL26">
        <v>3.87</v>
      </c>
      <c r="DM26">
        <v>7.8E-2</v>
      </c>
      <c r="DN26">
        <v>607</v>
      </c>
      <c r="DO26">
        <v>15</v>
      </c>
      <c r="DP26">
        <v>0.15</v>
      </c>
      <c r="DQ26">
        <v>0.11</v>
      </c>
      <c r="DR26">
        <v>6.7596830555907301</v>
      </c>
      <c r="DS26">
        <v>-6.0787911168289598E-2</v>
      </c>
      <c r="DT26">
        <v>5.13445795952229E-2</v>
      </c>
      <c r="DU26">
        <v>1</v>
      </c>
      <c r="DV26">
        <v>-8.5459890322580598</v>
      </c>
      <c r="DW26">
        <v>1.1179838709689201E-2</v>
      </c>
      <c r="DX26">
        <v>6.1895012376830399E-2</v>
      </c>
      <c r="DY26">
        <v>1</v>
      </c>
      <c r="DZ26">
        <v>0.71041558064516097</v>
      </c>
      <c r="EA26">
        <v>7.0001129032241797E-3</v>
      </c>
      <c r="EB26">
        <v>7.5089158936576101E-4</v>
      </c>
      <c r="EC26">
        <v>1</v>
      </c>
      <c r="ED26">
        <v>3</v>
      </c>
      <c r="EE26">
        <v>3</v>
      </c>
      <c r="EF26" t="s">
        <v>297</v>
      </c>
      <c r="EG26">
        <v>100</v>
      </c>
      <c r="EH26">
        <v>100</v>
      </c>
      <c r="EI26">
        <v>3.87</v>
      </c>
      <c r="EJ26">
        <v>7.8399999999999997E-2</v>
      </c>
      <c r="EK26">
        <v>3.8703999999999001</v>
      </c>
      <c r="EL26">
        <v>0</v>
      </c>
      <c r="EM26">
        <v>0</v>
      </c>
      <c r="EN26">
        <v>0</v>
      </c>
      <c r="EO26">
        <v>7.8395000000002199E-2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0.8</v>
      </c>
      <c r="EX26">
        <v>0.7</v>
      </c>
      <c r="EY26">
        <v>2</v>
      </c>
      <c r="EZ26">
        <v>507.52499999999998</v>
      </c>
      <c r="FA26">
        <v>460.71499999999997</v>
      </c>
      <c r="FB26">
        <v>23.9922</v>
      </c>
      <c r="FC26">
        <v>33.083100000000002</v>
      </c>
      <c r="FD26">
        <v>30</v>
      </c>
      <c r="FE26">
        <v>33.078200000000002</v>
      </c>
      <c r="FF26">
        <v>33.056899999999999</v>
      </c>
      <c r="FG26">
        <v>30.442599999999999</v>
      </c>
      <c r="FH26">
        <v>0</v>
      </c>
      <c r="FI26">
        <v>100</v>
      </c>
      <c r="FJ26">
        <v>23.990500000000001</v>
      </c>
      <c r="FK26">
        <v>608.26400000000001</v>
      </c>
      <c r="FL26">
        <v>15.282299999999999</v>
      </c>
      <c r="FM26">
        <v>101.483</v>
      </c>
      <c r="FN26">
        <v>100.88200000000001</v>
      </c>
    </row>
    <row r="27" spans="1:170" x14ac:dyDescent="0.25">
      <c r="A27">
        <v>11</v>
      </c>
      <c r="B27">
        <v>1608157617</v>
      </c>
      <c r="C27">
        <v>806.40000009536698</v>
      </c>
      <c r="D27" t="s">
        <v>331</v>
      </c>
      <c r="E27" t="s">
        <v>332</v>
      </c>
      <c r="F27" t="s">
        <v>285</v>
      </c>
      <c r="G27" t="s">
        <v>286</v>
      </c>
      <c r="H27">
        <v>1608157609.25</v>
      </c>
      <c r="I27">
        <f t="shared" si="0"/>
        <v>6.0312684051865083E-4</v>
      </c>
      <c r="J27">
        <f t="shared" si="1"/>
        <v>8.9762669460516946</v>
      </c>
      <c r="K27">
        <f t="shared" si="2"/>
        <v>696.86973333333299</v>
      </c>
      <c r="L27">
        <f t="shared" si="3"/>
        <v>104.82869008321767</v>
      </c>
      <c r="M27">
        <f t="shared" si="4"/>
        <v>10.707221240718885</v>
      </c>
      <c r="N27">
        <f t="shared" si="5"/>
        <v>71.178399776220303</v>
      </c>
      <c r="O27">
        <f t="shared" si="6"/>
        <v>2.5011733356139744E-2</v>
      </c>
      <c r="P27">
        <f t="shared" si="7"/>
        <v>2.9670198399220316</v>
      </c>
      <c r="Q27">
        <f t="shared" si="8"/>
        <v>2.4895185560074376E-2</v>
      </c>
      <c r="R27">
        <f t="shared" si="9"/>
        <v>1.5569916933511353E-2</v>
      </c>
      <c r="S27">
        <f t="shared" si="10"/>
        <v>231.29146353298512</v>
      </c>
      <c r="T27">
        <f t="shared" si="11"/>
        <v>29.170662705522822</v>
      </c>
      <c r="U27">
        <f t="shared" si="12"/>
        <v>28.797533333333298</v>
      </c>
      <c r="V27">
        <f t="shared" si="13"/>
        <v>3.9748943423128171</v>
      </c>
      <c r="W27">
        <f t="shared" si="14"/>
        <v>41.358232474324872</v>
      </c>
      <c r="X27">
        <f t="shared" si="15"/>
        <v>1.567517419233184</v>
      </c>
      <c r="Y27">
        <f t="shared" si="16"/>
        <v>3.7900977035377337</v>
      </c>
      <c r="Z27">
        <f t="shared" si="17"/>
        <v>2.4073769230796334</v>
      </c>
      <c r="AA27">
        <f t="shared" si="18"/>
        <v>-26.597893666872501</v>
      </c>
      <c r="AB27">
        <f t="shared" si="19"/>
        <v>-131.00238122701668</v>
      </c>
      <c r="AC27">
        <f t="shared" si="20"/>
        <v>-9.6615944986400901</v>
      </c>
      <c r="AD27">
        <f t="shared" si="21"/>
        <v>64.029594140455856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53838.130958347967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825.82465384615398</v>
      </c>
      <c r="AR27">
        <v>952.81</v>
      </c>
      <c r="AS27">
        <f t="shared" si="27"/>
        <v>0.13327457326628178</v>
      </c>
      <c r="AT27">
        <v>0.5</v>
      </c>
      <c r="AU27">
        <f t="shared" si="28"/>
        <v>1180.186520747345</v>
      </c>
      <c r="AV27">
        <f t="shared" si="29"/>
        <v>8.9762669460516946</v>
      </c>
      <c r="AW27">
        <f t="shared" si="30"/>
        <v>78.6444274636101</v>
      </c>
      <c r="AX27">
        <f t="shared" si="31"/>
        <v>0.3259936398652406</v>
      </c>
      <c r="AY27">
        <f t="shared" si="32"/>
        <v>8.0953427766806765E-3</v>
      </c>
      <c r="AZ27">
        <f t="shared" si="33"/>
        <v>2.4236416494369286</v>
      </c>
      <c r="BA27" t="s">
        <v>334</v>
      </c>
      <c r="BB27">
        <v>642.20000000000005</v>
      </c>
      <c r="BC27">
        <f t="shared" si="34"/>
        <v>310.6099999999999</v>
      </c>
      <c r="BD27">
        <f t="shared" si="35"/>
        <v>0.40882568543783526</v>
      </c>
      <c r="BE27">
        <f t="shared" si="36"/>
        <v>0.88144113470845986</v>
      </c>
      <c r="BF27">
        <f t="shared" si="37"/>
        <v>0.53505119387553268</v>
      </c>
      <c r="BG27">
        <f t="shared" si="38"/>
        <v>0.90680405632359729</v>
      </c>
      <c r="BH27">
        <f t="shared" si="39"/>
        <v>1400.00166666667</v>
      </c>
      <c r="BI27">
        <f t="shared" si="40"/>
        <v>1180.186520747345</v>
      </c>
      <c r="BJ27">
        <f t="shared" si="41"/>
        <v>0.84298936840361538</v>
      </c>
      <c r="BK27">
        <f t="shared" si="42"/>
        <v>0.1959787368072306</v>
      </c>
      <c r="BL27">
        <v>6</v>
      </c>
      <c r="BM27">
        <v>0.5</v>
      </c>
      <c r="BN27" t="s">
        <v>290</v>
      </c>
      <c r="BO27">
        <v>2</v>
      </c>
      <c r="BP27">
        <v>1608157609.25</v>
      </c>
      <c r="BQ27">
        <v>696.86973333333299</v>
      </c>
      <c r="BR27">
        <v>708.145166666666</v>
      </c>
      <c r="BS27">
        <v>15.346726666666701</v>
      </c>
      <c r="BT27">
        <v>14.63411</v>
      </c>
      <c r="BU27">
        <v>692.99933333333297</v>
      </c>
      <c r="BV27">
        <v>15.268333333333301</v>
      </c>
      <c r="BW27">
        <v>500.01986666666699</v>
      </c>
      <c r="BX27">
        <v>102.09569999999999</v>
      </c>
      <c r="BY27">
        <v>4.4479680000000001E-2</v>
      </c>
      <c r="BZ27">
        <v>27.978553333333299</v>
      </c>
      <c r="CA27">
        <v>28.797533333333298</v>
      </c>
      <c r="CB27">
        <v>999.9</v>
      </c>
      <c r="CC27">
        <v>0</v>
      </c>
      <c r="CD27">
        <v>0</v>
      </c>
      <c r="CE27">
        <v>10005.49</v>
      </c>
      <c r="CF27">
        <v>0</v>
      </c>
      <c r="CG27">
        <v>346.60083333333301</v>
      </c>
      <c r="CH27">
        <v>1400.00166666667</v>
      </c>
      <c r="CI27">
        <v>0.89999720000000005</v>
      </c>
      <c r="CJ27">
        <v>0.10000267</v>
      </c>
      <c r="CK27">
        <v>0</v>
      </c>
      <c r="CL27">
        <v>825.81046666666703</v>
      </c>
      <c r="CM27">
        <v>4.9997499999999997</v>
      </c>
      <c r="CN27">
        <v>11492.063333333301</v>
      </c>
      <c r="CO27">
        <v>12178.063333333301</v>
      </c>
      <c r="CP27">
        <v>49.2164</v>
      </c>
      <c r="CQ27">
        <v>50.720599999999997</v>
      </c>
      <c r="CR27">
        <v>50.182933333333303</v>
      </c>
      <c r="CS27">
        <v>50.1912666666666</v>
      </c>
      <c r="CT27">
        <v>50.195399999999999</v>
      </c>
      <c r="CU27">
        <v>1255.4976666666701</v>
      </c>
      <c r="CV27">
        <v>139.50399999999999</v>
      </c>
      <c r="CW27">
        <v>0</v>
      </c>
      <c r="CX27">
        <v>63.200000047683702</v>
      </c>
      <c r="CY27">
        <v>0</v>
      </c>
      <c r="CZ27">
        <v>825.82465384615398</v>
      </c>
      <c r="DA27">
        <v>1.22923076524064</v>
      </c>
      <c r="DB27">
        <v>14.659829051007501</v>
      </c>
      <c r="DC27">
        <v>11492.1538461538</v>
      </c>
      <c r="DD27">
        <v>15</v>
      </c>
      <c r="DE27">
        <v>1608157508.5</v>
      </c>
      <c r="DF27" t="s">
        <v>330</v>
      </c>
      <c r="DG27">
        <v>1608157507.5</v>
      </c>
      <c r="DH27">
        <v>1608157508.5</v>
      </c>
      <c r="DI27">
        <v>22</v>
      </c>
      <c r="DJ27">
        <v>0.89200000000000002</v>
      </c>
      <c r="DK27">
        <v>6.0000000000000001E-3</v>
      </c>
      <c r="DL27">
        <v>3.87</v>
      </c>
      <c r="DM27">
        <v>7.8E-2</v>
      </c>
      <c r="DN27">
        <v>607</v>
      </c>
      <c r="DO27">
        <v>15</v>
      </c>
      <c r="DP27">
        <v>0.15</v>
      </c>
      <c r="DQ27">
        <v>0.11</v>
      </c>
      <c r="DR27">
        <v>8.9978740541500901</v>
      </c>
      <c r="DS27">
        <v>-0.116565941122174</v>
      </c>
      <c r="DT27">
        <v>8.7557541611604395E-2</v>
      </c>
      <c r="DU27">
        <v>1</v>
      </c>
      <c r="DV27">
        <v>-11.2979838709677</v>
      </c>
      <c r="DW27">
        <v>0.16894838709681301</v>
      </c>
      <c r="DX27">
        <v>0.10447716557674699</v>
      </c>
      <c r="DY27">
        <v>1</v>
      </c>
      <c r="DZ27">
        <v>0.71212119354838699</v>
      </c>
      <c r="EA27">
        <v>2.6875887096770499E-2</v>
      </c>
      <c r="EB27">
        <v>2.21088644343503E-3</v>
      </c>
      <c r="EC27">
        <v>1</v>
      </c>
      <c r="ED27">
        <v>3</v>
      </c>
      <c r="EE27">
        <v>3</v>
      </c>
      <c r="EF27" t="s">
        <v>297</v>
      </c>
      <c r="EG27">
        <v>100</v>
      </c>
      <c r="EH27">
        <v>100</v>
      </c>
      <c r="EI27">
        <v>3.871</v>
      </c>
      <c r="EJ27">
        <v>7.8399999999999997E-2</v>
      </c>
      <c r="EK27">
        <v>3.8703999999999001</v>
      </c>
      <c r="EL27">
        <v>0</v>
      </c>
      <c r="EM27">
        <v>0</v>
      </c>
      <c r="EN27">
        <v>0</v>
      </c>
      <c r="EO27">
        <v>7.8395000000002199E-2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1.8</v>
      </c>
      <c r="EX27">
        <v>1.8</v>
      </c>
      <c r="EY27">
        <v>2</v>
      </c>
      <c r="EZ27">
        <v>507.74799999999999</v>
      </c>
      <c r="FA27">
        <v>460.81799999999998</v>
      </c>
      <c r="FB27">
        <v>23.926300000000001</v>
      </c>
      <c r="FC27">
        <v>33.086100000000002</v>
      </c>
      <c r="FD27">
        <v>30.0001</v>
      </c>
      <c r="FE27">
        <v>33.069400000000002</v>
      </c>
      <c r="FF27">
        <v>33.0501</v>
      </c>
      <c r="FG27">
        <v>34.294499999999999</v>
      </c>
      <c r="FH27">
        <v>0</v>
      </c>
      <c r="FI27">
        <v>100</v>
      </c>
      <c r="FJ27">
        <v>23.935199999999998</v>
      </c>
      <c r="FK27">
        <v>709.6</v>
      </c>
      <c r="FL27">
        <v>15.319900000000001</v>
      </c>
      <c r="FM27">
        <v>101.48099999999999</v>
      </c>
      <c r="FN27">
        <v>100.879</v>
      </c>
    </row>
    <row r="28" spans="1:170" x14ac:dyDescent="0.25">
      <c r="A28">
        <v>12</v>
      </c>
      <c r="B28">
        <v>1608157711</v>
      </c>
      <c r="C28">
        <v>900.40000009536698</v>
      </c>
      <c r="D28" t="s">
        <v>335</v>
      </c>
      <c r="E28" t="s">
        <v>336</v>
      </c>
      <c r="F28" t="s">
        <v>285</v>
      </c>
      <c r="G28" t="s">
        <v>286</v>
      </c>
      <c r="H28">
        <v>1608157703.25</v>
      </c>
      <c r="I28">
        <f t="shared" si="0"/>
        <v>6.0773123303215068E-4</v>
      </c>
      <c r="J28">
        <f t="shared" si="1"/>
        <v>9.9559467819635703</v>
      </c>
      <c r="K28">
        <f t="shared" si="2"/>
        <v>799.25699999999995</v>
      </c>
      <c r="L28">
        <f t="shared" si="3"/>
        <v>143.35975929002953</v>
      </c>
      <c r="M28">
        <f t="shared" si="4"/>
        <v>14.642293767947631</v>
      </c>
      <c r="N28">
        <f t="shared" si="5"/>
        <v>81.633478237169754</v>
      </c>
      <c r="O28">
        <f t="shared" si="6"/>
        <v>2.5085809063691285E-2</v>
      </c>
      <c r="P28">
        <f t="shared" si="7"/>
        <v>2.9660137991422992</v>
      </c>
      <c r="Q28">
        <f t="shared" si="8"/>
        <v>2.4968532081981711E-2</v>
      </c>
      <c r="R28">
        <f t="shared" si="9"/>
        <v>1.5615823590867446E-2</v>
      </c>
      <c r="S28">
        <f t="shared" si="10"/>
        <v>231.29202159102346</v>
      </c>
      <c r="T28">
        <f t="shared" si="11"/>
        <v>29.197843600754918</v>
      </c>
      <c r="U28">
        <f t="shared" si="12"/>
        <v>28.848093333333299</v>
      </c>
      <c r="V28">
        <f t="shared" si="13"/>
        <v>3.9865559614851533</v>
      </c>
      <c r="W28">
        <f t="shared" si="14"/>
        <v>41.307703576618522</v>
      </c>
      <c r="X28">
        <f t="shared" si="15"/>
        <v>1.5681607013472589</v>
      </c>
      <c r="Y28">
        <f t="shared" si="16"/>
        <v>3.7962911650089595</v>
      </c>
      <c r="Z28">
        <f t="shared" si="17"/>
        <v>2.4183952601378946</v>
      </c>
      <c r="AA28">
        <f t="shared" si="18"/>
        <v>-26.800947376717843</v>
      </c>
      <c r="AB28">
        <f t="shared" si="19"/>
        <v>-134.56432391749695</v>
      </c>
      <c r="AC28">
        <f t="shared" si="20"/>
        <v>-9.9315420586486614</v>
      </c>
      <c r="AD28">
        <f t="shared" si="21"/>
        <v>59.995208238159989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53803.629619279658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337</v>
      </c>
      <c r="AQ28">
        <v>843.97857692307696</v>
      </c>
      <c r="AR28">
        <v>987.71</v>
      </c>
      <c r="AS28">
        <f t="shared" si="27"/>
        <v>0.14551986218315405</v>
      </c>
      <c r="AT28">
        <v>0.5</v>
      </c>
      <c r="AU28">
        <f t="shared" si="28"/>
        <v>1180.1873207473816</v>
      </c>
      <c r="AV28">
        <f t="shared" si="29"/>
        <v>9.9559467819635703</v>
      </c>
      <c r="AW28">
        <f t="shared" si="30"/>
        <v>85.870348132732389</v>
      </c>
      <c r="AX28">
        <f t="shared" si="31"/>
        <v>0.34754128236020693</v>
      </c>
      <c r="AY28">
        <f t="shared" si="32"/>
        <v>8.9254426620251105E-3</v>
      </c>
      <c r="AZ28">
        <f t="shared" si="33"/>
        <v>2.3026698119893489</v>
      </c>
      <c r="BA28" t="s">
        <v>338</v>
      </c>
      <c r="BB28">
        <v>644.44000000000005</v>
      </c>
      <c r="BC28">
        <f t="shared" si="34"/>
        <v>343.27</v>
      </c>
      <c r="BD28">
        <f t="shared" si="35"/>
        <v>0.41871245106453547</v>
      </c>
      <c r="BE28">
        <f t="shared" si="36"/>
        <v>0.86886279243899089</v>
      </c>
      <c r="BF28">
        <f t="shared" si="37"/>
        <v>0.52797193016165422</v>
      </c>
      <c r="BG28">
        <f t="shared" si="38"/>
        <v>0.89309952564260564</v>
      </c>
      <c r="BH28">
        <f t="shared" si="39"/>
        <v>1400.0023333333299</v>
      </c>
      <c r="BI28">
        <f t="shared" si="40"/>
        <v>1180.1873207473816</v>
      </c>
      <c r="BJ28">
        <f t="shared" si="41"/>
        <v>0.84298953840842494</v>
      </c>
      <c r="BK28">
        <f t="shared" si="42"/>
        <v>0.19597907681684998</v>
      </c>
      <c r="BL28">
        <v>6</v>
      </c>
      <c r="BM28">
        <v>0.5</v>
      </c>
      <c r="BN28" t="s">
        <v>290</v>
      </c>
      <c r="BO28">
        <v>2</v>
      </c>
      <c r="BP28">
        <v>1608157703.25</v>
      </c>
      <c r="BQ28">
        <v>799.25699999999995</v>
      </c>
      <c r="BR28">
        <v>811.78683333333299</v>
      </c>
      <c r="BS28">
        <v>15.3535466666667</v>
      </c>
      <c r="BT28">
        <v>14.635476666666699</v>
      </c>
      <c r="BU28">
        <v>795.38656666666702</v>
      </c>
      <c r="BV28">
        <v>15.2751533333333</v>
      </c>
      <c r="BW28">
        <v>500.00729999999999</v>
      </c>
      <c r="BX28">
        <v>102.091933333333</v>
      </c>
      <c r="BY28">
        <v>4.4773930000000003E-2</v>
      </c>
      <c r="BZ28">
        <v>28.00656</v>
      </c>
      <c r="CA28">
        <v>28.848093333333299</v>
      </c>
      <c r="CB28">
        <v>999.9</v>
      </c>
      <c r="CC28">
        <v>0</v>
      </c>
      <c r="CD28">
        <v>0</v>
      </c>
      <c r="CE28">
        <v>10000.1593333333</v>
      </c>
      <c r="CF28">
        <v>0</v>
      </c>
      <c r="CG28">
        <v>343.02363333333301</v>
      </c>
      <c r="CH28">
        <v>1400.0023333333299</v>
      </c>
      <c r="CI28">
        <v>0.89999169999999995</v>
      </c>
      <c r="CJ28">
        <v>0.100008216666667</v>
      </c>
      <c r="CK28">
        <v>0</v>
      </c>
      <c r="CL28">
        <v>843.95796666666695</v>
      </c>
      <c r="CM28">
        <v>4.9997499999999997</v>
      </c>
      <c r="CN28">
        <v>11742.6366666667</v>
      </c>
      <c r="CO28">
        <v>12178.0433333333</v>
      </c>
      <c r="CP28">
        <v>49.228999999999999</v>
      </c>
      <c r="CQ28">
        <v>50.75</v>
      </c>
      <c r="CR28">
        <v>50.1912666666666</v>
      </c>
      <c r="CS28">
        <v>50.220599999999997</v>
      </c>
      <c r="CT28">
        <v>50.212200000000003</v>
      </c>
      <c r="CU28">
        <v>1255.49033333333</v>
      </c>
      <c r="CV28">
        <v>139.512</v>
      </c>
      <c r="CW28">
        <v>0</v>
      </c>
      <c r="CX28">
        <v>93.099999904632597</v>
      </c>
      <c r="CY28">
        <v>0</v>
      </c>
      <c r="CZ28">
        <v>843.97857692307696</v>
      </c>
      <c r="DA28">
        <v>8.1887521165931503</v>
      </c>
      <c r="DB28">
        <v>108.017093867657</v>
      </c>
      <c r="DC28">
        <v>11742.788461538499</v>
      </c>
      <c r="DD28">
        <v>15</v>
      </c>
      <c r="DE28">
        <v>1608157508.5</v>
      </c>
      <c r="DF28" t="s">
        <v>330</v>
      </c>
      <c r="DG28">
        <v>1608157507.5</v>
      </c>
      <c r="DH28">
        <v>1608157508.5</v>
      </c>
      <c r="DI28">
        <v>22</v>
      </c>
      <c r="DJ28">
        <v>0.89200000000000002</v>
      </c>
      <c r="DK28">
        <v>6.0000000000000001E-3</v>
      </c>
      <c r="DL28">
        <v>3.87</v>
      </c>
      <c r="DM28">
        <v>7.8E-2</v>
      </c>
      <c r="DN28">
        <v>607</v>
      </c>
      <c r="DO28">
        <v>15</v>
      </c>
      <c r="DP28">
        <v>0.15</v>
      </c>
      <c r="DQ28">
        <v>0.11</v>
      </c>
      <c r="DR28">
        <v>9.9596860700860006</v>
      </c>
      <c r="DS28">
        <v>-8.6969431743018299E-2</v>
      </c>
      <c r="DT28">
        <v>4.5531696469829797E-2</v>
      </c>
      <c r="DU28">
        <v>1</v>
      </c>
      <c r="DV28">
        <v>-12.533693548387101</v>
      </c>
      <c r="DW28">
        <v>0.11641451612908001</v>
      </c>
      <c r="DX28">
        <v>5.30921835902112E-2</v>
      </c>
      <c r="DY28">
        <v>1</v>
      </c>
      <c r="DZ28">
        <v>0.71813961290322603</v>
      </c>
      <c r="EA28">
        <v>-7.5989516129056599E-3</v>
      </c>
      <c r="EB28">
        <v>9.4090212981905695E-4</v>
      </c>
      <c r="EC28">
        <v>1</v>
      </c>
      <c r="ED28">
        <v>3</v>
      </c>
      <c r="EE28">
        <v>3</v>
      </c>
      <c r="EF28" t="s">
        <v>297</v>
      </c>
      <c r="EG28">
        <v>100</v>
      </c>
      <c r="EH28">
        <v>100</v>
      </c>
      <c r="EI28">
        <v>3.871</v>
      </c>
      <c r="EJ28">
        <v>7.8299999999999995E-2</v>
      </c>
      <c r="EK28">
        <v>3.8703999999999001</v>
      </c>
      <c r="EL28">
        <v>0</v>
      </c>
      <c r="EM28">
        <v>0</v>
      </c>
      <c r="EN28">
        <v>0</v>
      </c>
      <c r="EO28">
        <v>7.8395000000002199E-2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3.4</v>
      </c>
      <c r="EX28">
        <v>3.4</v>
      </c>
      <c r="EY28">
        <v>2</v>
      </c>
      <c r="EZ28">
        <v>507.56599999999997</v>
      </c>
      <c r="FA28">
        <v>460.87700000000001</v>
      </c>
      <c r="FB28">
        <v>23.8933</v>
      </c>
      <c r="FC28">
        <v>33.121499999999997</v>
      </c>
      <c r="FD28">
        <v>30.000399999999999</v>
      </c>
      <c r="FE28">
        <v>33.087000000000003</v>
      </c>
      <c r="FF28">
        <v>33.064700000000002</v>
      </c>
      <c r="FG28">
        <v>38.093800000000002</v>
      </c>
      <c r="FH28">
        <v>0</v>
      </c>
      <c r="FI28">
        <v>100</v>
      </c>
      <c r="FJ28">
        <v>23.886500000000002</v>
      </c>
      <c r="FK28">
        <v>812.06799999999998</v>
      </c>
      <c r="FL28">
        <v>15.344900000000001</v>
      </c>
      <c r="FM28">
        <v>101.46899999999999</v>
      </c>
      <c r="FN28">
        <v>100.87</v>
      </c>
    </row>
    <row r="29" spans="1:170" x14ac:dyDescent="0.25">
      <c r="A29">
        <v>13</v>
      </c>
      <c r="B29">
        <v>1608157799</v>
      </c>
      <c r="C29">
        <v>988.40000009536698</v>
      </c>
      <c r="D29" t="s">
        <v>339</v>
      </c>
      <c r="E29" t="s">
        <v>340</v>
      </c>
      <c r="F29" t="s">
        <v>285</v>
      </c>
      <c r="G29" t="s">
        <v>286</v>
      </c>
      <c r="H29">
        <v>1608157791.25</v>
      </c>
      <c r="I29">
        <f t="shared" si="0"/>
        <v>6.0361645175469481E-4</v>
      </c>
      <c r="J29">
        <f t="shared" si="1"/>
        <v>11.297543581480989</v>
      </c>
      <c r="K29">
        <f t="shared" si="2"/>
        <v>898.98969999999997</v>
      </c>
      <c r="L29">
        <f t="shared" si="3"/>
        <v>151.82695964936062</v>
      </c>
      <c r="M29">
        <f t="shared" si="4"/>
        <v>15.507379346331769</v>
      </c>
      <c r="N29">
        <f t="shared" si="5"/>
        <v>91.821467929946138</v>
      </c>
      <c r="O29">
        <f t="shared" si="6"/>
        <v>2.4971684580304437E-2</v>
      </c>
      <c r="P29">
        <f t="shared" si="7"/>
        <v>2.9657275809486867</v>
      </c>
      <c r="Q29">
        <f t="shared" si="8"/>
        <v>2.4855458415250768E-2</v>
      </c>
      <c r="R29">
        <f t="shared" si="9"/>
        <v>1.5545058748247288E-2</v>
      </c>
      <c r="S29">
        <f t="shared" si="10"/>
        <v>231.29042019938419</v>
      </c>
      <c r="T29">
        <f t="shared" si="11"/>
        <v>29.16265151915157</v>
      </c>
      <c r="U29">
        <f t="shared" si="12"/>
        <v>28.822373333333299</v>
      </c>
      <c r="V29">
        <f t="shared" si="13"/>
        <v>3.980619943423592</v>
      </c>
      <c r="W29">
        <f t="shared" si="14"/>
        <v>41.379236919000085</v>
      </c>
      <c r="X29">
        <f t="shared" si="15"/>
        <v>1.5675483026467421</v>
      </c>
      <c r="Y29">
        <f t="shared" si="16"/>
        <v>3.7882484534821659</v>
      </c>
      <c r="Z29">
        <f t="shared" si="17"/>
        <v>2.4130716407768498</v>
      </c>
      <c r="AA29">
        <f t="shared" si="18"/>
        <v>-26.619485522382043</v>
      </c>
      <c r="AB29">
        <f t="shared" si="19"/>
        <v>-136.25521493119339</v>
      </c>
      <c r="AC29">
        <f t="shared" si="20"/>
        <v>-10.054202054170407</v>
      </c>
      <c r="AD29">
        <f t="shared" si="21"/>
        <v>58.36151769163834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53801.802110925077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341</v>
      </c>
      <c r="AQ29">
        <v>866.89261538461597</v>
      </c>
      <c r="AR29">
        <v>1025.5899999999999</v>
      </c>
      <c r="AS29">
        <f t="shared" si="27"/>
        <v>0.15473764819799718</v>
      </c>
      <c r="AT29">
        <v>0.5</v>
      </c>
      <c r="AU29">
        <f t="shared" si="28"/>
        <v>1180.183700747293</v>
      </c>
      <c r="AV29">
        <f t="shared" si="29"/>
        <v>11.297543581480989</v>
      </c>
      <c r="AW29">
        <f t="shared" si="30"/>
        <v>91.309425147622505</v>
      </c>
      <c r="AX29">
        <f t="shared" si="31"/>
        <v>0.3648826529119823</v>
      </c>
      <c r="AY29">
        <f t="shared" si="32"/>
        <v>1.0062239508796615E-2</v>
      </c>
      <c r="AZ29">
        <f t="shared" si="33"/>
        <v>2.1806862391403974</v>
      </c>
      <c r="BA29" t="s">
        <v>342</v>
      </c>
      <c r="BB29">
        <v>651.37</v>
      </c>
      <c r="BC29">
        <f t="shared" si="34"/>
        <v>374.21999999999991</v>
      </c>
      <c r="BD29">
        <f t="shared" si="35"/>
        <v>0.42407510185287794</v>
      </c>
      <c r="BE29">
        <f t="shared" si="36"/>
        <v>0.85665968261507397</v>
      </c>
      <c r="BF29">
        <f t="shared" si="37"/>
        <v>0.51174038254036147</v>
      </c>
      <c r="BG29">
        <f t="shared" si="38"/>
        <v>0.8782248086742398</v>
      </c>
      <c r="BH29">
        <f t="shared" si="39"/>
        <v>1399.99866666667</v>
      </c>
      <c r="BI29">
        <f t="shared" si="40"/>
        <v>1180.183700747293</v>
      </c>
      <c r="BJ29">
        <f t="shared" si="41"/>
        <v>0.84298916052345541</v>
      </c>
      <c r="BK29">
        <f t="shared" si="42"/>
        <v>0.19597832104691071</v>
      </c>
      <c r="BL29">
        <v>6</v>
      </c>
      <c r="BM29">
        <v>0.5</v>
      </c>
      <c r="BN29" t="s">
        <v>290</v>
      </c>
      <c r="BO29">
        <v>2</v>
      </c>
      <c r="BP29">
        <v>1608157791.25</v>
      </c>
      <c r="BQ29">
        <v>898.98969999999997</v>
      </c>
      <c r="BR29">
        <v>913.19733333333295</v>
      </c>
      <c r="BS29">
        <v>15.34728</v>
      </c>
      <c r="BT29">
        <v>14.6340866666667</v>
      </c>
      <c r="BU29">
        <v>895.11933333333297</v>
      </c>
      <c r="BV29">
        <v>15.268893333333301</v>
      </c>
      <c r="BW29">
        <v>500.02086666666702</v>
      </c>
      <c r="BX29">
        <v>102.093633333333</v>
      </c>
      <c r="BY29">
        <v>4.4876073333333301E-2</v>
      </c>
      <c r="BZ29">
        <v>27.970183333333299</v>
      </c>
      <c r="CA29">
        <v>28.822373333333299</v>
      </c>
      <c r="CB29">
        <v>999.9</v>
      </c>
      <c r="CC29">
        <v>0</v>
      </c>
      <c r="CD29">
        <v>0</v>
      </c>
      <c r="CE29">
        <v>9998.3716666666696</v>
      </c>
      <c r="CF29">
        <v>0</v>
      </c>
      <c r="CG29">
        <v>335.35180000000003</v>
      </c>
      <c r="CH29">
        <v>1399.99866666667</v>
      </c>
      <c r="CI29">
        <v>0.90000423333333301</v>
      </c>
      <c r="CJ29">
        <v>9.9995506666666706E-2</v>
      </c>
      <c r="CK29">
        <v>0</v>
      </c>
      <c r="CL29">
        <v>866.84659999999997</v>
      </c>
      <c r="CM29">
        <v>4.9997499999999997</v>
      </c>
      <c r="CN29">
        <v>12055.08</v>
      </c>
      <c r="CO29">
        <v>12178.063333333301</v>
      </c>
      <c r="CP29">
        <v>49.2541333333333</v>
      </c>
      <c r="CQ29">
        <v>50.75</v>
      </c>
      <c r="CR29">
        <v>50.2395</v>
      </c>
      <c r="CS29">
        <v>50.2541333333333</v>
      </c>
      <c r="CT29">
        <v>50.241599999999998</v>
      </c>
      <c r="CU29">
        <v>1255.5046666666699</v>
      </c>
      <c r="CV29">
        <v>139.494</v>
      </c>
      <c r="CW29">
        <v>0</v>
      </c>
      <c r="CX29">
        <v>87.299999952316298</v>
      </c>
      <c r="CY29">
        <v>0</v>
      </c>
      <c r="CZ29">
        <v>866.89261538461597</v>
      </c>
      <c r="DA29">
        <v>9.31282050458233</v>
      </c>
      <c r="DB29">
        <v>132.51282051428299</v>
      </c>
      <c r="DC29">
        <v>12055.484615384599</v>
      </c>
      <c r="DD29">
        <v>15</v>
      </c>
      <c r="DE29">
        <v>1608157508.5</v>
      </c>
      <c r="DF29" t="s">
        <v>330</v>
      </c>
      <c r="DG29">
        <v>1608157507.5</v>
      </c>
      <c r="DH29">
        <v>1608157508.5</v>
      </c>
      <c r="DI29">
        <v>22</v>
      </c>
      <c r="DJ29">
        <v>0.89200000000000002</v>
      </c>
      <c r="DK29">
        <v>6.0000000000000001E-3</v>
      </c>
      <c r="DL29">
        <v>3.87</v>
      </c>
      <c r="DM29">
        <v>7.8E-2</v>
      </c>
      <c r="DN29">
        <v>607</v>
      </c>
      <c r="DO29">
        <v>15</v>
      </c>
      <c r="DP29">
        <v>0.15</v>
      </c>
      <c r="DQ29">
        <v>0.11</v>
      </c>
      <c r="DR29">
        <v>11.3091880095148</v>
      </c>
      <c r="DS29">
        <v>2.2980258684453399E-3</v>
      </c>
      <c r="DT29">
        <v>5.8754263784691403E-2</v>
      </c>
      <c r="DU29">
        <v>1</v>
      </c>
      <c r="DV29">
        <v>-14.2193387096774</v>
      </c>
      <c r="DW29">
        <v>3.6812903225867902E-2</v>
      </c>
      <c r="DX29">
        <v>6.9240216159533505E-2</v>
      </c>
      <c r="DY29">
        <v>1</v>
      </c>
      <c r="DZ29">
        <v>0.71301470967741898</v>
      </c>
      <c r="EA29">
        <v>1.35985161290312E-2</v>
      </c>
      <c r="EB29">
        <v>1.16637979189397E-3</v>
      </c>
      <c r="EC29">
        <v>1</v>
      </c>
      <c r="ED29">
        <v>3</v>
      </c>
      <c r="EE29">
        <v>3</v>
      </c>
      <c r="EF29" t="s">
        <v>297</v>
      </c>
      <c r="EG29">
        <v>100</v>
      </c>
      <c r="EH29">
        <v>100</v>
      </c>
      <c r="EI29">
        <v>3.871</v>
      </c>
      <c r="EJ29">
        <v>7.8399999999999997E-2</v>
      </c>
      <c r="EK29">
        <v>3.8703999999999001</v>
      </c>
      <c r="EL29">
        <v>0</v>
      </c>
      <c r="EM29">
        <v>0</v>
      </c>
      <c r="EN29">
        <v>0</v>
      </c>
      <c r="EO29">
        <v>7.8395000000002199E-2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4.9000000000000004</v>
      </c>
      <c r="EX29">
        <v>4.8</v>
      </c>
      <c r="EY29">
        <v>2</v>
      </c>
      <c r="EZ29">
        <v>507.14499999999998</v>
      </c>
      <c r="FA29">
        <v>460.74</v>
      </c>
      <c r="FB29">
        <v>23.971499999999999</v>
      </c>
      <c r="FC29">
        <v>33.162999999999997</v>
      </c>
      <c r="FD29">
        <v>30</v>
      </c>
      <c r="FE29">
        <v>33.113500000000002</v>
      </c>
      <c r="FF29">
        <v>33.0852</v>
      </c>
      <c r="FG29">
        <v>41.783700000000003</v>
      </c>
      <c r="FH29">
        <v>0</v>
      </c>
      <c r="FI29">
        <v>100</v>
      </c>
      <c r="FJ29">
        <v>23.994499999999999</v>
      </c>
      <c r="FK29">
        <v>913.59100000000001</v>
      </c>
      <c r="FL29">
        <v>15.3459</v>
      </c>
      <c r="FM29">
        <v>101.464</v>
      </c>
      <c r="FN29">
        <v>100.861</v>
      </c>
    </row>
    <row r="30" spans="1:170" x14ac:dyDescent="0.25">
      <c r="A30">
        <v>14</v>
      </c>
      <c r="B30">
        <v>1608157859.5</v>
      </c>
      <c r="C30">
        <v>1048.9000000953699</v>
      </c>
      <c r="D30" t="s">
        <v>343</v>
      </c>
      <c r="E30" t="s">
        <v>344</v>
      </c>
      <c r="F30" t="s">
        <v>285</v>
      </c>
      <c r="G30" t="s">
        <v>286</v>
      </c>
      <c r="H30">
        <v>1608157851.5</v>
      </c>
      <c r="I30">
        <f t="shared" si="0"/>
        <v>5.9475697124673212E-4</v>
      </c>
      <c r="J30">
        <f t="shared" si="1"/>
        <v>17.566633522619941</v>
      </c>
      <c r="K30">
        <f t="shared" si="2"/>
        <v>1188.4432258064501</v>
      </c>
      <c r="L30">
        <f t="shared" si="3"/>
        <v>20.09694839096619</v>
      </c>
      <c r="M30">
        <f t="shared" si="4"/>
        <v>2.0525979019594294</v>
      </c>
      <c r="N30">
        <f t="shared" si="5"/>
        <v>121.38141694112883</v>
      </c>
      <c r="O30">
        <f t="shared" si="6"/>
        <v>2.4645954247585488E-2</v>
      </c>
      <c r="P30">
        <f t="shared" si="7"/>
        <v>2.9652505455498743</v>
      </c>
      <c r="Q30">
        <f t="shared" si="8"/>
        <v>2.4532714868210938E-2</v>
      </c>
      <c r="R30">
        <f t="shared" si="9"/>
        <v>1.5343077404322458E-2</v>
      </c>
      <c r="S30">
        <f t="shared" si="10"/>
        <v>231.2920009502553</v>
      </c>
      <c r="T30">
        <f t="shared" si="11"/>
        <v>29.164381772150495</v>
      </c>
      <c r="U30">
        <f t="shared" si="12"/>
        <v>28.803699999999999</v>
      </c>
      <c r="V30">
        <f t="shared" si="13"/>
        <v>3.9763150837056807</v>
      </c>
      <c r="W30">
        <f t="shared" si="14"/>
        <v>41.377554166749555</v>
      </c>
      <c r="X30">
        <f t="shared" si="15"/>
        <v>1.5674173835466783</v>
      </c>
      <c r="Y30">
        <f t="shared" si="16"/>
        <v>3.7880861136210751</v>
      </c>
      <c r="Z30">
        <f t="shared" si="17"/>
        <v>2.4088977001590024</v>
      </c>
      <c r="AA30">
        <f t="shared" si="18"/>
        <v>-26.228782431980886</v>
      </c>
      <c r="AB30">
        <f t="shared" si="19"/>
        <v>-133.36562139107662</v>
      </c>
      <c r="AC30">
        <f t="shared" si="20"/>
        <v>-9.8416121080524235</v>
      </c>
      <c r="AD30">
        <f t="shared" si="21"/>
        <v>61.855985019145379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53787.910659365414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345</v>
      </c>
      <c r="AQ30">
        <v>914.34280769230804</v>
      </c>
      <c r="AR30">
        <v>1102.3499999999999</v>
      </c>
      <c r="AS30">
        <f t="shared" si="27"/>
        <v>0.170551269839608</v>
      </c>
      <c r="AT30">
        <v>0.5</v>
      </c>
      <c r="AU30">
        <f t="shared" si="28"/>
        <v>1180.1921252213376</v>
      </c>
      <c r="AV30">
        <f t="shared" si="29"/>
        <v>17.566633522619941</v>
      </c>
      <c r="AW30">
        <f t="shared" si="30"/>
        <v>100.6416328056024</v>
      </c>
      <c r="AX30">
        <f t="shared" si="31"/>
        <v>0.40339275184832402</v>
      </c>
      <c r="AY30">
        <f t="shared" si="32"/>
        <v>1.5374090891373557E-2</v>
      </c>
      <c r="AZ30">
        <f t="shared" si="33"/>
        <v>1.9592053340590558</v>
      </c>
      <c r="BA30" t="s">
        <v>346</v>
      </c>
      <c r="BB30">
        <v>657.67</v>
      </c>
      <c r="BC30">
        <f t="shared" si="34"/>
        <v>444.67999999999995</v>
      </c>
      <c r="BD30">
        <f t="shared" si="35"/>
        <v>0.42279210287778152</v>
      </c>
      <c r="BE30">
        <f t="shared" si="36"/>
        <v>0.82925883405454603</v>
      </c>
      <c r="BF30">
        <f t="shared" si="37"/>
        <v>0.48596607911559031</v>
      </c>
      <c r="BG30">
        <f t="shared" si="38"/>
        <v>0.84808269477530251</v>
      </c>
      <c r="BH30">
        <f t="shared" si="39"/>
        <v>1400.00870967742</v>
      </c>
      <c r="BI30">
        <f t="shared" si="40"/>
        <v>1180.1921252213376</v>
      </c>
      <c r="BJ30">
        <f t="shared" si="41"/>
        <v>0.84298913075567161</v>
      </c>
      <c r="BK30">
        <f t="shared" si="42"/>
        <v>0.19597826151134329</v>
      </c>
      <c r="BL30">
        <v>6</v>
      </c>
      <c r="BM30">
        <v>0.5</v>
      </c>
      <c r="BN30" t="s">
        <v>290</v>
      </c>
      <c r="BO30">
        <v>2</v>
      </c>
      <c r="BP30">
        <v>1608157851.5</v>
      </c>
      <c r="BQ30">
        <v>1188.4432258064501</v>
      </c>
      <c r="BR30">
        <v>1210.3709677419399</v>
      </c>
      <c r="BS30">
        <v>15.3465548387097</v>
      </c>
      <c r="BT30">
        <v>14.6438129032258</v>
      </c>
      <c r="BU30">
        <v>1184.57290322581</v>
      </c>
      <c r="BV30">
        <v>15.268158064516101</v>
      </c>
      <c r="BW30">
        <v>500.00958064516101</v>
      </c>
      <c r="BX30">
        <v>102.089967741935</v>
      </c>
      <c r="BY30">
        <v>4.4837106451612901E-2</v>
      </c>
      <c r="BZ30">
        <v>27.969448387096801</v>
      </c>
      <c r="CA30">
        <v>28.803699999999999</v>
      </c>
      <c r="CB30">
        <v>999.9</v>
      </c>
      <c r="CC30">
        <v>0</v>
      </c>
      <c r="CD30">
        <v>0</v>
      </c>
      <c r="CE30">
        <v>9996.0290322580695</v>
      </c>
      <c r="CF30">
        <v>0</v>
      </c>
      <c r="CG30">
        <v>336.65074193548401</v>
      </c>
      <c r="CH30">
        <v>1400.00870967742</v>
      </c>
      <c r="CI30">
        <v>0.90000345161290296</v>
      </c>
      <c r="CJ30">
        <v>9.9996296774193597E-2</v>
      </c>
      <c r="CK30">
        <v>0</v>
      </c>
      <c r="CL30">
        <v>914.20612903225799</v>
      </c>
      <c r="CM30">
        <v>4.9997499999999997</v>
      </c>
      <c r="CN30">
        <v>12704.3580645161</v>
      </c>
      <c r="CO30">
        <v>12178.135483870999</v>
      </c>
      <c r="CP30">
        <v>49.292000000000002</v>
      </c>
      <c r="CQ30">
        <v>50.75</v>
      </c>
      <c r="CR30">
        <v>50.237806451612897</v>
      </c>
      <c r="CS30">
        <v>50.253999999999998</v>
      </c>
      <c r="CT30">
        <v>50.26</v>
      </c>
      <c r="CU30">
        <v>1255.5116129032299</v>
      </c>
      <c r="CV30">
        <v>139.49322580645199</v>
      </c>
      <c r="CW30">
        <v>0</v>
      </c>
      <c r="CX30">
        <v>59.599999904632597</v>
      </c>
      <c r="CY30">
        <v>0</v>
      </c>
      <c r="CZ30">
        <v>914.34280769230804</v>
      </c>
      <c r="DA30">
        <v>26.798666635506301</v>
      </c>
      <c r="DB30">
        <v>346.239315790425</v>
      </c>
      <c r="DC30">
        <v>12706.2730769231</v>
      </c>
      <c r="DD30">
        <v>15</v>
      </c>
      <c r="DE30">
        <v>1608157508.5</v>
      </c>
      <c r="DF30" t="s">
        <v>330</v>
      </c>
      <c r="DG30">
        <v>1608157507.5</v>
      </c>
      <c r="DH30">
        <v>1608157508.5</v>
      </c>
      <c r="DI30">
        <v>22</v>
      </c>
      <c r="DJ30">
        <v>0.89200000000000002</v>
      </c>
      <c r="DK30">
        <v>6.0000000000000001E-3</v>
      </c>
      <c r="DL30">
        <v>3.87</v>
      </c>
      <c r="DM30">
        <v>7.8E-2</v>
      </c>
      <c r="DN30">
        <v>607</v>
      </c>
      <c r="DO30">
        <v>15</v>
      </c>
      <c r="DP30">
        <v>0.15</v>
      </c>
      <c r="DQ30">
        <v>0.11</v>
      </c>
      <c r="DR30">
        <v>17.566357955855899</v>
      </c>
      <c r="DS30">
        <v>1.9008848188797101</v>
      </c>
      <c r="DT30">
        <v>0.25500844675324702</v>
      </c>
      <c r="DU30">
        <v>0</v>
      </c>
      <c r="DV30">
        <v>-21.927199999999999</v>
      </c>
      <c r="DW30">
        <v>-2.1054870967741901</v>
      </c>
      <c r="DX30">
        <v>0.30263849189122299</v>
      </c>
      <c r="DY30">
        <v>0</v>
      </c>
      <c r="DZ30">
        <v>0.70275493548387102</v>
      </c>
      <c r="EA30">
        <v>8.5834838709679794E-3</v>
      </c>
      <c r="EB30">
        <v>1.1859436676901799E-3</v>
      </c>
      <c r="EC30">
        <v>1</v>
      </c>
      <c r="ED30">
        <v>1</v>
      </c>
      <c r="EE30">
        <v>3</v>
      </c>
      <c r="EF30" t="s">
        <v>292</v>
      </c>
      <c r="EG30">
        <v>100</v>
      </c>
      <c r="EH30">
        <v>100</v>
      </c>
      <c r="EI30">
        <v>3.87</v>
      </c>
      <c r="EJ30">
        <v>7.8399999999999997E-2</v>
      </c>
      <c r="EK30">
        <v>3.8703999999999001</v>
      </c>
      <c r="EL30">
        <v>0</v>
      </c>
      <c r="EM30">
        <v>0</v>
      </c>
      <c r="EN30">
        <v>0</v>
      </c>
      <c r="EO30">
        <v>7.8395000000002199E-2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5.9</v>
      </c>
      <c r="EX30">
        <v>5.8</v>
      </c>
      <c r="EY30">
        <v>2</v>
      </c>
      <c r="EZ30">
        <v>507.25099999999998</v>
      </c>
      <c r="FA30">
        <v>461.36500000000001</v>
      </c>
      <c r="FB30">
        <v>24.018699999999999</v>
      </c>
      <c r="FC30">
        <v>33.167099999999998</v>
      </c>
      <c r="FD30">
        <v>29.9999</v>
      </c>
      <c r="FE30">
        <v>33.116399999999999</v>
      </c>
      <c r="FF30">
        <v>33.088200000000001</v>
      </c>
      <c r="FG30">
        <v>52.359299999999998</v>
      </c>
      <c r="FH30">
        <v>0</v>
      </c>
      <c r="FI30">
        <v>100</v>
      </c>
      <c r="FJ30">
        <v>24.040700000000001</v>
      </c>
      <c r="FK30">
        <v>1214.8900000000001</v>
      </c>
      <c r="FL30">
        <v>15.3445</v>
      </c>
      <c r="FM30">
        <v>101.46599999999999</v>
      </c>
      <c r="FN30">
        <v>100.866</v>
      </c>
    </row>
    <row r="31" spans="1:170" x14ac:dyDescent="0.25">
      <c r="A31">
        <v>15</v>
      </c>
      <c r="B31">
        <v>1608157966</v>
      </c>
      <c r="C31">
        <v>1155.4000000953699</v>
      </c>
      <c r="D31" t="s">
        <v>347</v>
      </c>
      <c r="E31" t="s">
        <v>348</v>
      </c>
      <c r="F31" t="s">
        <v>285</v>
      </c>
      <c r="G31" t="s">
        <v>286</v>
      </c>
      <c r="H31">
        <v>1608157958</v>
      </c>
      <c r="I31">
        <f t="shared" si="0"/>
        <v>5.6936218656497767E-4</v>
      </c>
      <c r="J31">
        <f t="shared" si="1"/>
        <v>16.565180374713062</v>
      </c>
      <c r="K31">
        <f t="shared" si="2"/>
        <v>1399.20677419355</v>
      </c>
      <c r="L31">
        <f t="shared" si="3"/>
        <v>238.24344140953568</v>
      </c>
      <c r="M31">
        <f t="shared" si="4"/>
        <v>24.332779725953777</v>
      </c>
      <c r="N31">
        <f t="shared" si="5"/>
        <v>142.90672610369407</v>
      </c>
      <c r="O31">
        <f t="shared" si="6"/>
        <v>2.3560653948172732E-2</v>
      </c>
      <c r="P31">
        <f t="shared" si="7"/>
        <v>2.9664189001367127</v>
      </c>
      <c r="Q31">
        <f t="shared" si="8"/>
        <v>2.3457186085903442E-2</v>
      </c>
      <c r="R31">
        <f t="shared" si="9"/>
        <v>1.4669999483485071E-2</v>
      </c>
      <c r="S31">
        <f t="shared" si="10"/>
        <v>231.2910746840669</v>
      </c>
      <c r="T31">
        <f t="shared" si="11"/>
        <v>29.207456902401034</v>
      </c>
      <c r="U31">
        <f t="shared" si="12"/>
        <v>28.825593548387101</v>
      </c>
      <c r="V31">
        <f t="shared" si="13"/>
        <v>3.9813627269157488</v>
      </c>
      <c r="W31">
        <f t="shared" si="14"/>
        <v>41.348240548180456</v>
      </c>
      <c r="X31">
        <f t="shared" si="15"/>
        <v>1.5696917512323352</v>
      </c>
      <c r="Y31">
        <f t="shared" si="16"/>
        <v>3.7962721760875753</v>
      </c>
      <c r="Z31">
        <f t="shared" si="17"/>
        <v>2.4116709756834136</v>
      </c>
      <c r="AA31">
        <f t="shared" si="18"/>
        <v>-25.108872427515514</v>
      </c>
      <c r="AB31">
        <f t="shared" si="19"/>
        <v>-130.99813442577275</v>
      </c>
      <c r="AC31">
        <f t="shared" si="20"/>
        <v>-9.6659310708351587</v>
      </c>
      <c r="AD31">
        <f t="shared" si="21"/>
        <v>65.518136759943474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53815.44096022853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349</v>
      </c>
      <c r="AQ31">
        <v>964.56492000000003</v>
      </c>
      <c r="AR31">
        <v>1171.74</v>
      </c>
      <c r="AS31">
        <f t="shared" si="27"/>
        <v>0.1768097700855138</v>
      </c>
      <c r="AT31">
        <v>0.5</v>
      </c>
      <c r="AU31">
        <f t="shared" si="28"/>
        <v>1180.1855426828049</v>
      </c>
      <c r="AV31">
        <f t="shared" si="29"/>
        <v>16.565180374713062</v>
      </c>
      <c r="AW31">
        <f t="shared" si="30"/>
        <v>104.33416722999704</v>
      </c>
      <c r="AX31">
        <f t="shared" si="31"/>
        <v>0.42999300186048101</v>
      </c>
      <c r="AY31">
        <f t="shared" si="32"/>
        <v>1.4525620959192466E-2</v>
      </c>
      <c r="AZ31">
        <f t="shared" si="33"/>
        <v>1.7839623124583954</v>
      </c>
      <c r="BA31" t="s">
        <v>350</v>
      </c>
      <c r="BB31">
        <v>667.9</v>
      </c>
      <c r="BC31">
        <f t="shared" si="34"/>
        <v>503.84000000000003</v>
      </c>
      <c r="BD31">
        <f t="shared" si="35"/>
        <v>0.41119220387424571</v>
      </c>
      <c r="BE31">
        <f t="shared" si="36"/>
        <v>0.80578063203015993</v>
      </c>
      <c r="BF31">
        <f t="shared" si="37"/>
        <v>0.45406935270137655</v>
      </c>
      <c r="BG31">
        <f t="shared" si="38"/>
        <v>0.82083463219782371</v>
      </c>
      <c r="BH31">
        <f t="shared" si="39"/>
        <v>1400.0006451612901</v>
      </c>
      <c r="BI31">
        <f t="shared" si="40"/>
        <v>1180.1855426828049</v>
      </c>
      <c r="BJ31">
        <f t="shared" si="41"/>
        <v>0.84298928487053593</v>
      </c>
      <c r="BK31">
        <f t="shared" si="42"/>
        <v>0.19597856974107192</v>
      </c>
      <c r="BL31">
        <v>6</v>
      </c>
      <c r="BM31">
        <v>0.5</v>
      </c>
      <c r="BN31" t="s">
        <v>290</v>
      </c>
      <c r="BO31">
        <v>2</v>
      </c>
      <c r="BP31">
        <v>1608157958</v>
      </c>
      <c r="BQ31">
        <v>1399.20677419355</v>
      </c>
      <c r="BR31">
        <v>1420.0403225806499</v>
      </c>
      <c r="BS31">
        <v>15.3689290322581</v>
      </c>
      <c r="BT31">
        <v>14.696216129032299</v>
      </c>
      <c r="BU31">
        <v>1395.3354838709699</v>
      </c>
      <c r="BV31">
        <v>15.290538709677399</v>
      </c>
      <c r="BW31">
        <v>500.01570967741901</v>
      </c>
      <c r="BX31">
        <v>102.089806451613</v>
      </c>
      <c r="BY31">
        <v>4.4294625806451597E-2</v>
      </c>
      <c r="BZ31">
        <v>28.006474193548399</v>
      </c>
      <c r="CA31">
        <v>28.825593548387101</v>
      </c>
      <c r="CB31">
        <v>999.9</v>
      </c>
      <c r="CC31">
        <v>0</v>
      </c>
      <c r="CD31">
        <v>0</v>
      </c>
      <c r="CE31">
        <v>10002.662580645199</v>
      </c>
      <c r="CF31">
        <v>0</v>
      </c>
      <c r="CG31">
        <v>335.02725806451599</v>
      </c>
      <c r="CH31">
        <v>1400.0006451612901</v>
      </c>
      <c r="CI31">
        <v>0.89999990322580603</v>
      </c>
      <c r="CJ31">
        <v>9.9999893548387106E-2</v>
      </c>
      <c r="CK31">
        <v>0</v>
      </c>
      <c r="CL31">
        <v>964.45525806451599</v>
      </c>
      <c r="CM31">
        <v>4.9997499999999997</v>
      </c>
      <c r="CN31">
        <v>13383.777419354799</v>
      </c>
      <c r="CO31">
        <v>12178.058064516101</v>
      </c>
      <c r="CP31">
        <v>49.245741935483899</v>
      </c>
      <c r="CQ31">
        <v>50.811999999999998</v>
      </c>
      <c r="CR31">
        <v>50.243870967741898</v>
      </c>
      <c r="CS31">
        <v>50.251935483871002</v>
      </c>
      <c r="CT31">
        <v>50.243870967741898</v>
      </c>
      <c r="CU31">
        <v>1255.5006451612901</v>
      </c>
      <c r="CV31">
        <v>139.5</v>
      </c>
      <c r="CW31">
        <v>0</v>
      </c>
      <c r="CX31">
        <v>105.799999952316</v>
      </c>
      <c r="CY31">
        <v>0</v>
      </c>
      <c r="CZ31">
        <v>964.56492000000003</v>
      </c>
      <c r="DA31">
        <v>7.1533077011359101</v>
      </c>
      <c r="DB31">
        <v>92.423076920037104</v>
      </c>
      <c r="DC31">
        <v>13384.896000000001</v>
      </c>
      <c r="DD31">
        <v>15</v>
      </c>
      <c r="DE31">
        <v>1608157508.5</v>
      </c>
      <c r="DF31" t="s">
        <v>330</v>
      </c>
      <c r="DG31">
        <v>1608157507.5</v>
      </c>
      <c r="DH31">
        <v>1608157508.5</v>
      </c>
      <c r="DI31">
        <v>22</v>
      </c>
      <c r="DJ31">
        <v>0.89200000000000002</v>
      </c>
      <c r="DK31">
        <v>6.0000000000000001E-3</v>
      </c>
      <c r="DL31">
        <v>3.87</v>
      </c>
      <c r="DM31">
        <v>7.8E-2</v>
      </c>
      <c r="DN31">
        <v>607</v>
      </c>
      <c r="DO31">
        <v>15</v>
      </c>
      <c r="DP31">
        <v>0.15</v>
      </c>
      <c r="DQ31">
        <v>0.11</v>
      </c>
      <c r="DR31">
        <v>16.578382067661298</v>
      </c>
      <c r="DS31">
        <v>-0.19092525473317001</v>
      </c>
      <c r="DT31">
        <v>0.104983219065634</v>
      </c>
      <c r="DU31">
        <v>1</v>
      </c>
      <c r="DV31">
        <v>-20.841538709677401</v>
      </c>
      <c r="DW31">
        <v>0.141629032258107</v>
      </c>
      <c r="DX31">
        <v>0.120683354485811</v>
      </c>
      <c r="DY31">
        <v>1</v>
      </c>
      <c r="DZ31">
        <v>0.67316141935483897</v>
      </c>
      <c r="EA31">
        <v>-5.82061935483872E-2</v>
      </c>
      <c r="EB31">
        <v>4.41679855430411E-3</v>
      </c>
      <c r="EC31">
        <v>1</v>
      </c>
      <c r="ED31">
        <v>3</v>
      </c>
      <c r="EE31">
        <v>3</v>
      </c>
      <c r="EF31" t="s">
        <v>297</v>
      </c>
      <c r="EG31">
        <v>100</v>
      </c>
      <c r="EH31">
        <v>100</v>
      </c>
      <c r="EI31">
        <v>3.87</v>
      </c>
      <c r="EJ31">
        <v>7.8399999999999997E-2</v>
      </c>
      <c r="EK31">
        <v>3.8703999999999001</v>
      </c>
      <c r="EL31">
        <v>0</v>
      </c>
      <c r="EM31">
        <v>0</v>
      </c>
      <c r="EN31">
        <v>0</v>
      </c>
      <c r="EO31">
        <v>7.8395000000002199E-2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7.6</v>
      </c>
      <c r="EX31">
        <v>7.6</v>
      </c>
      <c r="EY31">
        <v>2</v>
      </c>
      <c r="EZ31">
        <v>507.702</v>
      </c>
      <c r="FA31">
        <v>461.73700000000002</v>
      </c>
      <c r="FB31">
        <v>23.953299999999999</v>
      </c>
      <c r="FC31">
        <v>33.162999999999997</v>
      </c>
      <c r="FD31">
        <v>30.0001</v>
      </c>
      <c r="FE31">
        <v>33.119300000000003</v>
      </c>
      <c r="FF31">
        <v>33.094000000000001</v>
      </c>
      <c r="FG31">
        <v>59.273299999999999</v>
      </c>
      <c r="FH31">
        <v>0</v>
      </c>
      <c r="FI31">
        <v>100</v>
      </c>
      <c r="FJ31">
        <v>23.952200000000001</v>
      </c>
      <c r="FK31">
        <v>1420.23</v>
      </c>
      <c r="FL31">
        <v>15.344200000000001</v>
      </c>
      <c r="FM31">
        <v>101.464</v>
      </c>
      <c r="FN31">
        <v>100.85899999999999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2020-12-16T14:33:00Z</dcterms:created>
  <dcterms:modified xsi:type="dcterms:W3CDTF">2021-05-04T23:32:30Z</dcterms:modified>
</cp:coreProperties>
</file>