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51D52525-29D6-4574-9DC7-3E0858CF6422}" xr6:coauthVersionLast="46" xr6:coauthVersionMax="46" xr10:uidLastSave="{00000000-0000-0000-0000-000000000000}"/>
  <bookViews>
    <workbookView xWindow="3150" yWindow="315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AY26" i="1" s="1"/>
  <c r="Y26" i="1"/>
  <c r="X26" i="1"/>
  <c r="W26" i="1"/>
  <c r="P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H23" i="1"/>
  <c r="AG23" i="1"/>
  <c r="K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U20" i="1"/>
  <c r="AS20" i="1"/>
  <c r="AW20" i="1" s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AW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AY18" i="1" s="1"/>
  <c r="Y18" i="1"/>
  <c r="X18" i="1"/>
  <c r="W18" i="1"/>
  <c r="P18" i="1"/>
  <c r="K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W17" i="1" s="1"/>
  <c r="X17" i="1"/>
  <c r="P17" i="1"/>
  <c r="AU22" i="1" l="1"/>
  <c r="AW22" i="1" s="1"/>
  <c r="S22" i="1"/>
  <c r="AU29" i="1"/>
  <c r="S29" i="1"/>
  <c r="T20" i="1"/>
  <c r="U20" i="1" s="1"/>
  <c r="AU17" i="1"/>
  <c r="AW17" i="1" s="1"/>
  <c r="S17" i="1"/>
  <c r="AH24" i="1"/>
  <c r="N24" i="1"/>
  <c r="K24" i="1"/>
  <c r="I24" i="1"/>
  <c r="J24" i="1"/>
  <c r="AV24" i="1" s="1"/>
  <c r="AY24" i="1" s="1"/>
  <c r="K25" i="1"/>
  <c r="J25" i="1"/>
  <c r="AV25" i="1" s="1"/>
  <c r="I25" i="1"/>
  <c r="AH25" i="1"/>
  <c r="N25" i="1"/>
  <c r="T28" i="1"/>
  <c r="U28" i="1" s="1"/>
  <c r="AB28" i="1" s="1"/>
  <c r="AW29" i="1"/>
  <c r="I29" i="1"/>
  <c r="AH29" i="1"/>
  <c r="N29" i="1"/>
  <c r="J29" i="1"/>
  <c r="AV29" i="1" s="1"/>
  <c r="AY29" i="1" s="1"/>
  <c r="K29" i="1"/>
  <c r="N19" i="1"/>
  <c r="K19" i="1"/>
  <c r="J19" i="1"/>
  <c r="AV19" i="1" s="1"/>
  <c r="I19" i="1"/>
  <c r="AH19" i="1"/>
  <c r="AU30" i="1"/>
  <c r="AW30" i="1" s="1"/>
  <c r="S30" i="1"/>
  <c r="K17" i="1"/>
  <c r="J17" i="1"/>
  <c r="AV17" i="1" s="1"/>
  <c r="AY17" i="1" s="1"/>
  <c r="I17" i="1"/>
  <c r="AH17" i="1"/>
  <c r="N17" i="1"/>
  <c r="AW27" i="1"/>
  <c r="K20" i="1"/>
  <c r="J20" i="1"/>
  <c r="AV20" i="1" s="1"/>
  <c r="AY20" i="1" s="1"/>
  <c r="I20" i="1"/>
  <c r="AH20" i="1"/>
  <c r="N20" i="1"/>
  <c r="AW23" i="1"/>
  <c r="S23" i="1"/>
  <c r="AU23" i="1"/>
  <c r="AU25" i="1"/>
  <c r="AW25" i="1" s="1"/>
  <c r="S25" i="1"/>
  <c r="N27" i="1"/>
  <c r="K27" i="1"/>
  <c r="J27" i="1"/>
  <c r="AV27" i="1" s="1"/>
  <c r="AY27" i="1" s="1"/>
  <c r="AH27" i="1"/>
  <c r="I27" i="1"/>
  <c r="AW31" i="1"/>
  <c r="S31" i="1"/>
  <c r="AU31" i="1"/>
  <c r="AW19" i="1"/>
  <c r="AU19" i="1"/>
  <c r="S19" i="1"/>
  <c r="I21" i="1"/>
  <c r="AH21" i="1"/>
  <c r="J21" i="1"/>
  <c r="AV21" i="1" s="1"/>
  <c r="N21" i="1"/>
  <c r="K21" i="1"/>
  <c r="K28" i="1"/>
  <c r="J28" i="1"/>
  <c r="AV28" i="1" s="1"/>
  <c r="AY28" i="1" s="1"/>
  <c r="I28" i="1"/>
  <c r="AH28" i="1"/>
  <c r="N28" i="1"/>
  <c r="AU27" i="1"/>
  <c r="S27" i="1"/>
  <c r="T18" i="1"/>
  <c r="U18" i="1" s="1"/>
  <c r="AU21" i="1"/>
  <c r="AW21" i="1" s="1"/>
  <c r="S21" i="1"/>
  <c r="AH22" i="1"/>
  <c r="AH30" i="1"/>
  <c r="I22" i="1"/>
  <c r="N23" i="1"/>
  <c r="S24" i="1"/>
  <c r="I30" i="1"/>
  <c r="N31" i="1"/>
  <c r="N18" i="1"/>
  <c r="J22" i="1"/>
  <c r="AV22" i="1" s="1"/>
  <c r="AY22" i="1" s="1"/>
  <c r="N26" i="1"/>
  <c r="J30" i="1"/>
  <c r="AV30" i="1" s="1"/>
  <c r="AY30" i="1" s="1"/>
  <c r="K22" i="1"/>
  <c r="K30" i="1"/>
  <c r="AH31" i="1"/>
  <c r="AH18" i="1"/>
  <c r="I23" i="1"/>
  <c r="AH26" i="1"/>
  <c r="I31" i="1"/>
  <c r="I18" i="1"/>
  <c r="J23" i="1"/>
  <c r="AV23" i="1" s="1"/>
  <c r="AY23" i="1" s="1"/>
  <c r="I26" i="1"/>
  <c r="T26" i="1" s="1"/>
  <c r="U26" i="1" s="1"/>
  <c r="J31" i="1"/>
  <c r="AV31" i="1" s="1"/>
  <c r="AY31" i="1" s="1"/>
  <c r="V26" i="1" l="1"/>
  <c r="Z26" i="1" s="1"/>
  <c r="AC26" i="1"/>
  <c r="AB26" i="1"/>
  <c r="AA24" i="1"/>
  <c r="AA21" i="1"/>
  <c r="T29" i="1"/>
  <c r="U29" i="1" s="1"/>
  <c r="AC20" i="1"/>
  <c r="V20" i="1"/>
  <c r="Z20" i="1" s="1"/>
  <c r="AA23" i="1"/>
  <c r="T21" i="1"/>
  <c r="U21" i="1" s="1"/>
  <c r="AA28" i="1"/>
  <c r="Q28" i="1"/>
  <c r="O28" i="1" s="1"/>
  <c r="R28" i="1" s="1"/>
  <c r="L28" i="1" s="1"/>
  <c r="M28" i="1" s="1"/>
  <c r="T19" i="1"/>
  <c r="U19" i="1" s="1"/>
  <c r="Q19" i="1" s="1"/>
  <c r="O19" i="1" s="1"/>
  <c r="R19" i="1" s="1"/>
  <c r="L19" i="1" s="1"/>
  <c r="M19" i="1" s="1"/>
  <c r="AA27" i="1"/>
  <c r="AC28" i="1"/>
  <c r="V28" i="1"/>
  <c r="Z28" i="1" s="1"/>
  <c r="T23" i="1"/>
  <c r="U23" i="1" s="1"/>
  <c r="AA30" i="1"/>
  <c r="V18" i="1"/>
  <c r="Z18" i="1" s="1"/>
  <c r="AC18" i="1"/>
  <c r="AB18" i="1"/>
  <c r="AA25" i="1"/>
  <c r="Q25" i="1"/>
  <c r="O25" i="1" s="1"/>
  <c r="R25" i="1" s="1"/>
  <c r="L25" i="1" s="1"/>
  <c r="M25" i="1" s="1"/>
  <c r="AA31" i="1"/>
  <c r="T25" i="1"/>
  <c r="U25" i="1" s="1"/>
  <c r="Q26" i="1"/>
  <c r="O26" i="1" s="1"/>
  <c r="R26" i="1" s="1"/>
  <c r="L26" i="1" s="1"/>
  <c r="M26" i="1" s="1"/>
  <c r="AA26" i="1"/>
  <c r="T24" i="1"/>
  <c r="U24" i="1" s="1"/>
  <c r="Q24" i="1" s="1"/>
  <c r="O24" i="1" s="1"/>
  <c r="R24" i="1" s="1"/>
  <c r="L24" i="1" s="1"/>
  <c r="M24" i="1" s="1"/>
  <c r="AA17" i="1"/>
  <c r="AA19" i="1"/>
  <c r="Q29" i="1"/>
  <c r="O29" i="1" s="1"/>
  <c r="R29" i="1" s="1"/>
  <c r="L29" i="1" s="1"/>
  <c r="M29" i="1" s="1"/>
  <c r="AA29" i="1"/>
  <c r="AY25" i="1"/>
  <c r="T17" i="1"/>
  <c r="U17" i="1" s="1"/>
  <c r="T22" i="1"/>
  <c r="U22" i="1" s="1"/>
  <c r="Q22" i="1" s="1"/>
  <c r="O22" i="1" s="1"/>
  <c r="R22" i="1" s="1"/>
  <c r="L22" i="1" s="1"/>
  <c r="M22" i="1" s="1"/>
  <c r="T27" i="1"/>
  <c r="U27" i="1" s="1"/>
  <c r="Q27" i="1" s="1"/>
  <c r="O27" i="1" s="1"/>
  <c r="R27" i="1" s="1"/>
  <c r="L27" i="1" s="1"/>
  <c r="M27" i="1" s="1"/>
  <c r="AY19" i="1"/>
  <c r="T30" i="1"/>
  <c r="U30" i="1" s="1"/>
  <c r="Q18" i="1"/>
  <c r="O18" i="1" s="1"/>
  <c r="R18" i="1" s="1"/>
  <c r="L18" i="1" s="1"/>
  <c r="M18" i="1" s="1"/>
  <c r="AA18" i="1"/>
  <c r="AA22" i="1"/>
  <c r="AY21" i="1"/>
  <c r="T31" i="1"/>
  <c r="U31" i="1" s="1"/>
  <c r="AA20" i="1"/>
  <c r="Q20" i="1"/>
  <c r="O20" i="1" s="1"/>
  <c r="R20" i="1" s="1"/>
  <c r="L20" i="1" s="1"/>
  <c r="M20" i="1" s="1"/>
  <c r="AB20" i="1"/>
  <c r="V23" i="1" l="1"/>
  <c r="Z23" i="1" s="1"/>
  <c r="AB23" i="1"/>
  <c r="AC23" i="1"/>
  <c r="AD23" i="1" s="1"/>
  <c r="V21" i="1"/>
  <c r="Z21" i="1" s="1"/>
  <c r="AC21" i="1"/>
  <c r="AD21" i="1" s="1"/>
  <c r="AB21" i="1"/>
  <c r="AB31" i="1"/>
  <c r="V31" i="1"/>
  <c r="Z31" i="1" s="1"/>
  <c r="AC31" i="1"/>
  <c r="AD28" i="1"/>
  <c r="Q21" i="1"/>
  <c r="O21" i="1" s="1"/>
  <c r="R21" i="1" s="1"/>
  <c r="L21" i="1" s="1"/>
  <c r="M21" i="1" s="1"/>
  <c r="AD18" i="1"/>
  <c r="Q23" i="1"/>
  <c r="O23" i="1" s="1"/>
  <c r="R23" i="1" s="1"/>
  <c r="L23" i="1" s="1"/>
  <c r="M23" i="1" s="1"/>
  <c r="V30" i="1"/>
  <c r="Z30" i="1" s="1"/>
  <c r="AC30" i="1"/>
  <c r="AB30" i="1"/>
  <c r="V27" i="1"/>
  <c r="Z27" i="1" s="1"/>
  <c r="AC27" i="1"/>
  <c r="AB27" i="1"/>
  <c r="V24" i="1"/>
  <c r="Z24" i="1" s="1"/>
  <c r="AC24" i="1"/>
  <c r="AD24" i="1" s="1"/>
  <c r="AB24" i="1"/>
  <c r="V22" i="1"/>
  <c r="Z22" i="1" s="1"/>
  <c r="AC22" i="1"/>
  <c r="AD22" i="1" s="1"/>
  <c r="AB22" i="1"/>
  <c r="AC25" i="1"/>
  <c r="AB25" i="1"/>
  <c r="V25" i="1"/>
  <c r="Z25" i="1" s="1"/>
  <c r="Q30" i="1"/>
  <c r="O30" i="1" s="1"/>
  <c r="R30" i="1" s="1"/>
  <c r="L30" i="1" s="1"/>
  <c r="M30" i="1" s="1"/>
  <c r="V19" i="1"/>
  <c r="Z19" i="1" s="1"/>
  <c r="AC19" i="1"/>
  <c r="AB19" i="1"/>
  <c r="AC17" i="1"/>
  <c r="AD17" i="1" s="1"/>
  <c r="AB17" i="1"/>
  <c r="V17" i="1"/>
  <c r="Z17" i="1" s="1"/>
  <c r="Q17" i="1"/>
  <c r="O17" i="1" s="1"/>
  <c r="R17" i="1" s="1"/>
  <c r="L17" i="1" s="1"/>
  <c r="M17" i="1" s="1"/>
  <c r="Q31" i="1"/>
  <c r="O31" i="1" s="1"/>
  <c r="R31" i="1" s="1"/>
  <c r="L31" i="1" s="1"/>
  <c r="M31" i="1" s="1"/>
  <c r="AD20" i="1"/>
  <c r="AD26" i="1"/>
  <c r="V29" i="1"/>
  <c r="Z29" i="1" s="1"/>
  <c r="AC29" i="1"/>
  <c r="AD29" i="1" s="1"/>
  <c r="AB29" i="1"/>
  <c r="AD19" i="1" l="1"/>
  <c r="AD30" i="1"/>
  <c r="AD25" i="1"/>
  <c r="AD27" i="1"/>
  <c r="AD31" i="1"/>
</calcChain>
</file>

<file path=xl/sharedStrings.xml><?xml version="1.0" encoding="utf-8"?>
<sst xmlns="http://schemas.openxmlformats.org/spreadsheetml/2006/main" count="693" uniqueCount="352">
  <si>
    <t>File opened</t>
  </si>
  <si>
    <t>2020-12-16 14:21:41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</si>
  <si>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</si>
  <si>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</si>
  <si>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</si>
  <si>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</si>
  <si>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</si>
  <si>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</si>
  <si>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</si>
  <si>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</si>
  <si>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</si>
  <si>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</si>
  <si>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</si>
  <si>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{"co2aspan1": "0.993652", "ssa_ref": "31243.3", "co2bspan1": "0.994117", "tbzero": "-0.0452194", "h2oaspan1": "1.01106", "h2obspanconc2": "0", "h2oaspanconc2": "0", "oxygen": "21", "h2oaspanconc1": "13.51", "flowazero": "0.42501", "co2bspan2b": "0.180987", "ssb_ref": "34304.3", "chamberpressurezero": "2.56567", "co2bspan2a": "0.182058", "flowbzero": "0.21903", "co2azero": "0.968485", "flowmeterzero": "0.990522", "h2obspan1": "1.02041", "tazero": "-0.045269", "h2oaspan2b": "0.0752776", "h2obspan2b": "0.0756432", "co2aspan2a": "0.183186", "h2obspan2": "0", "co2bspan2": "0", "co2bspanconc2": "0", "co2aspan2": "0", "h2oaspan2a": "0.0744543", "h2oaspan2": "0", "co2bzero": "0.945393", "co2bspanconc1": "995.1", "h2oazero": "1.06897", "h2obspanconc1": "13.5", "h2obspan2a": "0.0741299", "h2obzero": "1.0713", "co2aspanconc2": "0", "co2aspan2b": "0.182023", "co2aspanconc1": "995.1"}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</si>
  <si>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</si>
  <si>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</si>
  <si>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</si>
  <si>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</si>
  <si>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</si>
  <si>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</si>
  <si>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</si>
  <si>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</si>
  <si>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</si>
  <si>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14:21:41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</si>
  <si>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</si>
  <si>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</si>
  <si>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</si>
  <si>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</si>
  <si>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</si>
  <si>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</si>
  <si>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</si>
  <si>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</si>
  <si>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</si>
  <si>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</si>
  <si>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</si>
  <si>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</si>
  <si>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</si>
  <si>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</si>
  <si>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</si>
  <si>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</si>
  <si>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</si>
  <si>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</si>
  <si>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</si>
  <si>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</si>
  <si>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</si>
  <si>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</si>
  <si>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</si>
  <si>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</si>
  <si>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</si>
  <si>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</si>
  <si>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</si>
  <si>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</si>
  <si>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</si>
  <si>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</si>
  <si>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</si>
  <si>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</si>
  <si>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</si>
  <si>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</si>
  <si>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</si>
  <si>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</si>
  <si>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</si>
  <si>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</si>
  <si>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</si>
  <si>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</si>
  <si>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</si>
  <si>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</si>
  <si>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</si>
  <si>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</si>
  <si>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</si>
  <si>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</si>
  <si>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</si>
  <si>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</si>
  <si>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</si>
  <si>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</si>
  <si>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</si>
  <si>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</si>
  <si>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</si>
  <si>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2.42215 71.0543 366.878 603.103 844.309 1006.58 1166.95 1249.93</t>
  </si>
  <si>
    <t>Fs_true</t>
  </si>
  <si>
    <t>0.395501 100.893 402.613 601.092 800.912 1000.95 1201.41 1400.62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</si>
  <si>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</si>
  <si>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</si>
  <si>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</si>
  <si>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</si>
  <si>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</si>
  <si>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</si>
  <si>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</si>
  <si>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</si>
  <si>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</si>
  <si>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</si>
  <si>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</si>
  <si>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</si>
  <si>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</si>
  <si>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</si>
  <si>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</si>
  <si>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</si>
  <si>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</si>
  <si>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</si>
  <si>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</si>
  <si>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</si>
  <si>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</si>
  <si>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</si>
  <si>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</si>
  <si>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</si>
  <si>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</si>
  <si>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</si>
  <si>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</si>
  <si>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</si>
  <si>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</si>
  <si>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</si>
  <si>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</si>
  <si>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</si>
  <si>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</si>
  <si>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</si>
  <si>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</si>
  <si>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</si>
  <si>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</si>
  <si>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</si>
  <si>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</si>
  <si>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</si>
  <si>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</si>
  <si>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</si>
  <si>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</si>
  <si>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</si>
  <si>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</si>
  <si>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</si>
  <si>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</si>
  <si>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</si>
  <si>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</si>
  <si>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</si>
  <si>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</si>
  <si>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</si>
  <si>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</si>
  <si>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</si>
  <si>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</si>
  <si>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</si>
  <si>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</si>
  <si>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</si>
  <si>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</si>
  <si>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</si>
  <si>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</si>
  <si>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</si>
  <si>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</si>
  <si>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</si>
  <si>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</si>
  <si>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</si>
  <si>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</si>
  <si>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</si>
  <si>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</si>
  <si>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</si>
  <si>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</si>
  <si>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</si>
  <si>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</si>
  <si>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</si>
  <si>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</si>
  <si>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</si>
  <si>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</si>
  <si>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</si>
  <si>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</si>
  <si>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</si>
  <si>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</si>
  <si>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</si>
  <si>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</si>
  <si>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</si>
  <si>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</si>
  <si>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</si>
  <si>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</si>
  <si>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</si>
  <si>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</si>
  <si>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</si>
  <si>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</si>
  <si>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</si>
  <si>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</si>
  <si>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</si>
  <si>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</si>
  <si>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</si>
  <si>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</si>
  <si>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</si>
  <si>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</si>
  <si>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</si>
  <si>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</si>
  <si>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</si>
  <si>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</si>
  <si>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</si>
  <si>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</si>
  <si>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</si>
  <si>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</si>
  <si>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</si>
  <si>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</si>
  <si>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</si>
  <si>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</si>
  <si>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</si>
  <si>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</si>
  <si>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</si>
  <si>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</si>
  <si>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</si>
  <si>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</si>
  <si>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</si>
  <si>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</si>
  <si>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</si>
  <si>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</si>
  <si>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</si>
  <si>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</si>
  <si>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</si>
  <si>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</si>
  <si>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</si>
  <si>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</si>
  <si>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</si>
  <si>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</si>
  <si>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</si>
  <si>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</si>
  <si>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</si>
  <si>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</si>
  <si>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</si>
  <si>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</si>
  <si>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</si>
  <si>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</si>
  <si>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</si>
  <si>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</si>
  <si>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</si>
  <si>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</si>
  <si>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</si>
  <si>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</si>
  <si>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</si>
  <si>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</si>
  <si>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</si>
  <si>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</si>
  <si>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</si>
  <si>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</si>
  <si>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</si>
  <si>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</si>
  <si>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</si>
  <si>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</si>
  <si>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</si>
  <si>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</si>
  <si>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</si>
  <si>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</si>
  <si>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</si>
  <si>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</si>
  <si>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</si>
  <si>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</si>
  <si>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</si>
  <si>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</si>
  <si>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</si>
  <si>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</si>
  <si>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</si>
  <si>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</si>
  <si>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</si>
  <si>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</si>
  <si>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</si>
  <si>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</si>
  <si>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</si>
  <si>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</si>
  <si>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</si>
  <si>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</si>
  <si>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</si>
  <si>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</si>
  <si>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</si>
  <si>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</si>
  <si>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</si>
  <si>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</si>
  <si>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</si>
  <si>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</si>
  <si>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</si>
  <si>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</si>
  <si>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</si>
  <si>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</si>
  <si>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</si>
  <si>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</si>
  <si>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</si>
  <si>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</si>
  <si>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</si>
  <si>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</si>
  <si>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</si>
  <si>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</si>
  <si>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</si>
  <si>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</si>
  <si>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</si>
  <si>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</si>
  <si>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</si>
  <si>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</si>
  <si>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</si>
  <si>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</si>
  <si>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14:24:54</t>
  </si>
  <si>
    <t>14:24:54</t>
  </si>
  <si>
    <t>1149</t>
  </si>
  <si>
    <t>_1</t>
  </si>
  <si>
    <t>RECT-4143-20200907-06_33_50</t>
  </si>
  <si>
    <t>RECT-905-20201216-14_24_57</t>
  </si>
  <si>
    <t>DARK-906-20201216-14_24_59</t>
  </si>
  <si>
    <t>0: Broadleaf</t>
  </si>
  <si>
    <t>14:16:13</t>
  </si>
  <si>
    <t>1/3</t>
  </si>
  <si>
    <t>20201216 14:26:52</t>
  </si>
  <si>
    <t>14:26:52</t>
  </si>
  <si>
    <t>RECT-907-20201216-14_26_54</t>
  </si>
  <si>
    <t>DARK-908-20201216-14_26_56</t>
  </si>
  <si>
    <t>14:27:15</t>
  </si>
  <si>
    <t>3/3</t>
  </si>
  <si>
    <t>20201216 14:28:31</t>
  </si>
  <si>
    <t>14:28:31</t>
  </si>
  <si>
    <t>RECT-909-20201216-14_28_33</t>
  </si>
  <si>
    <t>DARK-910-20201216-14_28_35</t>
  </si>
  <si>
    <t>20201216 14:29:42</t>
  </si>
  <si>
    <t>14:29:42</t>
  </si>
  <si>
    <t>RECT-911-20201216-14_29_44</t>
  </si>
  <si>
    <t>DARK-912-20201216-14_29_46</t>
  </si>
  <si>
    <t>20201216 14:30:55</t>
  </si>
  <si>
    <t>14:30:55</t>
  </si>
  <si>
    <t>RECT-913-20201216-14_30_58</t>
  </si>
  <si>
    <t>DARK-914-20201216-14_31_00</t>
  </si>
  <si>
    <t>20201216 14:32:08</t>
  </si>
  <si>
    <t>14:32:08</t>
  </si>
  <si>
    <t>RECT-915-20201216-14_32_11</t>
  </si>
  <si>
    <t>DARK-916-20201216-14_32_13</t>
  </si>
  <si>
    <t>20201216 14:33:21</t>
  </si>
  <si>
    <t>14:33:21</t>
  </si>
  <si>
    <t>RECT-917-20201216-14_33_24</t>
  </si>
  <si>
    <t>DARK-918-20201216-14_33_26</t>
  </si>
  <si>
    <t>20201216 14:35:16</t>
  </si>
  <si>
    <t>14:35:16</t>
  </si>
  <si>
    <t>RECT-919-20201216-14_35_19</t>
  </si>
  <si>
    <t>DARK-920-20201216-14_35_21</t>
  </si>
  <si>
    <t>20201216 14:36:58</t>
  </si>
  <si>
    <t>14:36:58</t>
  </si>
  <si>
    <t>RECT-921-20201216-14_37_01</t>
  </si>
  <si>
    <t>DARK-922-20201216-14_37_03</t>
  </si>
  <si>
    <t>20201216 14:38:49</t>
  </si>
  <si>
    <t>14:38:49</t>
  </si>
  <si>
    <t>RECT-923-20201216-14_38_52</t>
  </si>
  <si>
    <t>DARK-924-20201216-14_38_53</t>
  </si>
  <si>
    <t>14:39:14</t>
  </si>
  <si>
    <t>20201216 14:41:15</t>
  </si>
  <si>
    <t>14:41:15</t>
  </si>
  <si>
    <t>RECT-925-20201216-14_41_18</t>
  </si>
  <si>
    <t>DARK-926-20201216-14_41_20</t>
  </si>
  <si>
    <t>20201216 14:43:15</t>
  </si>
  <si>
    <t>14:43:15</t>
  </si>
  <si>
    <t>RECT-927-20201216-14_43_18</t>
  </si>
  <si>
    <t>DARK-928-20201216-14_43_20</t>
  </si>
  <si>
    <t>20201216 14:45:03</t>
  </si>
  <si>
    <t>14:45:03</t>
  </si>
  <si>
    <t>RECT-929-20201216-14_45_06</t>
  </si>
  <si>
    <t>DARK-930-20201216-14_45_08</t>
  </si>
  <si>
    <t>20201216 14:47:03</t>
  </si>
  <si>
    <t>14:47:03</t>
  </si>
  <si>
    <t>RECT-931-20201216-14_47_06</t>
  </si>
  <si>
    <t>DARK-932-20201216-14_47_08</t>
  </si>
  <si>
    <t>20201216 14:48:55</t>
  </si>
  <si>
    <t>14:48:55</t>
  </si>
  <si>
    <t>RECT-933-20201216-14_48_58</t>
  </si>
  <si>
    <t>DARK-934-20201216-14_49_00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</si>
</sst>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1608157494.5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1608157486.5</v>
      </c>
      <c r="I17">
        <f t="shared" ref="I17:I31" si="0">BW17*AG17*(BS17-BT17)/(100*BL17*(1000-AG17*BS17))</f>
        <v>4.6580702852122905E-4</v>
      </c>
      <c r="J17">
        <f t="shared" ref="J17:J31" si="1">BW17*AG17*(BR17-BQ17*(1000-AG17*BT17)/(1000-AG17*BS17))/(100*BL17)</f>
        <v>0.9674649226046218</v>
      </c>
      <c r="K17">
        <f t="shared" ref="K17:K31" si="2">BQ17 - IF(AG17&gt;1, J17*BL17*100/(AI17*CE17), 0)</f>
        <v>402.11529032258102</v>
      </c>
      <c r="L17">
        <f t="shared" ref="L17:L31" si="3">((R17-I17/2)*K17-J17)/(R17+I17/2)</f>
        <v>312.81477367536394</v>
      </c>
      <c r="M17">
        <f t="shared" ref="M17:M31" si="4">L17*(BX17+BY17)/1000</f>
        <v>31.921899038552954</v>
      </c>
      <c r="N17">
        <f t="shared" ref="N17:N31" si="5">(BQ17 - IF(AG17&gt;1, J17*BL17*100/(AI17*CE17), 0))*(BX17+BY17)/1000</f>
        <v>41.034774504791159</v>
      </c>
      <c r="O17">
        <f t="shared" ref="O17:O31" si="6">2/((1/Q17-1/P17)+SIGN(Q17)*SQRT((1/Q17-1/P17)*(1/Q17-1/P17) + 4*BM17/((BM17+1)*(BM17+1))*(2*1/Q17*1/P17-1/P17*1/P17)))</f>
        <v>2.0383975673366896E-2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2.9609515802522384</v>
      </c>
      <c r="Q17">
        <f t="shared" ref="Q17:Q31" si="8">I17*(1000-(1000*0.61365*EXP(17.502*U17/(240.97+U17))/(BX17+BY17)+BS17)/2)/(1000*0.61365*EXP(17.502*U17/(240.97+U17))/(BX17+BY17)-BS17)</f>
        <v>2.0306335918918759E-2</v>
      </c>
      <c r="R17">
        <f t="shared" ref="R17:R31" si="9">1/((BM17+1)/(O17/1.6)+1/(P17/1.37)) + BM17/((BM17+1)/(O17/1.6) + BM17/(P17/1.37))</f>
        <v>1.2698410821519564E-2</v>
      </c>
      <c r="S17">
        <f t="shared" ref="S17:S31" si="10">(BI17*BK17)</f>
        <v>231.28748109227934</v>
      </c>
      <c r="T17">
        <f t="shared" ref="T17:T31" si="11">(BZ17+(S17+2*0.95*0.0000000567*(((BZ17+$B$7)+273)^4-(BZ17+273)^4)-44100*I17)/(1.84*29.3*P17+8*0.95*0.0000000567*(BZ17+273)^3))</f>
        <v>29.255186897792758</v>
      </c>
      <c r="U17">
        <f t="shared" ref="U17:U31" si="12">($C$7*CA17+$D$7*CB17+$E$7*T17)</f>
        <v>28.636674193548401</v>
      </c>
      <c r="V17">
        <f t="shared" ref="V17:V31" si="13">0.61365*EXP(17.502*U17/(240.97+U17))</f>
        <v>3.9379899761024468</v>
      </c>
      <c r="W17">
        <f t="shared" ref="W17:W31" si="14">(X17/Y17*100)</f>
        <v>43.714059892032772</v>
      </c>
      <c r="X17">
        <f t="shared" ref="X17:X31" si="15">BS17*(BX17+BY17)/1000</f>
        <v>1.6613489277565652</v>
      </c>
      <c r="Y17">
        <f t="shared" ref="Y17:Y31" si="16">0.61365*EXP(17.502*BZ17/(240.97+BZ17))</f>
        <v>3.8004910362017394</v>
      </c>
      <c r="Z17">
        <f t="shared" ref="Z17:Z31" si="17">(V17-BS17*(BX17+BY17)/1000)</f>
        <v>2.2766410483458817</v>
      </c>
      <c r="AA17">
        <f t="shared" ref="AA17:AA31" si="18">(-I17*44100)</f>
        <v>-20.5420899577862</v>
      </c>
      <c r="AB17">
        <f t="shared" ref="AB17:AB31" si="19">2*29.3*P17*0.92*(BZ17-U17)</f>
        <v>-97.557604210310075</v>
      </c>
      <c r="AC17">
        <f t="shared" ref="AC17:AC31" si="20">2*0.95*0.0000000567*(((BZ17+$B$7)+273)^4-(U17+273)^4)</f>
        <v>-7.2056531515896651</v>
      </c>
      <c r="AD17">
        <f t="shared" ref="AD17:AD31" si="21">S17+AC17+AA17+AB17</f>
        <v>105.98213377259339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53649.292676953752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1182.8926923076899</v>
      </c>
      <c r="AR17">
        <v>1290.5899999999999</v>
      </c>
      <c r="AS17">
        <f t="shared" ref="AS17:AS31" si="27">1-AQ17/AR17</f>
        <v>8.3448118838910901E-2</v>
      </c>
      <c r="AT17">
        <v>0.5</v>
      </c>
      <c r="AU17">
        <f t="shared" ref="AU17:AU31" si="28">BI17</f>
        <v>1180.1668238026416</v>
      </c>
      <c r="AV17">
        <f t="shared" ref="AV17:AV31" si="29">J17</f>
        <v>0.9674649226046218</v>
      </c>
      <c r="AW17">
        <f t="shared" ref="AW17:AW31" si="30">AS17*AT17*AU17</f>
        <v>49.241350681211429</v>
      </c>
      <c r="AX17">
        <f t="shared" ref="AX17:AX31" si="31">BC17/AR17</f>
        <v>0.48174865759071428</v>
      </c>
      <c r="AY17">
        <f t="shared" ref="AY17:AY31" si="32">(AV17-AO17)/AU17</f>
        <v>1.309316929823516E-3</v>
      </c>
      <c r="AZ17">
        <f t="shared" ref="AZ17:AZ31" si="33">(AL17-AR17)/AR17</f>
        <v>1.5275881573543884</v>
      </c>
      <c r="BA17" t="s">
        <v>289</v>
      </c>
      <c r="BB17">
        <v>668.85</v>
      </c>
      <c r="BC17">
        <f t="shared" ref="BC17:BC31" si="34">AR17-BB17</f>
        <v>621.7399999999999</v>
      </c>
      <c r="BD17">
        <f t="shared" ref="BD17:BD31" si="35">(AR17-AQ17)/(AR17-BB17)</f>
        <v>0.17321920367405994</v>
      </c>
      <c r="BE17">
        <f t="shared" ref="BE17:BE31" si="36">(AL17-AR17)/(AL17-BB17)</f>
        <v>0.76024494549268673</v>
      </c>
      <c r="BF17">
        <f t="shared" ref="BF17:BF31" si="37">(AR17-AQ17)/(AR17-AK17)</f>
        <v>0.1872628392811086</v>
      </c>
      <c r="BG17">
        <f t="shared" ref="BG17:BG31" si="38">(AL17-AR17)/(AL17-AK17)</f>
        <v>0.77416461868963304</v>
      </c>
      <c r="BH17">
        <f t="shared" ref="BH17:BH31" si="39">$B$11*CF17+$C$11*CG17+$F$11*CH17*(1-CK17)</f>
        <v>1399.9783870967699</v>
      </c>
      <c r="BI17">
        <f t="shared" ref="BI17:BI31" si="40">BH17*BJ17</f>
        <v>1180.1668238026416</v>
      </c>
      <c r="BJ17">
        <f t="shared" ref="BJ17:BJ31" si="41">($B$11*$D$9+$C$11*$D$9+$F$11*((CU17+CM17)/MAX(CU17+CM17+CV17, 0.1)*$I$9+CV17/MAX(CU17+CM17+CV17, 0.1)*$J$9))/($B$11+$C$11+$F$11)</f>
        <v>0.84298931660654675</v>
      </c>
      <c r="BK17">
        <f t="shared" ref="BK17:BK31" si="42">($B$11*$K$9+$C$11*$K$9+$F$11*((CU17+CM17)/MAX(CU17+CM17+CV17, 0.1)*$P$9+CV17/MAX(CU17+CM17+CV17, 0.1)*$Q$9))/($B$11+$C$11+$F$11)</f>
        <v>0.19597863321309342</v>
      </c>
      <c r="BL17">
        <v>6</v>
      </c>
      <c r="BM17">
        <v>0.5</v>
      </c>
      <c r="BN17" t="s">
        <v>290</v>
      </c>
      <c r="BO17">
        <v>2</v>
      </c>
      <c r="BP17">
        <v>1608157486.5</v>
      </c>
      <c r="BQ17">
        <v>402.11529032258102</v>
      </c>
      <c r="BR17">
        <v>403.50096774193503</v>
      </c>
      <c r="BS17">
        <v>16.280187096774199</v>
      </c>
      <c r="BT17">
        <v>15.730338709677399</v>
      </c>
      <c r="BU17">
        <v>396.96958064516099</v>
      </c>
      <c r="BV17">
        <v>16.2472580645161</v>
      </c>
      <c r="BW17">
        <v>500.018129032258</v>
      </c>
      <c r="BX17">
        <v>101.94719354838701</v>
      </c>
      <c r="BY17">
        <v>0.100093616129032</v>
      </c>
      <c r="BZ17">
        <v>28.025529032258099</v>
      </c>
      <c r="CA17">
        <v>28.636674193548401</v>
      </c>
      <c r="CB17">
        <v>999.9</v>
      </c>
      <c r="CC17">
        <v>0</v>
      </c>
      <c r="CD17">
        <v>0</v>
      </c>
      <c r="CE17">
        <v>9985.6706451612899</v>
      </c>
      <c r="CF17">
        <v>0</v>
      </c>
      <c r="CG17">
        <v>311.95403225806501</v>
      </c>
      <c r="CH17">
        <v>1399.9783870967699</v>
      </c>
      <c r="CI17">
        <v>0.89999941935483896</v>
      </c>
      <c r="CJ17">
        <v>0.100000503225806</v>
      </c>
      <c r="CK17">
        <v>0</v>
      </c>
      <c r="CL17">
        <v>1186.0616129032301</v>
      </c>
      <c r="CM17">
        <v>4.9993800000000004</v>
      </c>
      <c r="CN17">
        <v>16819.029032258099</v>
      </c>
      <c r="CO17">
        <v>11164.164516129</v>
      </c>
      <c r="CP17">
        <v>48.078258064516099</v>
      </c>
      <c r="CQ17">
        <v>49.936999999999998</v>
      </c>
      <c r="CR17">
        <v>48.936999999999998</v>
      </c>
      <c r="CS17">
        <v>49.75</v>
      </c>
      <c r="CT17">
        <v>49.655000000000001</v>
      </c>
      <c r="CU17">
        <v>1255.48032258065</v>
      </c>
      <c r="CV17">
        <v>139.49935483870999</v>
      </c>
      <c r="CW17">
        <v>0</v>
      </c>
      <c r="CX17">
        <v>279.59999990463302</v>
      </c>
      <c r="CY17">
        <v>0</v>
      </c>
      <c r="CZ17">
        <v>1182.8926923076899</v>
      </c>
      <c r="DA17">
        <v>-254.167179144974</v>
      </c>
      <c r="DB17">
        <v>-3526.5128158191401</v>
      </c>
      <c r="DC17">
        <v>16774.996153846201</v>
      </c>
      <c r="DD17">
        <v>15</v>
      </c>
      <c r="DE17">
        <v>1608156973</v>
      </c>
      <c r="DF17" t="s">
        <v>291</v>
      </c>
      <c r="DG17">
        <v>1608156973</v>
      </c>
      <c r="DH17">
        <v>1608156970.5</v>
      </c>
      <c r="DI17">
        <v>22</v>
      </c>
      <c r="DJ17">
        <v>2.1389999999999998</v>
      </c>
      <c r="DK17">
        <v>3.0000000000000001E-3</v>
      </c>
      <c r="DL17">
        <v>5.1459999999999999</v>
      </c>
      <c r="DM17">
        <v>3.3000000000000002E-2</v>
      </c>
      <c r="DN17">
        <v>929</v>
      </c>
      <c r="DO17">
        <v>16</v>
      </c>
      <c r="DP17">
        <v>0.09</v>
      </c>
      <c r="DQ17">
        <v>0.05</v>
      </c>
      <c r="DR17">
        <v>0.95481443313062897</v>
      </c>
      <c r="DS17">
        <v>1.4431685146940501</v>
      </c>
      <c r="DT17">
        <v>0.10956000707854199</v>
      </c>
      <c r="DU17">
        <v>0</v>
      </c>
      <c r="DV17">
        <v>-1.3856796774193501</v>
      </c>
      <c r="DW17">
        <v>-1.6867882258064499</v>
      </c>
      <c r="DX17">
        <v>0.127831179458814</v>
      </c>
      <c r="DY17">
        <v>0</v>
      </c>
      <c r="DZ17">
        <v>0.54984087096774203</v>
      </c>
      <c r="EA17">
        <v>6.3353903225804795E-2</v>
      </c>
      <c r="EB17">
        <v>4.7507665577858601E-3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5.1459999999999999</v>
      </c>
      <c r="EJ17">
        <v>3.2899999999999999E-2</v>
      </c>
      <c r="EK17">
        <v>5.1458095238093602</v>
      </c>
      <c r="EL17">
        <v>0</v>
      </c>
      <c r="EM17">
        <v>0</v>
      </c>
      <c r="EN17">
        <v>0</v>
      </c>
      <c r="EO17">
        <v>3.2919999999995397E-2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8.6999999999999993</v>
      </c>
      <c r="EX17">
        <v>8.6999999999999993</v>
      </c>
      <c r="EY17">
        <v>2</v>
      </c>
      <c r="EZ17">
        <v>493.43299999999999</v>
      </c>
      <c r="FA17">
        <v>511.35599999999999</v>
      </c>
      <c r="FB17">
        <v>23.8688</v>
      </c>
      <c r="FC17">
        <v>32.816099999999999</v>
      </c>
      <c r="FD17">
        <v>30.0001</v>
      </c>
      <c r="FE17">
        <v>32.597799999999999</v>
      </c>
      <c r="FF17">
        <v>32.634700000000002</v>
      </c>
      <c r="FG17">
        <v>20.864100000000001</v>
      </c>
      <c r="FH17">
        <v>0</v>
      </c>
      <c r="FI17">
        <v>100</v>
      </c>
      <c r="FJ17">
        <v>23.8626</v>
      </c>
      <c r="FK17">
        <v>402.73599999999999</v>
      </c>
      <c r="FL17">
        <v>16.738499999999998</v>
      </c>
      <c r="FM17">
        <v>100.843</v>
      </c>
      <c r="FN17">
        <v>100.379</v>
      </c>
    </row>
    <row r="18" spans="1:170" x14ac:dyDescent="0.25">
      <c r="A18">
        <v>2</v>
      </c>
      <c r="B18">
        <v>1608157612</v>
      </c>
      <c r="C18">
        <v>117.5</v>
      </c>
      <c r="D18" t="s">
        <v>293</v>
      </c>
      <c r="E18" t="s">
        <v>294</v>
      </c>
      <c r="F18" t="s">
        <v>285</v>
      </c>
      <c r="G18" t="s">
        <v>286</v>
      </c>
      <c r="H18">
        <v>1608157604</v>
      </c>
      <c r="I18">
        <f t="shared" si="0"/>
        <v>4.9321094438969351E-4</v>
      </c>
      <c r="J18">
        <f t="shared" si="1"/>
        <v>-0.41847162705319046</v>
      </c>
      <c r="K18">
        <f t="shared" si="2"/>
        <v>47.293835483871</v>
      </c>
      <c r="L18">
        <f t="shared" si="3"/>
        <v>76.114480402030907</v>
      </c>
      <c r="M18">
        <f t="shared" si="4"/>
        <v>7.7670613240813822</v>
      </c>
      <c r="N18">
        <f t="shared" si="5"/>
        <v>4.8260740730805907</v>
      </c>
      <c r="O18">
        <f t="shared" si="6"/>
        <v>2.1616922588997348E-2</v>
      </c>
      <c r="P18">
        <f t="shared" si="7"/>
        <v>2.9657298239248289</v>
      </c>
      <c r="Q18">
        <f t="shared" si="8"/>
        <v>2.1529768277849352E-2</v>
      </c>
      <c r="R18">
        <f t="shared" si="9"/>
        <v>1.3463906243016566E-2</v>
      </c>
      <c r="S18">
        <f t="shared" si="10"/>
        <v>231.29011782232439</v>
      </c>
      <c r="T18">
        <f t="shared" si="11"/>
        <v>29.218977422610731</v>
      </c>
      <c r="U18">
        <f t="shared" si="12"/>
        <v>28.6384935483871</v>
      </c>
      <c r="V18">
        <f t="shared" si="13"/>
        <v>3.9384056965510723</v>
      </c>
      <c r="W18">
        <f t="shared" si="14"/>
        <v>43.877930878768716</v>
      </c>
      <c r="X18">
        <f t="shared" si="15"/>
        <v>1.6649192835597815</v>
      </c>
      <c r="Y18">
        <f t="shared" si="16"/>
        <v>3.7944343550743604</v>
      </c>
      <c r="Z18">
        <f t="shared" si="17"/>
        <v>2.2734864129912911</v>
      </c>
      <c r="AA18">
        <f t="shared" si="18"/>
        <v>-21.750602647585485</v>
      </c>
      <c r="AB18">
        <f t="shared" si="19"/>
        <v>-102.38068549197268</v>
      </c>
      <c r="AC18">
        <f t="shared" si="20"/>
        <v>-7.5487458652312061</v>
      </c>
      <c r="AD18">
        <f t="shared" si="21"/>
        <v>99.610083817535013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53793.64169680464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819.88099999999997</v>
      </c>
      <c r="AR18">
        <v>878.65</v>
      </c>
      <c r="AS18">
        <f t="shared" si="27"/>
        <v>6.6885563079724597E-2</v>
      </c>
      <c r="AT18">
        <v>0.5</v>
      </c>
      <c r="AU18">
        <f t="shared" si="28"/>
        <v>1180.1845470144469</v>
      </c>
      <c r="AV18">
        <f t="shared" si="29"/>
        <v>-0.41847162705319046</v>
      </c>
      <c r="AW18">
        <f t="shared" si="30"/>
        <v>39.468653982525495</v>
      </c>
      <c r="AX18">
        <f t="shared" si="31"/>
        <v>0.28913674386843446</v>
      </c>
      <c r="AY18">
        <f t="shared" si="32"/>
        <v>1.3495842931171914E-4</v>
      </c>
      <c r="AZ18">
        <f t="shared" si="33"/>
        <v>2.7126045638194958</v>
      </c>
      <c r="BA18" t="s">
        <v>296</v>
      </c>
      <c r="BB18">
        <v>624.6</v>
      </c>
      <c r="BC18">
        <f t="shared" si="34"/>
        <v>254.04999999999995</v>
      </c>
      <c r="BD18">
        <f t="shared" si="35"/>
        <v>0.23132847864593589</v>
      </c>
      <c r="BE18">
        <f t="shared" si="36"/>
        <v>0.90367699470706875</v>
      </c>
      <c r="BF18">
        <f t="shared" si="37"/>
        <v>0.36016358279316424</v>
      </c>
      <c r="BG18">
        <f t="shared" si="38"/>
        <v>0.9359252023207989</v>
      </c>
      <c r="BH18">
        <f t="shared" si="39"/>
        <v>1400</v>
      </c>
      <c r="BI18">
        <f t="shared" si="40"/>
        <v>1180.1845470144469</v>
      </c>
      <c r="BJ18">
        <f t="shared" si="41"/>
        <v>0.84298896215317642</v>
      </c>
      <c r="BK18">
        <f t="shared" si="42"/>
        <v>0.19597792430635266</v>
      </c>
      <c r="BL18">
        <v>6</v>
      </c>
      <c r="BM18">
        <v>0.5</v>
      </c>
      <c r="BN18" t="s">
        <v>290</v>
      </c>
      <c r="BO18">
        <v>2</v>
      </c>
      <c r="BP18">
        <v>1608157604</v>
      </c>
      <c r="BQ18">
        <v>47.293835483871</v>
      </c>
      <c r="BR18">
        <v>46.819670967741899</v>
      </c>
      <c r="BS18">
        <v>16.3156258064516</v>
      </c>
      <c r="BT18">
        <v>15.733441935483899</v>
      </c>
      <c r="BU18">
        <v>44.400835483870999</v>
      </c>
      <c r="BV18">
        <v>16.285625806451598</v>
      </c>
      <c r="BW18">
        <v>500.01100000000002</v>
      </c>
      <c r="BX18">
        <v>101.944548387097</v>
      </c>
      <c r="BY18">
        <v>9.9915203225806506E-2</v>
      </c>
      <c r="BZ18">
        <v>27.9981677419355</v>
      </c>
      <c r="CA18">
        <v>28.6384935483871</v>
      </c>
      <c r="CB18">
        <v>999.9</v>
      </c>
      <c r="CC18">
        <v>0</v>
      </c>
      <c r="CD18">
        <v>0</v>
      </c>
      <c r="CE18">
        <v>10013.006129032299</v>
      </c>
      <c r="CF18">
        <v>0</v>
      </c>
      <c r="CG18">
        <v>304.933290322581</v>
      </c>
      <c r="CH18">
        <v>1400</v>
      </c>
      <c r="CI18">
        <v>0.90001074193548403</v>
      </c>
      <c r="CJ18">
        <v>9.9989580645161294E-2</v>
      </c>
      <c r="CK18">
        <v>0</v>
      </c>
      <c r="CL18">
        <v>821.21558064516103</v>
      </c>
      <c r="CM18">
        <v>4.9993800000000004</v>
      </c>
      <c r="CN18">
        <v>11690.0419354839</v>
      </c>
      <c r="CO18">
        <v>11164.367741935501</v>
      </c>
      <c r="CP18">
        <v>48.061999999999998</v>
      </c>
      <c r="CQ18">
        <v>49.893000000000001</v>
      </c>
      <c r="CR18">
        <v>48.924999999999997</v>
      </c>
      <c r="CS18">
        <v>49.670999999999999</v>
      </c>
      <c r="CT18">
        <v>49.625</v>
      </c>
      <c r="CU18">
        <v>1255.5151612903201</v>
      </c>
      <c r="CV18">
        <v>139.48483870967701</v>
      </c>
      <c r="CW18">
        <v>0</v>
      </c>
      <c r="CX18">
        <v>116.90000009536701</v>
      </c>
      <c r="CY18">
        <v>0</v>
      </c>
      <c r="CZ18">
        <v>819.88099999999997</v>
      </c>
      <c r="DA18">
        <v>-76.483153728480005</v>
      </c>
      <c r="DB18">
        <v>-1075.9999983371499</v>
      </c>
      <c r="DC18">
        <v>11670.9</v>
      </c>
      <c r="DD18">
        <v>15</v>
      </c>
      <c r="DE18">
        <v>1608157635</v>
      </c>
      <c r="DF18" t="s">
        <v>297</v>
      </c>
      <c r="DG18">
        <v>1608157635</v>
      </c>
      <c r="DH18">
        <v>1608157630.5</v>
      </c>
      <c r="DI18">
        <v>23</v>
      </c>
      <c r="DJ18">
        <v>-2.2519999999999998</v>
      </c>
      <c r="DK18">
        <v>-3.0000000000000001E-3</v>
      </c>
      <c r="DL18">
        <v>2.8929999999999998</v>
      </c>
      <c r="DM18">
        <v>0.03</v>
      </c>
      <c r="DN18">
        <v>47</v>
      </c>
      <c r="DO18">
        <v>16</v>
      </c>
      <c r="DP18">
        <v>0.28000000000000003</v>
      </c>
      <c r="DQ18">
        <v>0.2</v>
      </c>
      <c r="DR18">
        <v>-2.2946105579216098</v>
      </c>
      <c r="DS18">
        <v>-0.152271276923789</v>
      </c>
      <c r="DT18">
        <v>1.5863554233555802E-2</v>
      </c>
      <c r="DU18">
        <v>1</v>
      </c>
      <c r="DV18">
        <v>2.7245570967741899</v>
      </c>
      <c r="DW18">
        <v>0.176827258064508</v>
      </c>
      <c r="DX18">
        <v>1.8880185071801399E-2</v>
      </c>
      <c r="DY18">
        <v>1</v>
      </c>
      <c r="DZ18">
        <v>0.58512929032258099</v>
      </c>
      <c r="EA18">
        <v>-7.26290322578932E-5</v>
      </c>
      <c r="EB18">
        <v>6.7774222873894104E-4</v>
      </c>
      <c r="EC18">
        <v>1</v>
      </c>
      <c r="ED18">
        <v>3</v>
      </c>
      <c r="EE18">
        <v>3</v>
      </c>
      <c r="EF18" t="s">
        <v>298</v>
      </c>
      <c r="EG18">
        <v>100</v>
      </c>
      <c r="EH18">
        <v>100</v>
      </c>
      <c r="EI18">
        <v>2.8929999999999998</v>
      </c>
      <c r="EJ18">
        <v>0.03</v>
      </c>
      <c r="EK18">
        <v>5.1458095238093602</v>
      </c>
      <c r="EL18">
        <v>0</v>
      </c>
      <c r="EM18">
        <v>0</v>
      </c>
      <c r="EN18">
        <v>0</v>
      </c>
      <c r="EO18">
        <v>3.2919999999995397E-2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10.7</v>
      </c>
      <c r="EX18">
        <v>10.7</v>
      </c>
      <c r="EY18">
        <v>2</v>
      </c>
      <c r="EZ18">
        <v>493.56900000000002</v>
      </c>
      <c r="FA18">
        <v>510.41</v>
      </c>
      <c r="FB18">
        <v>24.412400000000002</v>
      </c>
      <c r="FC18">
        <v>32.8551</v>
      </c>
      <c r="FD18">
        <v>30.000900000000001</v>
      </c>
      <c r="FE18">
        <v>32.623600000000003</v>
      </c>
      <c r="FF18">
        <v>32.657400000000003</v>
      </c>
      <c r="FG18">
        <v>5.2091700000000003</v>
      </c>
      <c r="FH18">
        <v>0</v>
      </c>
      <c r="FI18">
        <v>100</v>
      </c>
      <c r="FJ18">
        <v>24.256</v>
      </c>
      <c r="FK18">
        <v>47.081400000000002</v>
      </c>
      <c r="FL18">
        <v>16.281600000000001</v>
      </c>
      <c r="FM18">
        <v>100.834</v>
      </c>
      <c r="FN18">
        <v>100.375</v>
      </c>
    </row>
    <row r="19" spans="1:170" x14ac:dyDescent="0.25">
      <c r="A19">
        <v>3</v>
      </c>
      <c r="B19">
        <v>1608157711</v>
      </c>
      <c r="C19">
        <v>216.5</v>
      </c>
      <c r="D19" t="s">
        <v>299</v>
      </c>
      <c r="E19" t="s">
        <v>300</v>
      </c>
      <c r="F19" t="s">
        <v>285</v>
      </c>
      <c r="G19" t="s">
        <v>286</v>
      </c>
      <c r="H19">
        <v>1608157703</v>
      </c>
      <c r="I19">
        <f t="shared" si="0"/>
        <v>5.0222675655495653E-4</v>
      </c>
      <c r="J19">
        <f t="shared" si="1"/>
        <v>8.232690836507249E-2</v>
      </c>
      <c r="K19">
        <f t="shared" si="2"/>
        <v>79.498599999999996</v>
      </c>
      <c r="L19">
        <f t="shared" si="3"/>
        <v>70.744000794321238</v>
      </c>
      <c r="M19">
        <f t="shared" si="4"/>
        <v>7.2188522035357714</v>
      </c>
      <c r="N19">
        <f t="shared" si="5"/>
        <v>8.1121881338958151</v>
      </c>
      <c r="O19">
        <f t="shared" si="6"/>
        <v>2.2018882774620718E-2</v>
      </c>
      <c r="P19">
        <f t="shared" si="7"/>
        <v>2.9633722411512311</v>
      </c>
      <c r="Q19">
        <f t="shared" si="8"/>
        <v>2.1928392814597023E-2</v>
      </c>
      <c r="R19">
        <f t="shared" si="9"/>
        <v>1.3713344562233547E-2</v>
      </c>
      <c r="S19">
        <f t="shared" si="10"/>
        <v>231.29304900406837</v>
      </c>
      <c r="T19">
        <f t="shared" si="11"/>
        <v>29.203554011801916</v>
      </c>
      <c r="U19">
        <f t="shared" si="12"/>
        <v>28.6388580645161</v>
      </c>
      <c r="V19">
        <f t="shared" si="13"/>
        <v>3.9384889926617617</v>
      </c>
      <c r="W19">
        <f t="shared" si="14"/>
        <v>43.93168148805335</v>
      </c>
      <c r="X19">
        <f t="shared" si="15"/>
        <v>1.6655950301591016</v>
      </c>
      <c r="Y19">
        <f t="shared" si="16"/>
        <v>3.7913300236687699</v>
      </c>
      <c r="Z19">
        <f t="shared" si="17"/>
        <v>2.2728939625026601</v>
      </c>
      <c r="AA19">
        <f t="shared" si="18"/>
        <v>-22.148199964073584</v>
      </c>
      <c r="AB19">
        <f t="shared" si="19"/>
        <v>-104.60037722824416</v>
      </c>
      <c r="AC19">
        <f t="shared" si="20"/>
        <v>-7.7180192489150086</v>
      </c>
      <c r="AD19">
        <f t="shared" si="21"/>
        <v>96.826452562835641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53727.227811714823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749.70540000000005</v>
      </c>
      <c r="AR19">
        <v>803.6</v>
      </c>
      <c r="AS19">
        <f t="shared" si="27"/>
        <v>6.706645097063213E-2</v>
      </c>
      <c r="AT19">
        <v>0.5</v>
      </c>
      <c r="AU19">
        <f t="shared" si="28"/>
        <v>1180.1929257312277</v>
      </c>
      <c r="AV19">
        <f t="shared" si="29"/>
        <v>8.232690836507249E-2</v>
      </c>
      <c r="AW19">
        <f t="shared" si="30"/>
        <v>39.57567549472013</v>
      </c>
      <c r="AX19">
        <f t="shared" si="31"/>
        <v>0.27351916376306629</v>
      </c>
      <c r="AY19">
        <f t="shared" si="32"/>
        <v>5.5929363224434215E-4</v>
      </c>
      <c r="AZ19">
        <f t="shared" si="33"/>
        <v>3.0593330014932802</v>
      </c>
      <c r="BA19" t="s">
        <v>302</v>
      </c>
      <c r="BB19">
        <v>583.79999999999995</v>
      </c>
      <c r="BC19">
        <f t="shared" si="34"/>
        <v>219.80000000000007</v>
      </c>
      <c r="BD19">
        <f t="shared" si="35"/>
        <v>0.24519836214740651</v>
      </c>
      <c r="BE19">
        <f t="shared" si="36"/>
        <v>0.91793240437892987</v>
      </c>
      <c r="BF19">
        <f t="shared" si="37"/>
        <v>0.61158327513966348</v>
      </c>
      <c r="BG19">
        <f t="shared" si="38"/>
        <v>0.96539583348436409</v>
      </c>
      <c r="BH19">
        <f t="shared" si="39"/>
        <v>1400.00903225806</v>
      </c>
      <c r="BI19">
        <f t="shared" si="40"/>
        <v>1180.1929257312277</v>
      </c>
      <c r="BJ19">
        <f t="shared" si="41"/>
        <v>0.84298950830889063</v>
      </c>
      <c r="BK19">
        <f t="shared" si="42"/>
        <v>0.19597901661778144</v>
      </c>
      <c r="BL19">
        <v>6</v>
      </c>
      <c r="BM19">
        <v>0.5</v>
      </c>
      <c r="BN19" t="s">
        <v>290</v>
      </c>
      <c r="BO19">
        <v>2</v>
      </c>
      <c r="BP19">
        <v>1608157703</v>
      </c>
      <c r="BQ19">
        <v>79.498599999999996</v>
      </c>
      <c r="BR19">
        <v>79.645303225806501</v>
      </c>
      <c r="BS19">
        <v>16.322658064516101</v>
      </c>
      <c r="BT19">
        <v>15.729825806451601</v>
      </c>
      <c r="BU19">
        <v>76.605112903225802</v>
      </c>
      <c r="BV19">
        <v>16.293058064516099</v>
      </c>
      <c r="BW19">
        <v>500.00222580645197</v>
      </c>
      <c r="BX19">
        <v>101.941903225806</v>
      </c>
      <c r="BY19">
        <v>9.9996051612903203E-2</v>
      </c>
      <c r="BZ19">
        <v>27.9841290322581</v>
      </c>
      <c r="CA19">
        <v>28.6388580645161</v>
      </c>
      <c r="CB19">
        <v>999.9</v>
      </c>
      <c r="CC19">
        <v>0</v>
      </c>
      <c r="CD19">
        <v>0</v>
      </c>
      <c r="CE19">
        <v>9999.8996774193492</v>
      </c>
      <c r="CF19">
        <v>0</v>
      </c>
      <c r="CG19">
        <v>302.671258064516</v>
      </c>
      <c r="CH19">
        <v>1400.00903225806</v>
      </c>
      <c r="CI19">
        <v>0.89999503225806399</v>
      </c>
      <c r="CJ19">
        <v>0.100004977419355</v>
      </c>
      <c r="CK19">
        <v>0</v>
      </c>
      <c r="CL19">
        <v>750.08893548387096</v>
      </c>
      <c r="CM19">
        <v>4.9993800000000004</v>
      </c>
      <c r="CN19">
        <v>10683.225806451601</v>
      </c>
      <c r="CO19">
        <v>11164.390322580601</v>
      </c>
      <c r="CP19">
        <v>48.058</v>
      </c>
      <c r="CQ19">
        <v>49.8546774193548</v>
      </c>
      <c r="CR19">
        <v>48.875</v>
      </c>
      <c r="CS19">
        <v>49.561999999999998</v>
      </c>
      <c r="CT19">
        <v>49.620935483871001</v>
      </c>
      <c r="CU19">
        <v>1255.4983870967701</v>
      </c>
      <c r="CV19">
        <v>139.511290322581</v>
      </c>
      <c r="CW19">
        <v>0</v>
      </c>
      <c r="CX19">
        <v>98.399999856948895</v>
      </c>
      <c r="CY19">
        <v>0</v>
      </c>
      <c r="CZ19">
        <v>749.70540000000005</v>
      </c>
      <c r="DA19">
        <v>-25.084230826311298</v>
      </c>
      <c r="DB19">
        <v>-352.907692899192</v>
      </c>
      <c r="DC19">
        <v>10677.608</v>
      </c>
      <c r="DD19">
        <v>15</v>
      </c>
      <c r="DE19">
        <v>1608157635</v>
      </c>
      <c r="DF19" t="s">
        <v>297</v>
      </c>
      <c r="DG19">
        <v>1608157635</v>
      </c>
      <c r="DH19">
        <v>1608157630.5</v>
      </c>
      <c r="DI19">
        <v>23</v>
      </c>
      <c r="DJ19">
        <v>-2.2519999999999998</v>
      </c>
      <c r="DK19">
        <v>-3.0000000000000001E-3</v>
      </c>
      <c r="DL19">
        <v>2.8929999999999998</v>
      </c>
      <c r="DM19">
        <v>0.03</v>
      </c>
      <c r="DN19">
        <v>47</v>
      </c>
      <c r="DO19">
        <v>16</v>
      </c>
      <c r="DP19">
        <v>0.28000000000000003</v>
      </c>
      <c r="DQ19">
        <v>0.2</v>
      </c>
      <c r="DR19">
        <v>8.2599465362578395E-2</v>
      </c>
      <c r="DS19">
        <v>-0.17799634254824601</v>
      </c>
      <c r="DT19">
        <v>3.4499433741991499E-2</v>
      </c>
      <c r="DU19">
        <v>1</v>
      </c>
      <c r="DV19">
        <v>-0.14834489354838701</v>
      </c>
      <c r="DW19">
        <v>0.160901622580646</v>
      </c>
      <c r="DX19">
        <v>4.1311826678965199E-2</v>
      </c>
      <c r="DY19">
        <v>1</v>
      </c>
      <c r="DZ19">
        <v>0.59263670967741899</v>
      </c>
      <c r="EA19">
        <v>2.52792580645151E-2</v>
      </c>
      <c r="EB19">
        <v>1.92290778121772E-3</v>
      </c>
      <c r="EC19">
        <v>1</v>
      </c>
      <c r="ED19">
        <v>3</v>
      </c>
      <c r="EE19">
        <v>3</v>
      </c>
      <c r="EF19" t="s">
        <v>298</v>
      </c>
      <c r="EG19">
        <v>100</v>
      </c>
      <c r="EH19">
        <v>100</v>
      </c>
      <c r="EI19">
        <v>2.8929999999999998</v>
      </c>
      <c r="EJ19">
        <v>2.9600000000000001E-2</v>
      </c>
      <c r="EK19">
        <v>2.8934850000000001</v>
      </c>
      <c r="EL19">
        <v>0</v>
      </c>
      <c r="EM19">
        <v>0</v>
      </c>
      <c r="EN19">
        <v>0</v>
      </c>
      <c r="EO19">
        <v>2.9600000000005601E-2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1.3</v>
      </c>
      <c r="EX19">
        <v>1.3</v>
      </c>
      <c r="EY19">
        <v>2</v>
      </c>
      <c r="EZ19">
        <v>493.70800000000003</v>
      </c>
      <c r="FA19">
        <v>510.60300000000001</v>
      </c>
      <c r="FB19">
        <v>24.446999999999999</v>
      </c>
      <c r="FC19">
        <v>32.833599999999997</v>
      </c>
      <c r="FD19">
        <v>30</v>
      </c>
      <c r="FE19">
        <v>32.616700000000002</v>
      </c>
      <c r="FF19">
        <v>32.651499999999999</v>
      </c>
      <c r="FG19">
        <v>6.6926699999999997</v>
      </c>
      <c r="FH19">
        <v>0</v>
      </c>
      <c r="FI19">
        <v>100</v>
      </c>
      <c r="FJ19">
        <v>24.449200000000001</v>
      </c>
      <c r="FK19">
        <v>79.939899999999994</v>
      </c>
      <c r="FL19">
        <v>16.281600000000001</v>
      </c>
      <c r="FM19">
        <v>100.83799999999999</v>
      </c>
      <c r="FN19">
        <v>100.379</v>
      </c>
    </row>
    <row r="20" spans="1:170" x14ac:dyDescent="0.25">
      <c r="A20">
        <v>4</v>
      </c>
      <c r="B20">
        <v>1608157782</v>
      </c>
      <c r="C20">
        <v>287.5</v>
      </c>
      <c r="D20" t="s">
        <v>303</v>
      </c>
      <c r="E20" t="s">
        <v>304</v>
      </c>
      <c r="F20" t="s">
        <v>285</v>
      </c>
      <c r="G20" t="s">
        <v>286</v>
      </c>
      <c r="H20">
        <v>1608157774.25</v>
      </c>
      <c r="I20">
        <f t="shared" si="0"/>
        <v>5.1600637746618597E-4</v>
      </c>
      <c r="J20">
        <f t="shared" si="1"/>
        <v>0.34444933759901913</v>
      </c>
      <c r="K20">
        <f t="shared" si="2"/>
        <v>99.6284766666667</v>
      </c>
      <c r="L20">
        <f t="shared" si="3"/>
        <v>72.122298328486053</v>
      </c>
      <c r="M20">
        <f t="shared" si="4"/>
        <v>7.3595390533314751</v>
      </c>
      <c r="N20">
        <f t="shared" si="5"/>
        <v>10.16633803754779</v>
      </c>
      <c r="O20">
        <f t="shared" si="6"/>
        <v>2.2696086436353742E-2</v>
      </c>
      <c r="P20">
        <f t="shared" si="7"/>
        <v>2.9652914811538889</v>
      </c>
      <c r="Q20">
        <f t="shared" si="8"/>
        <v>2.2600019787472291E-2</v>
      </c>
      <c r="R20">
        <f t="shared" si="9"/>
        <v>1.4133609563474623E-2</v>
      </c>
      <c r="S20">
        <f t="shared" si="10"/>
        <v>231.29092714472759</v>
      </c>
      <c r="T20">
        <f t="shared" si="11"/>
        <v>29.182820079001488</v>
      </c>
      <c r="U20">
        <f t="shared" si="12"/>
        <v>28.61702</v>
      </c>
      <c r="V20">
        <f t="shared" si="13"/>
        <v>3.9335014551912675</v>
      </c>
      <c r="W20">
        <f t="shared" si="14"/>
        <v>44.02672849924101</v>
      </c>
      <c r="X20">
        <f t="shared" si="15"/>
        <v>1.6675974529040103</v>
      </c>
      <c r="Y20">
        <f t="shared" si="16"/>
        <v>3.7876933166468607</v>
      </c>
      <c r="Z20">
        <f t="shared" si="17"/>
        <v>2.2659040022872574</v>
      </c>
      <c r="AA20">
        <f t="shared" si="18"/>
        <v>-22.755881246258802</v>
      </c>
      <c r="AB20">
        <f t="shared" si="19"/>
        <v>-103.80820419946402</v>
      </c>
      <c r="AC20">
        <f t="shared" si="20"/>
        <v>-7.6531511925527784</v>
      </c>
      <c r="AD20">
        <f t="shared" si="21"/>
        <v>97.073690506451996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53786.241977394609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729.35599999999999</v>
      </c>
      <c r="AR20">
        <v>781.22</v>
      </c>
      <c r="AS20">
        <f t="shared" si="27"/>
        <v>6.6388469317221865E-2</v>
      </c>
      <c r="AT20">
        <v>0.5</v>
      </c>
      <c r="AU20">
        <f t="shared" si="28"/>
        <v>1180.1842218533859</v>
      </c>
      <c r="AV20">
        <f t="shared" si="29"/>
        <v>0.34444933759901913</v>
      </c>
      <c r="AW20">
        <f t="shared" si="30"/>
        <v>39.17531200059144</v>
      </c>
      <c r="AX20">
        <f t="shared" si="31"/>
        <v>0.27752745705435095</v>
      </c>
      <c r="AY20">
        <f t="shared" si="32"/>
        <v>7.8140073417267439E-4</v>
      </c>
      <c r="AZ20">
        <f t="shared" si="33"/>
        <v>3.1756227439133657</v>
      </c>
      <c r="BA20" t="s">
        <v>306</v>
      </c>
      <c r="BB20">
        <v>564.41</v>
      </c>
      <c r="BC20">
        <f t="shared" si="34"/>
        <v>216.81000000000006</v>
      </c>
      <c r="BD20">
        <f t="shared" si="35"/>
        <v>0.23921405839214066</v>
      </c>
      <c r="BE20">
        <f t="shared" si="36"/>
        <v>0.91963064422260676</v>
      </c>
      <c r="BF20">
        <f t="shared" si="37"/>
        <v>0.78888914890131623</v>
      </c>
      <c r="BG20">
        <f t="shared" si="38"/>
        <v>0.97418401103853569</v>
      </c>
      <c r="BH20">
        <f t="shared" si="39"/>
        <v>1399.999</v>
      </c>
      <c r="BI20">
        <f t="shared" si="40"/>
        <v>1180.1842218533859</v>
      </c>
      <c r="BJ20">
        <f t="shared" si="41"/>
        <v>0.84298933203051274</v>
      </c>
      <c r="BK20">
        <f t="shared" si="42"/>
        <v>0.19597866406102557</v>
      </c>
      <c r="BL20">
        <v>6</v>
      </c>
      <c r="BM20">
        <v>0.5</v>
      </c>
      <c r="BN20" t="s">
        <v>290</v>
      </c>
      <c r="BO20">
        <v>2</v>
      </c>
      <c r="BP20">
        <v>1608157774.25</v>
      </c>
      <c r="BQ20">
        <v>99.6284766666667</v>
      </c>
      <c r="BR20">
        <v>100.1035</v>
      </c>
      <c r="BS20">
        <v>16.342186666666699</v>
      </c>
      <c r="BT20">
        <v>15.7331066666667</v>
      </c>
      <c r="BU20">
        <v>96.734999999999999</v>
      </c>
      <c r="BV20">
        <v>16.3125866666667</v>
      </c>
      <c r="BW20">
        <v>500.006933333333</v>
      </c>
      <c r="BX20">
        <v>101.94256666666701</v>
      </c>
      <c r="BY20">
        <v>9.9925376666666593E-2</v>
      </c>
      <c r="BZ20">
        <v>27.967669999999998</v>
      </c>
      <c r="CA20">
        <v>28.61702</v>
      </c>
      <c r="CB20">
        <v>999.9</v>
      </c>
      <c r="CC20">
        <v>0</v>
      </c>
      <c r="CD20">
        <v>0</v>
      </c>
      <c r="CE20">
        <v>10010.714666666699</v>
      </c>
      <c r="CF20">
        <v>0</v>
      </c>
      <c r="CG20">
        <v>300.69880000000001</v>
      </c>
      <c r="CH20">
        <v>1399.999</v>
      </c>
      <c r="CI20">
        <v>0.89999720000000005</v>
      </c>
      <c r="CJ20">
        <v>0.10000282000000001</v>
      </c>
      <c r="CK20">
        <v>0</v>
      </c>
      <c r="CL20">
        <v>729.51576666666699</v>
      </c>
      <c r="CM20">
        <v>4.9993800000000004</v>
      </c>
      <c r="CN20">
        <v>10390.9866666667</v>
      </c>
      <c r="CO20">
        <v>11164.3066666667</v>
      </c>
      <c r="CP20">
        <v>48.066200000000002</v>
      </c>
      <c r="CQ20">
        <v>49.820399999999999</v>
      </c>
      <c r="CR20">
        <v>48.875</v>
      </c>
      <c r="CS20">
        <v>49.555799999999998</v>
      </c>
      <c r="CT20">
        <v>49.625</v>
      </c>
      <c r="CU20">
        <v>1255.4970000000001</v>
      </c>
      <c r="CV20">
        <v>139.50200000000001</v>
      </c>
      <c r="CW20">
        <v>0</v>
      </c>
      <c r="CX20">
        <v>70.199999809265094</v>
      </c>
      <c r="CY20">
        <v>0</v>
      </c>
      <c r="CZ20">
        <v>729.35599999999999</v>
      </c>
      <c r="DA20">
        <v>-18.8892307947525</v>
      </c>
      <c r="DB20">
        <v>-273.130769752025</v>
      </c>
      <c r="DC20">
        <v>10389.008</v>
      </c>
      <c r="DD20">
        <v>15</v>
      </c>
      <c r="DE20">
        <v>1608157635</v>
      </c>
      <c r="DF20" t="s">
        <v>297</v>
      </c>
      <c r="DG20">
        <v>1608157635</v>
      </c>
      <c r="DH20">
        <v>1608157630.5</v>
      </c>
      <c r="DI20">
        <v>23</v>
      </c>
      <c r="DJ20">
        <v>-2.2519999999999998</v>
      </c>
      <c r="DK20">
        <v>-3.0000000000000001E-3</v>
      </c>
      <c r="DL20">
        <v>2.8929999999999998</v>
      </c>
      <c r="DM20">
        <v>0.03</v>
      </c>
      <c r="DN20">
        <v>47</v>
      </c>
      <c r="DO20">
        <v>16</v>
      </c>
      <c r="DP20">
        <v>0.28000000000000003</v>
      </c>
      <c r="DQ20">
        <v>0.2</v>
      </c>
      <c r="DR20">
        <v>0.34727114761843703</v>
      </c>
      <c r="DS20">
        <v>-7.7947465018428197E-2</v>
      </c>
      <c r="DT20">
        <v>3.1781347890566199E-2</v>
      </c>
      <c r="DU20">
        <v>1</v>
      </c>
      <c r="DV20">
        <v>-0.47894332258064498</v>
      </c>
      <c r="DW20">
        <v>6.0908709677419202E-2</v>
      </c>
      <c r="DX20">
        <v>3.7778563602868E-2</v>
      </c>
      <c r="DY20">
        <v>1</v>
      </c>
      <c r="DZ20">
        <v>0.60822154838709697</v>
      </c>
      <c r="EA20">
        <v>6.5593741935482397E-2</v>
      </c>
      <c r="EB20">
        <v>4.9675401574019199E-3</v>
      </c>
      <c r="EC20">
        <v>1</v>
      </c>
      <c r="ED20">
        <v>3</v>
      </c>
      <c r="EE20">
        <v>3</v>
      </c>
      <c r="EF20" t="s">
        <v>298</v>
      </c>
      <c r="EG20">
        <v>100</v>
      </c>
      <c r="EH20">
        <v>100</v>
      </c>
      <c r="EI20">
        <v>2.8940000000000001</v>
      </c>
      <c r="EJ20">
        <v>2.9600000000000001E-2</v>
      </c>
      <c r="EK20">
        <v>2.8934850000000001</v>
      </c>
      <c r="EL20">
        <v>0</v>
      </c>
      <c r="EM20">
        <v>0</v>
      </c>
      <c r="EN20">
        <v>0</v>
      </c>
      <c r="EO20">
        <v>2.9600000000005601E-2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2.5</v>
      </c>
      <c r="EX20">
        <v>2.5</v>
      </c>
      <c r="EY20">
        <v>2</v>
      </c>
      <c r="EZ20">
        <v>493.839</v>
      </c>
      <c r="FA20">
        <v>510.88099999999997</v>
      </c>
      <c r="FB20">
        <v>24.322600000000001</v>
      </c>
      <c r="FC20">
        <v>32.819000000000003</v>
      </c>
      <c r="FD20">
        <v>29.9999</v>
      </c>
      <c r="FE20">
        <v>32.610900000000001</v>
      </c>
      <c r="FF20">
        <v>32.645699999999998</v>
      </c>
      <c r="FG20">
        <v>7.6218599999999999</v>
      </c>
      <c r="FH20">
        <v>0</v>
      </c>
      <c r="FI20">
        <v>100</v>
      </c>
      <c r="FJ20">
        <v>24.334900000000001</v>
      </c>
      <c r="FK20">
        <v>100.262</v>
      </c>
      <c r="FL20">
        <v>16.322299999999998</v>
      </c>
      <c r="FM20">
        <v>100.842</v>
      </c>
      <c r="FN20">
        <v>100.378</v>
      </c>
    </row>
    <row r="21" spans="1:170" x14ac:dyDescent="0.25">
      <c r="A21">
        <v>5</v>
      </c>
      <c r="B21">
        <v>1608157855.0999999</v>
      </c>
      <c r="C21">
        <v>360.59999990463302</v>
      </c>
      <c r="D21" t="s">
        <v>307</v>
      </c>
      <c r="E21" t="s">
        <v>308</v>
      </c>
      <c r="F21" t="s">
        <v>285</v>
      </c>
      <c r="G21" t="s">
        <v>286</v>
      </c>
      <c r="H21">
        <v>1608157847.3499999</v>
      </c>
      <c r="I21">
        <f t="shared" si="0"/>
        <v>5.5197492745645321E-4</v>
      </c>
      <c r="J21">
        <f t="shared" si="1"/>
        <v>1.1145588791186496</v>
      </c>
      <c r="K21">
        <f t="shared" si="2"/>
        <v>149.167466666667</v>
      </c>
      <c r="L21">
        <f t="shared" si="3"/>
        <v>71.502253146644804</v>
      </c>
      <c r="M21">
        <f t="shared" si="4"/>
        <v>7.2963374321017644</v>
      </c>
      <c r="N21">
        <f t="shared" si="5"/>
        <v>15.221564675166686</v>
      </c>
      <c r="O21">
        <f t="shared" si="6"/>
        <v>2.4310396346247039E-2</v>
      </c>
      <c r="P21">
        <f t="shared" si="7"/>
        <v>2.9644018455433216</v>
      </c>
      <c r="Q21">
        <f t="shared" si="8"/>
        <v>2.4200180681879298E-2</v>
      </c>
      <c r="R21">
        <f t="shared" si="9"/>
        <v>1.5134973589025266E-2</v>
      </c>
      <c r="S21">
        <f t="shared" si="10"/>
        <v>231.28714383835617</v>
      </c>
      <c r="T21">
        <f t="shared" si="11"/>
        <v>29.190028861795867</v>
      </c>
      <c r="U21">
        <f t="shared" si="12"/>
        <v>28.626850000000001</v>
      </c>
      <c r="V21">
        <f t="shared" si="13"/>
        <v>3.9357458206092555</v>
      </c>
      <c r="W21">
        <f t="shared" si="14"/>
        <v>44.107248947948293</v>
      </c>
      <c r="X21">
        <f t="shared" si="15"/>
        <v>1.6722212421821236</v>
      </c>
      <c r="Y21">
        <f t="shared" si="16"/>
        <v>3.7912617133649396</v>
      </c>
      <c r="Z21">
        <f t="shared" si="17"/>
        <v>2.2635245784271318</v>
      </c>
      <c r="AA21">
        <f t="shared" si="18"/>
        <v>-24.342094300829586</v>
      </c>
      <c r="AB21">
        <f t="shared" si="19"/>
        <v>-102.76701767189584</v>
      </c>
      <c r="AC21">
        <f t="shared" si="20"/>
        <v>-7.57964464496267</v>
      </c>
      <c r="AD21">
        <f t="shared" si="21"/>
        <v>96.598387220668087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53757.387105552989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715.89179999999999</v>
      </c>
      <c r="AR21">
        <v>770.2</v>
      </c>
      <c r="AS21">
        <f t="shared" si="27"/>
        <v>7.0511815112957787E-2</v>
      </c>
      <c r="AT21">
        <v>0.5</v>
      </c>
      <c r="AU21">
        <f t="shared" si="28"/>
        <v>1180.1648418533898</v>
      </c>
      <c r="AV21">
        <f t="shared" si="29"/>
        <v>1.1145588791186496</v>
      </c>
      <c r="AW21">
        <f t="shared" si="30"/>
        <v>41.607782565789641</v>
      </c>
      <c r="AX21">
        <f t="shared" si="31"/>
        <v>0.29331342508439373</v>
      </c>
      <c r="AY21">
        <f t="shared" si="32"/>
        <v>1.4339576124613152E-3</v>
      </c>
      <c r="AZ21">
        <f t="shared" si="33"/>
        <v>3.235367437029343</v>
      </c>
      <c r="BA21" t="s">
        <v>310</v>
      </c>
      <c r="BB21">
        <v>544.29</v>
      </c>
      <c r="BC21">
        <f t="shared" si="34"/>
        <v>225.91000000000008</v>
      </c>
      <c r="BD21">
        <f t="shared" si="35"/>
        <v>0.24039750343056987</v>
      </c>
      <c r="BE21">
        <f t="shared" si="36"/>
        <v>0.91687731576023168</v>
      </c>
      <c r="BF21">
        <f t="shared" si="37"/>
        <v>0.99241861118920238</v>
      </c>
      <c r="BG21">
        <f t="shared" si="38"/>
        <v>0.97851134422204666</v>
      </c>
      <c r="BH21">
        <f t="shared" si="39"/>
        <v>1399.9760000000001</v>
      </c>
      <c r="BI21">
        <f t="shared" si="40"/>
        <v>1180.1648418533898</v>
      </c>
      <c r="BJ21">
        <f t="shared" si="41"/>
        <v>0.84298933828393463</v>
      </c>
      <c r="BK21">
        <f t="shared" si="42"/>
        <v>0.19597867656786935</v>
      </c>
      <c r="BL21">
        <v>6</v>
      </c>
      <c r="BM21">
        <v>0.5</v>
      </c>
      <c r="BN21" t="s">
        <v>290</v>
      </c>
      <c r="BO21">
        <v>2</v>
      </c>
      <c r="BP21">
        <v>1608157847.3499999</v>
      </c>
      <c r="BQ21">
        <v>149.167466666667</v>
      </c>
      <c r="BR21">
        <v>150.6037</v>
      </c>
      <c r="BS21">
        <v>16.387343333333298</v>
      </c>
      <c r="BT21">
        <v>15.735846666666699</v>
      </c>
      <c r="BU21">
        <v>146.273766666667</v>
      </c>
      <c r="BV21">
        <v>16.3577433333333</v>
      </c>
      <c r="BW21">
        <v>500.01440000000002</v>
      </c>
      <c r="BX21">
        <v>101.94346666666701</v>
      </c>
      <c r="BY21">
        <v>9.9995056666666707E-2</v>
      </c>
      <c r="BZ21">
        <v>27.983820000000001</v>
      </c>
      <c r="CA21">
        <v>28.626850000000001</v>
      </c>
      <c r="CB21">
        <v>999.9</v>
      </c>
      <c r="CC21">
        <v>0</v>
      </c>
      <c r="CD21">
        <v>0</v>
      </c>
      <c r="CE21">
        <v>10005.582</v>
      </c>
      <c r="CF21">
        <v>0</v>
      </c>
      <c r="CG21">
        <v>297.94060000000002</v>
      </c>
      <c r="CH21">
        <v>1399.9760000000001</v>
      </c>
      <c r="CI21">
        <v>0.89999790000000002</v>
      </c>
      <c r="CJ21">
        <v>0.100002123333333</v>
      </c>
      <c r="CK21">
        <v>0</v>
      </c>
      <c r="CL21">
        <v>716.03613333333305</v>
      </c>
      <c r="CM21">
        <v>4.9993800000000004</v>
      </c>
      <c r="CN21">
        <v>10202.4433333333</v>
      </c>
      <c r="CO21">
        <v>11164.1266666667</v>
      </c>
      <c r="CP21">
        <v>48.061999999999998</v>
      </c>
      <c r="CQ21">
        <v>49.816200000000002</v>
      </c>
      <c r="CR21">
        <v>48.875</v>
      </c>
      <c r="CS21">
        <v>49.5</v>
      </c>
      <c r="CT21">
        <v>49.625</v>
      </c>
      <c r="CU21">
        <v>1255.4760000000001</v>
      </c>
      <c r="CV21">
        <v>139.5</v>
      </c>
      <c r="CW21">
        <v>0</v>
      </c>
      <c r="CX21">
        <v>72.599999904632597</v>
      </c>
      <c r="CY21">
        <v>0</v>
      </c>
      <c r="CZ21">
        <v>715.89179999999999</v>
      </c>
      <c r="DA21">
        <v>-11.5100769147846</v>
      </c>
      <c r="DB21">
        <v>-179.023076635748</v>
      </c>
      <c r="DC21">
        <v>10200.343999999999</v>
      </c>
      <c r="DD21">
        <v>15</v>
      </c>
      <c r="DE21">
        <v>1608157635</v>
      </c>
      <c r="DF21" t="s">
        <v>297</v>
      </c>
      <c r="DG21">
        <v>1608157635</v>
      </c>
      <c r="DH21">
        <v>1608157630.5</v>
      </c>
      <c r="DI21">
        <v>23</v>
      </c>
      <c r="DJ21">
        <v>-2.2519999999999998</v>
      </c>
      <c r="DK21">
        <v>-3.0000000000000001E-3</v>
      </c>
      <c r="DL21">
        <v>2.8929999999999998</v>
      </c>
      <c r="DM21">
        <v>0.03</v>
      </c>
      <c r="DN21">
        <v>47</v>
      </c>
      <c r="DO21">
        <v>16</v>
      </c>
      <c r="DP21">
        <v>0.28000000000000003</v>
      </c>
      <c r="DQ21">
        <v>0.2</v>
      </c>
      <c r="DR21">
        <v>1.1226672233734301</v>
      </c>
      <c r="DS21">
        <v>-0.16394419544674901</v>
      </c>
      <c r="DT21">
        <v>3.8751364630908003E-2</v>
      </c>
      <c r="DU21">
        <v>1</v>
      </c>
      <c r="DV21">
        <v>-1.44073266666667</v>
      </c>
      <c r="DW21">
        <v>9.7309721913232505E-2</v>
      </c>
      <c r="DX21">
        <v>3.9323696751732598E-2</v>
      </c>
      <c r="DY21">
        <v>1</v>
      </c>
      <c r="DZ21">
        <v>0.65123830000000005</v>
      </c>
      <c r="EA21">
        <v>3.10695350389317E-2</v>
      </c>
      <c r="EB21">
        <v>2.30930730090216E-3</v>
      </c>
      <c r="EC21">
        <v>1</v>
      </c>
      <c r="ED21">
        <v>3</v>
      </c>
      <c r="EE21">
        <v>3</v>
      </c>
      <c r="EF21" t="s">
        <v>298</v>
      </c>
      <c r="EG21">
        <v>100</v>
      </c>
      <c r="EH21">
        <v>100</v>
      </c>
      <c r="EI21">
        <v>2.8940000000000001</v>
      </c>
      <c r="EJ21">
        <v>2.9600000000000001E-2</v>
      </c>
      <c r="EK21">
        <v>2.8934850000000001</v>
      </c>
      <c r="EL21">
        <v>0</v>
      </c>
      <c r="EM21">
        <v>0</v>
      </c>
      <c r="EN21">
        <v>0</v>
      </c>
      <c r="EO21">
        <v>2.9600000000005601E-2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3.7</v>
      </c>
      <c r="EX21">
        <v>3.7</v>
      </c>
      <c r="EY21">
        <v>2</v>
      </c>
      <c r="EZ21">
        <v>493.75700000000001</v>
      </c>
      <c r="FA21">
        <v>511.31099999999998</v>
      </c>
      <c r="FB21">
        <v>24.375499999999999</v>
      </c>
      <c r="FC21">
        <v>32.795999999999999</v>
      </c>
      <c r="FD21">
        <v>29.9999</v>
      </c>
      <c r="FE21">
        <v>32.595999999999997</v>
      </c>
      <c r="FF21">
        <v>32.6312</v>
      </c>
      <c r="FG21">
        <v>9.9361999999999995</v>
      </c>
      <c r="FH21">
        <v>0</v>
      </c>
      <c r="FI21">
        <v>100</v>
      </c>
      <c r="FJ21">
        <v>24.384</v>
      </c>
      <c r="FK21">
        <v>151.04900000000001</v>
      </c>
      <c r="FL21">
        <v>16.341000000000001</v>
      </c>
      <c r="FM21">
        <v>100.84399999999999</v>
      </c>
      <c r="FN21">
        <v>100.381</v>
      </c>
    </row>
    <row r="22" spans="1:170" x14ac:dyDescent="0.25">
      <c r="A22">
        <v>6</v>
      </c>
      <c r="B22">
        <v>1608157928.0999999</v>
      </c>
      <c r="C22">
        <v>433.59999990463302</v>
      </c>
      <c r="D22" t="s">
        <v>311</v>
      </c>
      <c r="E22" t="s">
        <v>312</v>
      </c>
      <c r="F22" t="s">
        <v>285</v>
      </c>
      <c r="G22" t="s">
        <v>286</v>
      </c>
      <c r="H22">
        <v>1608157920.3499999</v>
      </c>
      <c r="I22">
        <f t="shared" si="0"/>
        <v>5.7350551828901466E-4</v>
      </c>
      <c r="J22">
        <f t="shared" si="1"/>
        <v>1.7802738261463591</v>
      </c>
      <c r="K22">
        <f t="shared" si="2"/>
        <v>199.16263333333299</v>
      </c>
      <c r="L22">
        <f t="shared" si="3"/>
        <v>81.011925083815115</v>
      </c>
      <c r="M22">
        <f t="shared" si="4"/>
        <v>8.2667563050448791</v>
      </c>
      <c r="N22">
        <f t="shared" si="5"/>
        <v>20.323291331915307</v>
      </c>
      <c r="O22">
        <f t="shared" si="6"/>
        <v>2.5298821223961095E-2</v>
      </c>
      <c r="P22">
        <f t="shared" si="7"/>
        <v>2.9623107146743535</v>
      </c>
      <c r="Q22">
        <f t="shared" si="8"/>
        <v>2.5179400881365898E-2</v>
      </c>
      <c r="R22">
        <f t="shared" si="9"/>
        <v>1.5747807875050659E-2</v>
      </c>
      <c r="S22">
        <f t="shared" si="10"/>
        <v>231.2887993830598</v>
      </c>
      <c r="T22">
        <f t="shared" si="11"/>
        <v>29.191218846668367</v>
      </c>
      <c r="U22">
        <f t="shared" si="12"/>
        <v>28.630496666666701</v>
      </c>
      <c r="V22">
        <f t="shared" si="13"/>
        <v>3.9365787040250746</v>
      </c>
      <c r="W22">
        <f t="shared" si="14"/>
        <v>44.198858570603207</v>
      </c>
      <c r="X22">
        <f t="shared" si="15"/>
        <v>1.6762738450864023</v>
      </c>
      <c r="Y22">
        <f t="shared" si="16"/>
        <v>3.7925727027740419</v>
      </c>
      <c r="Z22">
        <f t="shared" si="17"/>
        <v>2.2603048589386723</v>
      </c>
      <c r="AA22">
        <f t="shared" si="18"/>
        <v>-25.291593356545548</v>
      </c>
      <c r="AB22">
        <f t="shared" si="19"/>
        <v>-102.3298666841536</v>
      </c>
      <c r="AC22">
        <f t="shared" si="20"/>
        <v>-7.5530901347262276</v>
      </c>
      <c r="AD22">
        <f t="shared" si="21"/>
        <v>96.114249207634415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53695.268542441117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708.54079999999999</v>
      </c>
      <c r="AR22">
        <v>767.73</v>
      </c>
      <c r="AS22">
        <f t="shared" si="27"/>
        <v>7.7096375027679076E-2</v>
      </c>
      <c r="AT22">
        <v>0.5</v>
      </c>
      <c r="AU22">
        <f t="shared" si="28"/>
        <v>1180.1730218534065</v>
      </c>
      <c r="AV22">
        <f t="shared" si="29"/>
        <v>1.7802738261463591</v>
      </c>
      <c r="AW22">
        <f t="shared" si="30"/>
        <v>45.493530945179756</v>
      </c>
      <c r="AX22">
        <f t="shared" si="31"/>
        <v>0.31146366561160826</v>
      </c>
      <c r="AY22">
        <f t="shared" si="32"/>
        <v>1.9980301721008844E-3</v>
      </c>
      <c r="AZ22">
        <f t="shared" si="33"/>
        <v>3.2489937868781991</v>
      </c>
      <c r="BA22" t="s">
        <v>314</v>
      </c>
      <c r="BB22">
        <v>528.61</v>
      </c>
      <c r="BC22">
        <f t="shared" si="34"/>
        <v>239.12</v>
      </c>
      <c r="BD22">
        <f t="shared" si="35"/>
        <v>0.24752927400468394</v>
      </c>
      <c r="BE22">
        <f t="shared" si="36"/>
        <v>0.91252144709837679</v>
      </c>
      <c r="BF22">
        <f t="shared" si="37"/>
        <v>1.1327409501096708</v>
      </c>
      <c r="BG22">
        <f t="shared" si="38"/>
        <v>0.97948126372869559</v>
      </c>
      <c r="BH22">
        <f t="shared" si="39"/>
        <v>1399.9856666666701</v>
      </c>
      <c r="BI22">
        <f t="shared" si="40"/>
        <v>1180.1730218534065</v>
      </c>
      <c r="BJ22">
        <f t="shared" si="41"/>
        <v>0.84298936050064577</v>
      </c>
      <c r="BK22">
        <f t="shared" si="42"/>
        <v>0.19597872100129146</v>
      </c>
      <c r="BL22">
        <v>6</v>
      </c>
      <c r="BM22">
        <v>0.5</v>
      </c>
      <c r="BN22" t="s">
        <v>290</v>
      </c>
      <c r="BO22">
        <v>2</v>
      </c>
      <c r="BP22">
        <v>1608157920.3499999</v>
      </c>
      <c r="BQ22">
        <v>199.16263333333299</v>
      </c>
      <c r="BR22">
        <v>201.436033333333</v>
      </c>
      <c r="BS22">
        <v>16.427019999999999</v>
      </c>
      <c r="BT22">
        <v>15.750116666666701</v>
      </c>
      <c r="BU22">
        <v>196.26923333333301</v>
      </c>
      <c r="BV22">
        <v>16.39742</v>
      </c>
      <c r="BW22">
        <v>499.99860000000001</v>
      </c>
      <c r="BX22">
        <v>101.94370000000001</v>
      </c>
      <c r="BY22">
        <v>9.999661E-2</v>
      </c>
      <c r="BZ22">
        <v>27.989750000000001</v>
      </c>
      <c r="CA22">
        <v>28.630496666666701</v>
      </c>
      <c r="CB22">
        <v>999.9</v>
      </c>
      <c r="CC22">
        <v>0</v>
      </c>
      <c r="CD22">
        <v>0</v>
      </c>
      <c r="CE22">
        <v>9993.7093333333305</v>
      </c>
      <c r="CF22">
        <v>0</v>
      </c>
      <c r="CG22">
        <v>297.4255</v>
      </c>
      <c r="CH22">
        <v>1399.9856666666701</v>
      </c>
      <c r="CI22">
        <v>0.89999859999999998</v>
      </c>
      <c r="CJ22">
        <v>0.100001426666667</v>
      </c>
      <c r="CK22">
        <v>0</v>
      </c>
      <c r="CL22">
        <v>708.65560000000005</v>
      </c>
      <c r="CM22">
        <v>4.9993800000000004</v>
      </c>
      <c r="CN22">
        <v>10101.473333333301</v>
      </c>
      <c r="CO22">
        <v>11164.2033333333</v>
      </c>
      <c r="CP22">
        <v>48.066200000000002</v>
      </c>
      <c r="CQ22">
        <v>49.811999999999998</v>
      </c>
      <c r="CR22">
        <v>48.875</v>
      </c>
      <c r="CS22">
        <v>49.5</v>
      </c>
      <c r="CT22">
        <v>49.625</v>
      </c>
      <c r="CU22">
        <v>1255.4836666666699</v>
      </c>
      <c r="CV22">
        <v>139.50200000000001</v>
      </c>
      <c r="CW22">
        <v>0</v>
      </c>
      <c r="CX22">
        <v>72.599999904632597</v>
      </c>
      <c r="CY22">
        <v>0</v>
      </c>
      <c r="CZ22">
        <v>708.54079999999999</v>
      </c>
      <c r="DA22">
        <v>-7.55423077168928</v>
      </c>
      <c r="DB22">
        <v>-118.369230913417</v>
      </c>
      <c r="DC22">
        <v>10099.92</v>
      </c>
      <c r="DD22">
        <v>15</v>
      </c>
      <c r="DE22">
        <v>1608157635</v>
      </c>
      <c r="DF22" t="s">
        <v>297</v>
      </c>
      <c r="DG22">
        <v>1608157635</v>
      </c>
      <c r="DH22">
        <v>1608157630.5</v>
      </c>
      <c r="DI22">
        <v>23</v>
      </c>
      <c r="DJ22">
        <v>-2.2519999999999998</v>
      </c>
      <c r="DK22">
        <v>-3.0000000000000001E-3</v>
      </c>
      <c r="DL22">
        <v>2.8929999999999998</v>
      </c>
      <c r="DM22">
        <v>0.03</v>
      </c>
      <c r="DN22">
        <v>47</v>
      </c>
      <c r="DO22">
        <v>16</v>
      </c>
      <c r="DP22">
        <v>0.28000000000000003</v>
      </c>
      <c r="DQ22">
        <v>0.2</v>
      </c>
      <c r="DR22">
        <v>1.7874259621803801</v>
      </c>
      <c r="DS22">
        <v>-0.15886474012598101</v>
      </c>
      <c r="DT22">
        <v>3.56351984657408E-2</v>
      </c>
      <c r="DU22">
        <v>1</v>
      </c>
      <c r="DV22">
        <v>-2.2764723333333299</v>
      </c>
      <c r="DW22">
        <v>5.37848275862099E-2</v>
      </c>
      <c r="DX22">
        <v>3.08278058126462E-2</v>
      </c>
      <c r="DY22">
        <v>1</v>
      </c>
      <c r="DZ22">
        <v>0.676816366666667</v>
      </c>
      <c r="EA22">
        <v>1.30173704115687E-2</v>
      </c>
      <c r="EB22">
        <v>1.19370704064645E-3</v>
      </c>
      <c r="EC22">
        <v>1</v>
      </c>
      <c r="ED22">
        <v>3</v>
      </c>
      <c r="EE22">
        <v>3</v>
      </c>
      <c r="EF22" t="s">
        <v>298</v>
      </c>
      <c r="EG22">
        <v>100</v>
      </c>
      <c r="EH22">
        <v>100</v>
      </c>
      <c r="EI22">
        <v>2.8940000000000001</v>
      </c>
      <c r="EJ22">
        <v>2.9600000000000001E-2</v>
      </c>
      <c r="EK22">
        <v>2.8934850000000001</v>
      </c>
      <c r="EL22">
        <v>0</v>
      </c>
      <c r="EM22">
        <v>0</v>
      </c>
      <c r="EN22">
        <v>0</v>
      </c>
      <c r="EO22">
        <v>2.9600000000005601E-2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4.9000000000000004</v>
      </c>
      <c r="EX22">
        <v>5</v>
      </c>
      <c r="EY22">
        <v>2</v>
      </c>
      <c r="EZ22">
        <v>493.96899999999999</v>
      </c>
      <c r="FA22">
        <v>511.38799999999998</v>
      </c>
      <c r="FB22">
        <v>24.2958</v>
      </c>
      <c r="FC22">
        <v>32.778199999999998</v>
      </c>
      <c r="FD22">
        <v>30</v>
      </c>
      <c r="FE22">
        <v>32.581899999999997</v>
      </c>
      <c r="FF22">
        <v>32.619599999999998</v>
      </c>
      <c r="FG22">
        <v>12.2331</v>
      </c>
      <c r="FH22">
        <v>0</v>
      </c>
      <c r="FI22">
        <v>100</v>
      </c>
      <c r="FJ22">
        <v>24.3002</v>
      </c>
      <c r="FK22">
        <v>201.85400000000001</v>
      </c>
      <c r="FL22">
        <v>16.386800000000001</v>
      </c>
      <c r="FM22">
        <v>100.845</v>
      </c>
      <c r="FN22">
        <v>100.38500000000001</v>
      </c>
    </row>
    <row r="23" spans="1:170" x14ac:dyDescent="0.25">
      <c r="A23">
        <v>7</v>
      </c>
      <c r="B23">
        <v>1608158001.0999999</v>
      </c>
      <c r="C23">
        <v>506.59999990463302</v>
      </c>
      <c r="D23" t="s">
        <v>315</v>
      </c>
      <c r="E23" t="s">
        <v>316</v>
      </c>
      <c r="F23" t="s">
        <v>285</v>
      </c>
      <c r="G23" t="s">
        <v>286</v>
      </c>
      <c r="H23">
        <v>1608157993.3499999</v>
      </c>
      <c r="I23">
        <f t="shared" si="0"/>
        <v>5.9359796574101316E-4</v>
      </c>
      <c r="J23">
        <f t="shared" si="1"/>
        <v>2.5559173732484597</v>
      </c>
      <c r="K23">
        <f t="shared" si="2"/>
        <v>249.1224</v>
      </c>
      <c r="L23">
        <f t="shared" si="3"/>
        <v>86.662887978175632</v>
      </c>
      <c r="M23">
        <f t="shared" si="4"/>
        <v>8.8433575020186588</v>
      </c>
      <c r="N23">
        <f t="shared" si="5"/>
        <v>25.421244276046924</v>
      </c>
      <c r="O23">
        <f t="shared" si="6"/>
        <v>2.6263974299975495E-2</v>
      </c>
      <c r="P23">
        <f t="shared" si="7"/>
        <v>2.9633782864405811</v>
      </c>
      <c r="Q23">
        <f t="shared" si="8"/>
        <v>2.6135339475530397E-2</v>
      </c>
      <c r="R23">
        <f t="shared" si="9"/>
        <v>1.6346091848574062E-2</v>
      </c>
      <c r="S23">
        <f t="shared" si="10"/>
        <v>231.28927160002752</v>
      </c>
      <c r="T23">
        <f t="shared" si="11"/>
        <v>29.181545507781163</v>
      </c>
      <c r="U23">
        <f t="shared" si="12"/>
        <v>28.619136666666702</v>
      </c>
      <c r="V23">
        <f t="shared" si="13"/>
        <v>3.9339846338558897</v>
      </c>
      <c r="W23">
        <f t="shared" si="14"/>
        <v>44.310018455926262</v>
      </c>
      <c r="X23">
        <f t="shared" si="15"/>
        <v>1.6800870325014783</v>
      </c>
      <c r="Y23">
        <f t="shared" si="16"/>
        <v>3.7916640323059365</v>
      </c>
      <c r="Z23">
        <f t="shared" si="17"/>
        <v>2.2538976013544114</v>
      </c>
      <c r="AA23">
        <f t="shared" si="18"/>
        <v>-26.177670289178682</v>
      </c>
      <c r="AB23">
        <f t="shared" si="19"/>
        <v>-101.208472849305</v>
      </c>
      <c r="AC23">
        <f t="shared" si="20"/>
        <v>-7.4670522077533841</v>
      </c>
      <c r="AD23">
        <f t="shared" si="21"/>
        <v>96.436076253790446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53727.16184637064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706.79715999999996</v>
      </c>
      <c r="AR23">
        <v>772.01</v>
      </c>
      <c r="AS23">
        <f t="shared" si="27"/>
        <v>8.4471496483206177E-2</v>
      </c>
      <c r="AT23">
        <v>0.5</v>
      </c>
      <c r="AU23">
        <f t="shared" si="28"/>
        <v>1180.1760418533693</v>
      </c>
      <c r="AV23">
        <f t="shared" si="29"/>
        <v>2.5559173732484597</v>
      </c>
      <c r="AW23">
        <f t="shared" si="30"/>
        <v>49.845618184490533</v>
      </c>
      <c r="AX23">
        <f t="shared" si="31"/>
        <v>0.33074701104907972</v>
      </c>
      <c r="AY23">
        <f t="shared" si="32"/>
        <v>2.6552520487905513E-3</v>
      </c>
      <c r="AZ23">
        <f t="shared" si="33"/>
        <v>3.2254374943329744</v>
      </c>
      <c r="BA23" t="s">
        <v>318</v>
      </c>
      <c r="BB23">
        <v>516.66999999999996</v>
      </c>
      <c r="BC23">
        <f t="shared" si="34"/>
        <v>255.34000000000003</v>
      </c>
      <c r="BD23">
        <f t="shared" si="35"/>
        <v>0.25539609931855572</v>
      </c>
      <c r="BE23">
        <f t="shared" si="36"/>
        <v>0.90699385519831277</v>
      </c>
      <c r="BF23">
        <f t="shared" si="37"/>
        <v>1.1535342413563179</v>
      </c>
      <c r="BG23">
        <f t="shared" si="38"/>
        <v>0.97780059349045356</v>
      </c>
      <c r="BH23">
        <f t="shared" si="39"/>
        <v>1399.98933333333</v>
      </c>
      <c r="BI23">
        <f t="shared" si="40"/>
        <v>1180.1760418533693</v>
      </c>
      <c r="BJ23">
        <f t="shared" si="41"/>
        <v>0.8429893098138167</v>
      </c>
      <c r="BK23">
        <f t="shared" si="42"/>
        <v>0.19597861962763349</v>
      </c>
      <c r="BL23">
        <v>6</v>
      </c>
      <c r="BM23">
        <v>0.5</v>
      </c>
      <c r="BN23" t="s">
        <v>290</v>
      </c>
      <c r="BO23">
        <v>2</v>
      </c>
      <c r="BP23">
        <v>1608157993.3499999</v>
      </c>
      <c r="BQ23">
        <v>249.1224</v>
      </c>
      <c r="BR23">
        <v>252.36683333333301</v>
      </c>
      <c r="BS23">
        <v>16.464469999999999</v>
      </c>
      <c r="BT23">
        <v>15.763906666666699</v>
      </c>
      <c r="BU23">
        <v>246.22903333333301</v>
      </c>
      <c r="BV23">
        <v>16.43487</v>
      </c>
      <c r="BW23">
        <v>500.01876666666698</v>
      </c>
      <c r="BX23">
        <v>101.943166666667</v>
      </c>
      <c r="BY23">
        <v>0.10002285</v>
      </c>
      <c r="BZ23">
        <v>27.98564</v>
      </c>
      <c r="CA23">
        <v>28.619136666666702</v>
      </c>
      <c r="CB23">
        <v>999.9</v>
      </c>
      <c r="CC23">
        <v>0</v>
      </c>
      <c r="CD23">
        <v>0</v>
      </c>
      <c r="CE23">
        <v>9999.81</v>
      </c>
      <c r="CF23">
        <v>0</v>
      </c>
      <c r="CG23">
        <v>297.42579999999998</v>
      </c>
      <c r="CH23">
        <v>1399.98933333333</v>
      </c>
      <c r="CI23">
        <v>0.89999929999999995</v>
      </c>
      <c r="CJ23">
        <v>0.10000073</v>
      </c>
      <c r="CK23">
        <v>0</v>
      </c>
      <c r="CL23">
        <v>706.82236666666699</v>
      </c>
      <c r="CM23">
        <v>4.9993800000000004</v>
      </c>
      <c r="CN23">
        <v>10081.2033333333</v>
      </c>
      <c r="CO23">
        <v>11164.24</v>
      </c>
      <c r="CP23">
        <v>48.061999999999998</v>
      </c>
      <c r="CQ23">
        <v>49.811999999999998</v>
      </c>
      <c r="CR23">
        <v>48.875</v>
      </c>
      <c r="CS23">
        <v>49.491599999999998</v>
      </c>
      <c r="CT23">
        <v>49.620800000000003</v>
      </c>
      <c r="CU23">
        <v>1255.48933333333</v>
      </c>
      <c r="CV23">
        <v>139.5</v>
      </c>
      <c r="CW23">
        <v>0</v>
      </c>
      <c r="CX23">
        <v>72.200000047683702</v>
      </c>
      <c r="CY23">
        <v>0</v>
      </c>
      <c r="CZ23">
        <v>706.79715999999996</v>
      </c>
      <c r="DA23">
        <v>-8.0225384515994094</v>
      </c>
      <c r="DB23">
        <v>-88.169230791247699</v>
      </c>
      <c r="DC23">
        <v>10080.44</v>
      </c>
      <c r="DD23">
        <v>15</v>
      </c>
      <c r="DE23">
        <v>1608157635</v>
      </c>
      <c r="DF23" t="s">
        <v>297</v>
      </c>
      <c r="DG23">
        <v>1608157635</v>
      </c>
      <c r="DH23">
        <v>1608157630.5</v>
      </c>
      <c r="DI23">
        <v>23</v>
      </c>
      <c r="DJ23">
        <v>-2.2519999999999998</v>
      </c>
      <c r="DK23">
        <v>-3.0000000000000001E-3</v>
      </c>
      <c r="DL23">
        <v>2.8929999999999998</v>
      </c>
      <c r="DM23">
        <v>0.03</v>
      </c>
      <c r="DN23">
        <v>47</v>
      </c>
      <c r="DO23">
        <v>16</v>
      </c>
      <c r="DP23">
        <v>0.28000000000000003</v>
      </c>
      <c r="DQ23">
        <v>0.2</v>
      </c>
      <c r="DR23">
        <v>2.5642460008016701</v>
      </c>
      <c r="DS23">
        <v>-0.17535157503110799</v>
      </c>
      <c r="DT23">
        <v>2.8294709457542502E-2</v>
      </c>
      <c r="DU23">
        <v>1</v>
      </c>
      <c r="DV23">
        <v>-3.248821</v>
      </c>
      <c r="DW23">
        <v>0.15464569521690999</v>
      </c>
      <c r="DX23">
        <v>2.8546104036569799E-2</v>
      </c>
      <c r="DY23">
        <v>1</v>
      </c>
      <c r="DZ23">
        <v>0.70033460000000003</v>
      </c>
      <c r="EA23">
        <v>2.5647857619578999E-2</v>
      </c>
      <c r="EB23">
        <v>1.9718005916758798E-3</v>
      </c>
      <c r="EC23">
        <v>1</v>
      </c>
      <c r="ED23">
        <v>3</v>
      </c>
      <c r="EE23">
        <v>3</v>
      </c>
      <c r="EF23" t="s">
        <v>298</v>
      </c>
      <c r="EG23">
        <v>100</v>
      </c>
      <c r="EH23">
        <v>100</v>
      </c>
      <c r="EI23">
        <v>2.8929999999999998</v>
      </c>
      <c r="EJ23">
        <v>2.9600000000000001E-2</v>
      </c>
      <c r="EK23">
        <v>2.8934850000000001</v>
      </c>
      <c r="EL23">
        <v>0</v>
      </c>
      <c r="EM23">
        <v>0</v>
      </c>
      <c r="EN23">
        <v>0</v>
      </c>
      <c r="EO23">
        <v>2.9600000000005601E-2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6.1</v>
      </c>
      <c r="EX23">
        <v>6.2</v>
      </c>
      <c r="EY23">
        <v>2</v>
      </c>
      <c r="EZ23">
        <v>494.10700000000003</v>
      </c>
      <c r="FA23">
        <v>511.41699999999997</v>
      </c>
      <c r="FB23">
        <v>24.3581</v>
      </c>
      <c r="FC23">
        <v>32.757800000000003</v>
      </c>
      <c r="FD23">
        <v>30.0001</v>
      </c>
      <c r="FE23">
        <v>32.564500000000002</v>
      </c>
      <c r="FF23">
        <v>32.602200000000003</v>
      </c>
      <c r="FG23">
        <v>14.4923</v>
      </c>
      <c r="FH23">
        <v>0</v>
      </c>
      <c r="FI23">
        <v>100</v>
      </c>
      <c r="FJ23">
        <v>24.363800000000001</v>
      </c>
      <c r="FK23">
        <v>252.66300000000001</v>
      </c>
      <c r="FL23">
        <v>16.423999999999999</v>
      </c>
      <c r="FM23">
        <v>100.851</v>
      </c>
      <c r="FN23">
        <v>100.387</v>
      </c>
    </row>
    <row r="24" spans="1:170" x14ac:dyDescent="0.25">
      <c r="A24">
        <v>8</v>
      </c>
      <c r="B24">
        <v>1608158116.0999999</v>
      </c>
      <c r="C24">
        <v>621.59999990463302</v>
      </c>
      <c r="D24" t="s">
        <v>319</v>
      </c>
      <c r="E24" t="s">
        <v>320</v>
      </c>
      <c r="F24" t="s">
        <v>285</v>
      </c>
      <c r="G24" t="s">
        <v>286</v>
      </c>
      <c r="H24">
        <v>1608158108.3499999</v>
      </c>
      <c r="I24">
        <f t="shared" si="0"/>
        <v>5.9776741939024847E-4</v>
      </c>
      <c r="J24">
        <f t="shared" si="1"/>
        <v>4.6801222010941839</v>
      </c>
      <c r="K24">
        <f t="shared" si="2"/>
        <v>399.68520000000001</v>
      </c>
      <c r="L24">
        <f t="shared" si="3"/>
        <v>105.98026434458048</v>
      </c>
      <c r="M24">
        <f t="shared" si="4"/>
        <v>10.814527921082899</v>
      </c>
      <c r="N24">
        <f t="shared" si="5"/>
        <v>40.785015793033722</v>
      </c>
      <c r="O24">
        <f t="shared" si="6"/>
        <v>2.6430528143115292E-2</v>
      </c>
      <c r="P24">
        <f t="shared" si="7"/>
        <v>2.9652414138873078</v>
      </c>
      <c r="Q24">
        <f t="shared" si="8"/>
        <v>2.6300342443770743E-2</v>
      </c>
      <c r="R24">
        <f t="shared" si="9"/>
        <v>1.6449357107877573E-2</v>
      </c>
      <c r="S24">
        <f t="shared" si="10"/>
        <v>231.29294664306883</v>
      </c>
      <c r="T24">
        <f t="shared" si="11"/>
        <v>29.196025606079964</v>
      </c>
      <c r="U24">
        <f t="shared" si="12"/>
        <v>28.624783333333301</v>
      </c>
      <c r="V24">
        <f t="shared" si="13"/>
        <v>3.9352738708196906</v>
      </c>
      <c r="W24">
        <f t="shared" si="14"/>
        <v>44.26061611052414</v>
      </c>
      <c r="X24">
        <f t="shared" si="15"/>
        <v>1.6798038399494721</v>
      </c>
      <c r="Y24">
        <f t="shared" si="16"/>
        <v>3.7952563420147558</v>
      </c>
      <c r="Z24">
        <f t="shared" si="17"/>
        <v>2.2554700308702182</v>
      </c>
      <c r="AA24">
        <f t="shared" si="18"/>
        <v>-26.361543195109956</v>
      </c>
      <c r="AB24">
        <f t="shared" si="19"/>
        <v>-99.578099041211516</v>
      </c>
      <c r="AC24">
        <f t="shared" si="20"/>
        <v>-7.3429487300486542</v>
      </c>
      <c r="AD24">
        <f t="shared" si="21"/>
        <v>98.010355676698708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53778.672967837039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720.06280000000004</v>
      </c>
      <c r="AR24">
        <v>800.22</v>
      </c>
      <c r="AS24">
        <f t="shared" si="27"/>
        <v>0.10016895353777711</v>
      </c>
      <c r="AT24">
        <v>0.5</v>
      </c>
      <c r="AU24">
        <f t="shared" si="28"/>
        <v>1180.1948608569367</v>
      </c>
      <c r="AV24">
        <f t="shared" si="29"/>
        <v>4.6801222010941839</v>
      </c>
      <c r="AW24">
        <f t="shared" si="30"/>
        <v>59.1094420913509</v>
      </c>
      <c r="AX24">
        <f t="shared" si="31"/>
        <v>0.3606633175876634</v>
      </c>
      <c r="AY24">
        <f t="shared" si="32"/>
        <v>4.4550860669675179E-3</v>
      </c>
      <c r="AZ24">
        <f t="shared" si="33"/>
        <v>3.0764789682837215</v>
      </c>
      <c r="BA24" t="s">
        <v>322</v>
      </c>
      <c r="BB24">
        <v>511.61</v>
      </c>
      <c r="BC24">
        <f t="shared" si="34"/>
        <v>288.61</v>
      </c>
      <c r="BD24">
        <f t="shared" si="35"/>
        <v>0.27773535220539824</v>
      </c>
      <c r="BE24">
        <f t="shared" si="36"/>
        <v>0.89506884277959764</v>
      </c>
      <c r="BF24">
        <f t="shared" si="37"/>
        <v>0.94588493727647194</v>
      </c>
      <c r="BG24">
        <f t="shared" si="38"/>
        <v>0.96672309175662041</v>
      </c>
      <c r="BH24">
        <f t="shared" si="39"/>
        <v>1400.01166666667</v>
      </c>
      <c r="BI24">
        <f t="shared" si="40"/>
        <v>1180.1948608569367</v>
      </c>
      <c r="BJ24">
        <f t="shared" si="41"/>
        <v>0.84298930427265528</v>
      </c>
      <c r="BK24">
        <f t="shared" si="42"/>
        <v>0.19597860854531055</v>
      </c>
      <c r="BL24">
        <v>6</v>
      </c>
      <c r="BM24">
        <v>0.5</v>
      </c>
      <c r="BN24" t="s">
        <v>290</v>
      </c>
      <c r="BO24">
        <v>2</v>
      </c>
      <c r="BP24">
        <v>1608158108.3499999</v>
      </c>
      <c r="BQ24">
        <v>399.68520000000001</v>
      </c>
      <c r="BR24">
        <v>405.58800000000002</v>
      </c>
      <c r="BS24">
        <v>16.461749999999999</v>
      </c>
      <c r="BT24">
        <v>15.7562433333333</v>
      </c>
      <c r="BU24">
        <v>396.79160000000002</v>
      </c>
      <c r="BV24">
        <v>16.43215</v>
      </c>
      <c r="BW24">
        <v>500.004166666667</v>
      </c>
      <c r="BX24">
        <v>101.94289999999999</v>
      </c>
      <c r="BY24">
        <v>9.9947203333333304E-2</v>
      </c>
      <c r="BZ24">
        <v>28.0018833333333</v>
      </c>
      <c r="CA24">
        <v>28.624783333333301</v>
      </c>
      <c r="CB24">
        <v>999.9</v>
      </c>
      <c r="CC24">
        <v>0</v>
      </c>
      <c r="CD24">
        <v>0</v>
      </c>
      <c r="CE24">
        <v>10010.397999999999</v>
      </c>
      <c r="CF24">
        <v>0</v>
      </c>
      <c r="CG24">
        <v>295.03706666666699</v>
      </c>
      <c r="CH24">
        <v>1400.01166666667</v>
      </c>
      <c r="CI24">
        <v>0.89999790000000002</v>
      </c>
      <c r="CJ24">
        <v>0.100002123333333</v>
      </c>
      <c r="CK24">
        <v>0</v>
      </c>
      <c r="CL24">
        <v>719.973833333333</v>
      </c>
      <c r="CM24">
        <v>4.9993800000000004</v>
      </c>
      <c r="CN24">
        <v>10273.893333333301</v>
      </c>
      <c r="CO24">
        <v>11164.436666666699</v>
      </c>
      <c r="CP24">
        <v>48.0041333333333</v>
      </c>
      <c r="CQ24">
        <v>49.7624</v>
      </c>
      <c r="CR24">
        <v>48.820399999999999</v>
      </c>
      <c r="CS24">
        <v>49.462200000000003</v>
      </c>
      <c r="CT24">
        <v>49.561999999999998</v>
      </c>
      <c r="CU24">
        <v>1255.51</v>
      </c>
      <c r="CV24">
        <v>139.50200000000001</v>
      </c>
      <c r="CW24">
        <v>0</v>
      </c>
      <c r="CX24">
        <v>114.200000047684</v>
      </c>
      <c r="CY24">
        <v>0</v>
      </c>
      <c r="CZ24">
        <v>720.06280000000004</v>
      </c>
      <c r="DA24">
        <v>5.0214615382899197</v>
      </c>
      <c r="DB24">
        <v>75.584615285601501</v>
      </c>
      <c r="DC24">
        <v>10274.18</v>
      </c>
      <c r="DD24">
        <v>15</v>
      </c>
      <c r="DE24">
        <v>1608157635</v>
      </c>
      <c r="DF24" t="s">
        <v>297</v>
      </c>
      <c r="DG24">
        <v>1608157635</v>
      </c>
      <c r="DH24">
        <v>1608157630.5</v>
      </c>
      <c r="DI24">
        <v>23</v>
      </c>
      <c r="DJ24">
        <v>-2.2519999999999998</v>
      </c>
      <c r="DK24">
        <v>-3.0000000000000001E-3</v>
      </c>
      <c r="DL24">
        <v>2.8929999999999998</v>
      </c>
      <c r="DM24">
        <v>0.03</v>
      </c>
      <c r="DN24">
        <v>47</v>
      </c>
      <c r="DO24">
        <v>16</v>
      </c>
      <c r="DP24">
        <v>0.28000000000000003</v>
      </c>
      <c r="DQ24">
        <v>0.2</v>
      </c>
      <c r="DR24">
        <v>4.6835738953677302</v>
      </c>
      <c r="DS24">
        <v>-0.144766509755518</v>
      </c>
      <c r="DT24">
        <v>2.07754689439302E-2</v>
      </c>
      <c r="DU24">
        <v>1</v>
      </c>
      <c r="DV24">
        <v>-5.90491733333333</v>
      </c>
      <c r="DW24">
        <v>0.12344756395994801</v>
      </c>
      <c r="DX24">
        <v>2.0842453779619002E-2</v>
      </c>
      <c r="DY24">
        <v>1</v>
      </c>
      <c r="DZ24">
        <v>0.70593656666666704</v>
      </c>
      <c r="EA24">
        <v>-4.3976516129030897E-2</v>
      </c>
      <c r="EB24">
        <v>3.6248189902700302E-3</v>
      </c>
      <c r="EC24">
        <v>1</v>
      </c>
      <c r="ED24">
        <v>3</v>
      </c>
      <c r="EE24">
        <v>3</v>
      </c>
      <c r="EF24" t="s">
        <v>298</v>
      </c>
      <c r="EG24">
        <v>100</v>
      </c>
      <c r="EH24">
        <v>100</v>
      </c>
      <c r="EI24">
        <v>2.8929999999999998</v>
      </c>
      <c r="EJ24">
        <v>2.9600000000000001E-2</v>
      </c>
      <c r="EK24">
        <v>2.8934850000000001</v>
      </c>
      <c r="EL24">
        <v>0</v>
      </c>
      <c r="EM24">
        <v>0</v>
      </c>
      <c r="EN24">
        <v>0</v>
      </c>
      <c r="EO24">
        <v>2.9600000000005601E-2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8</v>
      </c>
      <c r="EX24">
        <v>8.1</v>
      </c>
      <c r="EY24">
        <v>2</v>
      </c>
      <c r="EZ24">
        <v>493.94099999999997</v>
      </c>
      <c r="FA24">
        <v>512.16800000000001</v>
      </c>
      <c r="FB24">
        <v>24.341100000000001</v>
      </c>
      <c r="FC24">
        <v>32.72</v>
      </c>
      <c r="FD24">
        <v>30</v>
      </c>
      <c r="FE24">
        <v>32.532699999999998</v>
      </c>
      <c r="FF24">
        <v>32.570399999999999</v>
      </c>
      <c r="FG24">
        <v>21.000599999999999</v>
      </c>
      <c r="FH24">
        <v>0</v>
      </c>
      <c r="FI24">
        <v>100</v>
      </c>
      <c r="FJ24">
        <v>24.350200000000001</v>
      </c>
      <c r="FK24">
        <v>405.67700000000002</v>
      </c>
      <c r="FL24">
        <v>16.461500000000001</v>
      </c>
      <c r="FM24">
        <v>100.855</v>
      </c>
      <c r="FN24">
        <v>100.392</v>
      </c>
    </row>
    <row r="25" spans="1:170" x14ac:dyDescent="0.25">
      <c r="A25">
        <v>9</v>
      </c>
      <c r="B25">
        <v>1608158218.0999999</v>
      </c>
      <c r="C25">
        <v>723.59999990463302</v>
      </c>
      <c r="D25" t="s">
        <v>323</v>
      </c>
      <c r="E25" t="s">
        <v>324</v>
      </c>
      <c r="F25" t="s">
        <v>285</v>
      </c>
      <c r="G25" t="s">
        <v>286</v>
      </c>
      <c r="H25">
        <v>1608158210.3499999</v>
      </c>
      <c r="I25">
        <f t="shared" si="0"/>
        <v>5.7701828514084518E-4</v>
      </c>
      <c r="J25">
        <f t="shared" si="1"/>
        <v>6.0929445299484719</v>
      </c>
      <c r="K25">
        <f t="shared" si="2"/>
        <v>499.62343333333303</v>
      </c>
      <c r="L25">
        <f t="shared" si="3"/>
        <v>104.87688563577306</v>
      </c>
      <c r="M25">
        <f t="shared" si="4"/>
        <v>10.701873555265056</v>
      </c>
      <c r="N25">
        <f t="shared" si="5"/>
        <v>50.982700109440728</v>
      </c>
      <c r="O25">
        <f t="shared" si="6"/>
        <v>2.5506991961426254E-2</v>
      </c>
      <c r="P25">
        <f t="shared" si="7"/>
        <v>2.9637831826038261</v>
      </c>
      <c r="Q25">
        <f t="shared" si="8"/>
        <v>2.5385663326590924E-2</v>
      </c>
      <c r="R25">
        <f t="shared" si="9"/>
        <v>1.5876892236837505E-2</v>
      </c>
      <c r="S25">
        <f t="shared" si="10"/>
        <v>231.29069055696107</v>
      </c>
      <c r="T25">
        <f t="shared" si="11"/>
        <v>29.186703257915994</v>
      </c>
      <c r="U25">
        <f t="shared" si="12"/>
        <v>28.6095333333333</v>
      </c>
      <c r="V25">
        <f t="shared" si="13"/>
        <v>3.9317928637161197</v>
      </c>
      <c r="W25">
        <f t="shared" si="14"/>
        <v>44.202125626407032</v>
      </c>
      <c r="X25">
        <f t="shared" si="15"/>
        <v>1.6760977254395337</v>
      </c>
      <c r="Y25">
        <f t="shared" si="16"/>
        <v>3.7918939455667426</v>
      </c>
      <c r="Z25">
        <f t="shared" si="17"/>
        <v>2.255695138276586</v>
      </c>
      <c r="AA25">
        <f t="shared" si="18"/>
        <v>-25.446506374711273</v>
      </c>
      <c r="AB25">
        <f t="shared" si="19"/>
        <v>-99.521672469704882</v>
      </c>
      <c r="AC25">
        <f t="shared" si="20"/>
        <v>-7.3412855344732666</v>
      </c>
      <c r="AD25">
        <f t="shared" si="21"/>
        <v>98.981226178071651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53738.781868236409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730.0702</v>
      </c>
      <c r="AR25">
        <v>819.79</v>
      </c>
      <c r="AS25">
        <f t="shared" si="27"/>
        <v>0.10944241818026568</v>
      </c>
      <c r="AT25">
        <v>0.5</v>
      </c>
      <c r="AU25">
        <f t="shared" si="28"/>
        <v>1180.1805718535086</v>
      </c>
      <c r="AV25">
        <f t="shared" si="29"/>
        <v>6.0929445299484719</v>
      </c>
      <c r="AW25">
        <f t="shared" si="30"/>
        <v>64.580907836508388</v>
      </c>
      <c r="AX25">
        <f t="shared" si="31"/>
        <v>0.37268080849973773</v>
      </c>
      <c r="AY25">
        <f t="shared" si="32"/>
        <v>5.6522638728819059E-3</v>
      </c>
      <c r="AZ25">
        <f t="shared" si="33"/>
        <v>2.9791653960160529</v>
      </c>
      <c r="BA25" t="s">
        <v>326</v>
      </c>
      <c r="BB25">
        <v>514.27</v>
      </c>
      <c r="BC25">
        <f t="shared" si="34"/>
        <v>305.52</v>
      </c>
      <c r="BD25">
        <f t="shared" si="35"/>
        <v>0.29366260801256866</v>
      </c>
      <c r="BE25">
        <f t="shared" si="36"/>
        <v>0.88881327311568126</v>
      </c>
      <c r="BF25">
        <f t="shared" si="37"/>
        <v>0.8601011747181182</v>
      </c>
      <c r="BG25">
        <f t="shared" si="38"/>
        <v>0.95903834489624784</v>
      </c>
      <c r="BH25">
        <f t="shared" si="39"/>
        <v>1399.9943333333299</v>
      </c>
      <c r="BI25">
        <f t="shared" si="40"/>
        <v>1180.1805718535086</v>
      </c>
      <c r="BJ25">
        <f t="shared" si="41"/>
        <v>0.84298953485300643</v>
      </c>
      <c r="BK25">
        <f t="shared" si="42"/>
        <v>0.19597906970601303</v>
      </c>
      <c r="BL25">
        <v>6</v>
      </c>
      <c r="BM25">
        <v>0.5</v>
      </c>
      <c r="BN25" t="s">
        <v>290</v>
      </c>
      <c r="BO25">
        <v>2</v>
      </c>
      <c r="BP25">
        <v>1608158210.3499999</v>
      </c>
      <c r="BQ25">
        <v>499.62343333333303</v>
      </c>
      <c r="BR25">
        <v>507.280933333333</v>
      </c>
      <c r="BS25">
        <v>16.425526666666698</v>
      </c>
      <c r="BT25">
        <v>15.744476666666699</v>
      </c>
      <c r="BU25">
        <v>496.73006666666703</v>
      </c>
      <c r="BV25">
        <v>16.3959266666667</v>
      </c>
      <c r="BW25">
        <v>499.99893333333301</v>
      </c>
      <c r="BX25">
        <v>101.9423</v>
      </c>
      <c r="BY25">
        <v>9.9951639999999994E-2</v>
      </c>
      <c r="BZ25">
        <v>27.98668</v>
      </c>
      <c r="CA25">
        <v>28.6095333333333</v>
      </c>
      <c r="CB25">
        <v>999.9</v>
      </c>
      <c r="CC25">
        <v>0</v>
      </c>
      <c r="CD25">
        <v>0</v>
      </c>
      <c r="CE25">
        <v>10002.1896666667</v>
      </c>
      <c r="CF25">
        <v>0</v>
      </c>
      <c r="CG25">
        <v>287.27793333333301</v>
      </c>
      <c r="CH25">
        <v>1399.9943333333299</v>
      </c>
      <c r="CI25">
        <v>0.89999439999999997</v>
      </c>
      <c r="CJ25">
        <v>0.100005606666667</v>
      </c>
      <c r="CK25">
        <v>0</v>
      </c>
      <c r="CL25">
        <v>730.09270000000004</v>
      </c>
      <c r="CM25">
        <v>4.9993800000000004</v>
      </c>
      <c r="CN25">
        <v>10414.9333333333</v>
      </c>
      <c r="CO25">
        <v>11164.27</v>
      </c>
      <c r="CP25">
        <v>47.987400000000001</v>
      </c>
      <c r="CQ25">
        <v>49.75</v>
      </c>
      <c r="CR25">
        <v>48.811999999999998</v>
      </c>
      <c r="CS25">
        <v>49.439100000000003</v>
      </c>
      <c r="CT25">
        <v>49.549599999999998</v>
      </c>
      <c r="CU25">
        <v>1255.4833333333299</v>
      </c>
      <c r="CV25">
        <v>139.511</v>
      </c>
      <c r="CW25">
        <v>0</v>
      </c>
      <c r="CX25">
        <v>101.09999990463299</v>
      </c>
      <c r="CY25">
        <v>0</v>
      </c>
      <c r="CZ25">
        <v>730.0702</v>
      </c>
      <c r="DA25">
        <v>-0.64500001642955995</v>
      </c>
      <c r="DB25">
        <v>-1.15384612314709</v>
      </c>
      <c r="DC25">
        <v>10414.972</v>
      </c>
      <c r="DD25">
        <v>15</v>
      </c>
      <c r="DE25">
        <v>1608157635</v>
      </c>
      <c r="DF25" t="s">
        <v>297</v>
      </c>
      <c r="DG25">
        <v>1608157635</v>
      </c>
      <c r="DH25">
        <v>1608157630.5</v>
      </c>
      <c r="DI25">
        <v>23</v>
      </c>
      <c r="DJ25">
        <v>-2.2519999999999998</v>
      </c>
      <c r="DK25">
        <v>-3.0000000000000001E-3</v>
      </c>
      <c r="DL25">
        <v>2.8929999999999998</v>
      </c>
      <c r="DM25">
        <v>0.03</v>
      </c>
      <c r="DN25">
        <v>47</v>
      </c>
      <c r="DO25">
        <v>16</v>
      </c>
      <c r="DP25">
        <v>0.28000000000000003</v>
      </c>
      <c r="DQ25">
        <v>0.2</v>
      </c>
      <c r="DR25">
        <v>6.1023219037812702</v>
      </c>
      <c r="DS25">
        <v>-0.19911894313444001</v>
      </c>
      <c r="DT25">
        <v>3.7217799694973901E-2</v>
      </c>
      <c r="DU25">
        <v>1</v>
      </c>
      <c r="DV25">
        <v>-7.6628293333333302</v>
      </c>
      <c r="DW25">
        <v>0.14373837597331099</v>
      </c>
      <c r="DX25">
        <v>3.5327467399870201E-2</v>
      </c>
      <c r="DY25">
        <v>1</v>
      </c>
      <c r="DZ25">
        <v>0.6810948</v>
      </c>
      <c r="EA25">
        <v>-1.2231136818687399E-2</v>
      </c>
      <c r="EB25">
        <v>1.1872064802159099E-3</v>
      </c>
      <c r="EC25">
        <v>1</v>
      </c>
      <c r="ED25">
        <v>3</v>
      </c>
      <c r="EE25">
        <v>3</v>
      </c>
      <c r="EF25" t="s">
        <v>298</v>
      </c>
      <c r="EG25">
        <v>100</v>
      </c>
      <c r="EH25">
        <v>100</v>
      </c>
      <c r="EI25">
        <v>2.8940000000000001</v>
      </c>
      <c r="EJ25">
        <v>2.9600000000000001E-2</v>
      </c>
      <c r="EK25">
        <v>2.8934850000000001</v>
      </c>
      <c r="EL25">
        <v>0</v>
      </c>
      <c r="EM25">
        <v>0</v>
      </c>
      <c r="EN25">
        <v>0</v>
      </c>
      <c r="EO25">
        <v>2.9600000000005601E-2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9.6999999999999993</v>
      </c>
      <c r="EX25">
        <v>9.8000000000000007</v>
      </c>
      <c r="EY25">
        <v>2</v>
      </c>
      <c r="EZ25">
        <v>494.06799999999998</v>
      </c>
      <c r="FA25">
        <v>512.12099999999998</v>
      </c>
      <c r="FB25">
        <v>24.5093</v>
      </c>
      <c r="FC25">
        <v>32.693899999999999</v>
      </c>
      <c r="FD25">
        <v>30.0002</v>
      </c>
      <c r="FE25">
        <v>32.509599999999999</v>
      </c>
      <c r="FF25">
        <v>32.549900000000001</v>
      </c>
      <c r="FG25">
        <v>25.1008</v>
      </c>
      <c r="FH25">
        <v>0</v>
      </c>
      <c r="FI25">
        <v>100</v>
      </c>
      <c r="FJ25">
        <v>24.508500000000002</v>
      </c>
      <c r="FK25">
        <v>507.31</v>
      </c>
      <c r="FL25">
        <v>16.444400000000002</v>
      </c>
      <c r="FM25">
        <v>100.858</v>
      </c>
      <c r="FN25">
        <v>100.396</v>
      </c>
    </row>
    <row r="26" spans="1:170" x14ac:dyDescent="0.25">
      <c r="A26">
        <v>10</v>
      </c>
      <c r="B26">
        <v>1608158329.0999999</v>
      </c>
      <c r="C26">
        <v>834.59999990463302</v>
      </c>
      <c r="D26" t="s">
        <v>327</v>
      </c>
      <c r="E26" t="s">
        <v>328</v>
      </c>
      <c r="F26" t="s">
        <v>285</v>
      </c>
      <c r="G26" t="s">
        <v>286</v>
      </c>
      <c r="H26">
        <v>1608158321.3499999</v>
      </c>
      <c r="I26">
        <f t="shared" si="0"/>
        <v>5.3795104992766861E-4</v>
      </c>
      <c r="J26">
        <f t="shared" si="1"/>
        <v>6.1688688958066464</v>
      </c>
      <c r="K26">
        <f t="shared" si="2"/>
        <v>600.96213333333299</v>
      </c>
      <c r="L26">
        <f t="shared" si="3"/>
        <v>167.98243383388566</v>
      </c>
      <c r="M26">
        <f t="shared" si="4"/>
        <v>17.141983905384972</v>
      </c>
      <c r="N26">
        <f t="shared" si="5"/>
        <v>61.325955233705763</v>
      </c>
      <c r="O26">
        <f t="shared" si="6"/>
        <v>2.3649680618666208E-2</v>
      </c>
      <c r="P26">
        <f t="shared" si="7"/>
        <v>2.963189172335368</v>
      </c>
      <c r="Q26">
        <f t="shared" si="8"/>
        <v>2.3545318130469783E-2</v>
      </c>
      <c r="R26">
        <f t="shared" si="9"/>
        <v>1.4725161876640535E-2</v>
      </c>
      <c r="S26">
        <f t="shared" si="10"/>
        <v>231.29020854586599</v>
      </c>
      <c r="T26">
        <f t="shared" si="11"/>
        <v>29.206682267082989</v>
      </c>
      <c r="U26">
        <f t="shared" si="12"/>
        <v>28.63982</v>
      </c>
      <c r="V26">
        <f t="shared" si="13"/>
        <v>3.9387088133152099</v>
      </c>
      <c r="W26">
        <f t="shared" si="14"/>
        <v>44.050526990651406</v>
      </c>
      <c r="X26">
        <f t="shared" si="15"/>
        <v>1.6712960848207743</v>
      </c>
      <c r="Y26">
        <f t="shared" si="16"/>
        <v>3.7940433384042467</v>
      </c>
      <c r="Z26">
        <f t="shared" si="17"/>
        <v>2.2674127284944356</v>
      </c>
      <c r="AA26">
        <f t="shared" si="18"/>
        <v>-23.723641301810186</v>
      </c>
      <c r="AB26">
        <f t="shared" si="19"/>
        <v>-102.78728095665782</v>
      </c>
      <c r="AC26">
        <f t="shared" si="20"/>
        <v>-7.5852064666630463</v>
      </c>
      <c r="AD26">
        <f t="shared" si="21"/>
        <v>97.194079820734956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53719.785700918954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739.24015999999995</v>
      </c>
      <c r="AR26">
        <v>840.53</v>
      </c>
      <c r="AS26">
        <f t="shared" si="27"/>
        <v>0.12050710861004366</v>
      </c>
      <c r="AT26">
        <v>0.5</v>
      </c>
      <c r="AU26">
        <f t="shared" si="28"/>
        <v>1180.1783018535045</v>
      </c>
      <c r="AV26">
        <f t="shared" si="29"/>
        <v>6.1688688958066464</v>
      </c>
      <c r="AW26">
        <f t="shared" si="30"/>
        <v>71.10993740033858</v>
      </c>
      <c r="AX26">
        <f t="shared" si="31"/>
        <v>0.37400211771144398</v>
      </c>
      <c r="AY26">
        <f t="shared" si="32"/>
        <v>5.7166077066720432E-3</v>
      </c>
      <c r="AZ26">
        <f t="shared" si="33"/>
        <v>2.8809798579467718</v>
      </c>
      <c r="BA26" t="s">
        <v>330</v>
      </c>
      <c r="BB26">
        <v>526.16999999999996</v>
      </c>
      <c r="BC26">
        <f t="shared" si="34"/>
        <v>314.36</v>
      </c>
      <c r="BD26">
        <f t="shared" si="35"/>
        <v>0.32220969589006243</v>
      </c>
      <c r="BE26">
        <f t="shared" si="36"/>
        <v>0.88509855952863958</v>
      </c>
      <c r="BF26">
        <f t="shared" si="37"/>
        <v>0.80997479224206304</v>
      </c>
      <c r="BG26">
        <f t="shared" si="38"/>
        <v>0.95089416248009417</v>
      </c>
      <c r="BH26">
        <f t="shared" si="39"/>
        <v>1399.99166666667</v>
      </c>
      <c r="BI26">
        <f t="shared" si="40"/>
        <v>1180.1783018535045</v>
      </c>
      <c r="BJ26">
        <f t="shared" si="41"/>
        <v>0.84298951911868647</v>
      </c>
      <c r="BK26">
        <f t="shared" si="42"/>
        <v>0.19597903823737309</v>
      </c>
      <c r="BL26">
        <v>6</v>
      </c>
      <c r="BM26">
        <v>0.5</v>
      </c>
      <c r="BN26" t="s">
        <v>290</v>
      </c>
      <c r="BO26">
        <v>2</v>
      </c>
      <c r="BP26">
        <v>1608158321.3499999</v>
      </c>
      <c r="BQ26">
        <v>600.96213333333299</v>
      </c>
      <c r="BR26">
        <v>608.75253333333296</v>
      </c>
      <c r="BS26">
        <v>16.3778233333333</v>
      </c>
      <c r="BT26">
        <v>15.74287</v>
      </c>
      <c r="BU26">
        <v>596.87113333333298</v>
      </c>
      <c r="BV26">
        <v>16.341823333333299</v>
      </c>
      <c r="BW26">
        <v>500.01209999999998</v>
      </c>
      <c r="BX26">
        <v>101.946266666667</v>
      </c>
      <c r="BY26">
        <v>0.10002183000000001</v>
      </c>
      <c r="BZ26">
        <v>27.996400000000001</v>
      </c>
      <c r="CA26">
        <v>28.63982</v>
      </c>
      <c r="CB26">
        <v>999.9</v>
      </c>
      <c r="CC26">
        <v>0</v>
      </c>
      <c r="CD26">
        <v>0</v>
      </c>
      <c r="CE26">
        <v>9998.4343333333309</v>
      </c>
      <c r="CF26">
        <v>0</v>
      </c>
      <c r="CG26">
        <v>285.01906666666702</v>
      </c>
      <c r="CH26">
        <v>1399.99166666667</v>
      </c>
      <c r="CI26">
        <v>0.89999370000000001</v>
      </c>
      <c r="CJ26">
        <v>0.100006303333333</v>
      </c>
      <c r="CK26">
        <v>0</v>
      </c>
      <c r="CL26">
        <v>739.24316666666698</v>
      </c>
      <c r="CM26">
        <v>4.9993800000000004</v>
      </c>
      <c r="CN26">
        <v>10540.07</v>
      </c>
      <c r="CO26">
        <v>11164.2366666667</v>
      </c>
      <c r="CP26">
        <v>47.970599999999997</v>
      </c>
      <c r="CQ26">
        <v>49.75</v>
      </c>
      <c r="CR26">
        <v>48.791333333333299</v>
      </c>
      <c r="CS26">
        <v>49.462200000000003</v>
      </c>
      <c r="CT26">
        <v>49.528933333333299</v>
      </c>
      <c r="CU26">
        <v>1255.48166666667</v>
      </c>
      <c r="CV26">
        <v>139.51</v>
      </c>
      <c r="CW26">
        <v>0</v>
      </c>
      <c r="CX26">
        <v>110.59999990463299</v>
      </c>
      <c r="CY26">
        <v>0</v>
      </c>
      <c r="CZ26">
        <v>739.24015999999995</v>
      </c>
      <c r="DA26">
        <v>3.4499230666510199</v>
      </c>
      <c r="DB26">
        <v>39.938461611602897</v>
      </c>
      <c r="DC26">
        <v>10540.628000000001</v>
      </c>
      <c r="DD26">
        <v>15</v>
      </c>
      <c r="DE26">
        <v>1608158354.0999999</v>
      </c>
      <c r="DF26" t="s">
        <v>331</v>
      </c>
      <c r="DG26">
        <v>1608158354.0999999</v>
      </c>
      <c r="DH26">
        <v>1608158347.0999999</v>
      </c>
      <c r="DI26">
        <v>24</v>
      </c>
      <c r="DJ26">
        <v>1.1970000000000001</v>
      </c>
      <c r="DK26">
        <v>6.0000000000000001E-3</v>
      </c>
      <c r="DL26">
        <v>4.0910000000000002</v>
      </c>
      <c r="DM26">
        <v>3.5999999999999997E-2</v>
      </c>
      <c r="DN26">
        <v>609</v>
      </c>
      <c r="DO26">
        <v>16</v>
      </c>
      <c r="DP26">
        <v>0.21</v>
      </c>
      <c r="DQ26">
        <v>7.0000000000000007E-2</v>
      </c>
      <c r="DR26">
        <v>7.1756718292112396</v>
      </c>
      <c r="DS26">
        <v>-0.100753054744796</v>
      </c>
      <c r="DT26">
        <v>5.1259997857789903E-2</v>
      </c>
      <c r="DU26">
        <v>1</v>
      </c>
      <c r="DV26">
        <v>-8.9918800000000001</v>
      </c>
      <c r="DW26">
        <v>-3.4662513904283798E-3</v>
      </c>
      <c r="DX26">
        <v>5.8572984273184303E-2</v>
      </c>
      <c r="DY26">
        <v>1</v>
      </c>
      <c r="DZ26">
        <v>0.62870166666666705</v>
      </c>
      <c r="EA26">
        <v>-1.21878353726369E-2</v>
      </c>
      <c r="EB26">
        <v>1.06436592496295E-3</v>
      </c>
      <c r="EC26">
        <v>1</v>
      </c>
      <c r="ED26">
        <v>3</v>
      </c>
      <c r="EE26">
        <v>3</v>
      </c>
      <c r="EF26" t="s">
        <v>298</v>
      </c>
      <c r="EG26">
        <v>100</v>
      </c>
      <c r="EH26">
        <v>100</v>
      </c>
      <c r="EI26">
        <v>4.0910000000000002</v>
      </c>
      <c r="EJ26">
        <v>3.5999999999999997E-2</v>
      </c>
      <c r="EK26">
        <v>2.8934850000000001</v>
      </c>
      <c r="EL26">
        <v>0</v>
      </c>
      <c r="EM26">
        <v>0</v>
      </c>
      <c r="EN26">
        <v>0</v>
      </c>
      <c r="EO26">
        <v>2.9600000000005601E-2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11.6</v>
      </c>
      <c r="EX26">
        <v>11.6</v>
      </c>
      <c r="EY26">
        <v>2</v>
      </c>
      <c r="EZ26">
        <v>494.154</v>
      </c>
      <c r="FA26">
        <v>512.54200000000003</v>
      </c>
      <c r="FB26">
        <v>24.334299999999999</v>
      </c>
      <c r="FC26">
        <v>32.7044</v>
      </c>
      <c r="FD26">
        <v>30.0002</v>
      </c>
      <c r="FE26">
        <v>32.512500000000003</v>
      </c>
      <c r="FF26">
        <v>32.552999999999997</v>
      </c>
      <c r="FG26">
        <v>29.0748</v>
      </c>
      <c r="FH26">
        <v>0</v>
      </c>
      <c r="FI26">
        <v>100</v>
      </c>
      <c r="FJ26">
        <v>24.314599999999999</v>
      </c>
      <c r="FK26">
        <v>608.80799999999999</v>
      </c>
      <c r="FL26">
        <v>16.418199999999999</v>
      </c>
      <c r="FM26">
        <v>100.855</v>
      </c>
      <c r="FN26">
        <v>100.389</v>
      </c>
    </row>
    <row r="27" spans="1:170" x14ac:dyDescent="0.25">
      <c r="A27">
        <v>11</v>
      </c>
      <c r="B27">
        <v>1608158475.0999999</v>
      </c>
      <c r="C27">
        <v>980.59999990463302</v>
      </c>
      <c r="D27" t="s">
        <v>332</v>
      </c>
      <c r="E27" t="s">
        <v>333</v>
      </c>
      <c r="F27" t="s">
        <v>285</v>
      </c>
      <c r="G27" t="s">
        <v>286</v>
      </c>
      <c r="H27">
        <v>1608158467.0999999</v>
      </c>
      <c r="I27">
        <f t="shared" si="0"/>
        <v>5.0023412198043065E-4</v>
      </c>
      <c r="J27">
        <f t="shared" si="1"/>
        <v>7.1127184550640399</v>
      </c>
      <c r="K27">
        <f t="shared" si="2"/>
        <v>699.83706451612898</v>
      </c>
      <c r="L27">
        <f t="shared" si="3"/>
        <v>161.5311499223979</v>
      </c>
      <c r="M27">
        <f t="shared" si="4"/>
        <v>16.484572123263643</v>
      </c>
      <c r="N27">
        <f t="shared" si="5"/>
        <v>71.419751361217692</v>
      </c>
      <c r="O27">
        <f t="shared" si="6"/>
        <v>2.1857802416853634E-2</v>
      </c>
      <c r="P27">
        <f t="shared" si="7"/>
        <v>2.9635324507685894</v>
      </c>
      <c r="Q27">
        <f t="shared" si="8"/>
        <v>2.1768633488053888E-2</v>
      </c>
      <c r="R27">
        <f t="shared" si="9"/>
        <v>1.3613376971383432E-2</v>
      </c>
      <c r="S27">
        <f t="shared" si="10"/>
        <v>231.29329181184787</v>
      </c>
      <c r="T27">
        <f t="shared" si="11"/>
        <v>29.225272495817958</v>
      </c>
      <c r="U27">
        <f t="shared" si="12"/>
        <v>28.682512903225799</v>
      </c>
      <c r="V27">
        <f t="shared" si="13"/>
        <v>3.9484757405737363</v>
      </c>
      <c r="W27">
        <f t="shared" si="14"/>
        <v>43.937790809389718</v>
      </c>
      <c r="X27">
        <f t="shared" si="15"/>
        <v>1.6678949366918241</v>
      </c>
      <c r="Y27">
        <f t="shared" si="16"/>
        <v>3.7960373199632667</v>
      </c>
      <c r="Z27">
        <f t="shared" si="17"/>
        <v>2.2805808038819122</v>
      </c>
      <c r="AA27">
        <f t="shared" si="18"/>
        <v>-22.060324779336991</v>
      </c>
      <c r="AB27">
        <f t="shared" si="19"/>
        <v>-108.1802409220596</v>
      </c>
      <c r="AC27">
        <f t="shared" si="20"/>
        <v>-7.9843119922880152</v>
      </c>
      <c r="AD27">
        <f t="shared" si="21"/>
        <v>93.068414118163275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53728.323861080549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752.36216000000002</v>
      </c>
      <c r="AR27">
        <v>863.74</v>
      </c>
      <c r="AS27">
        <f t="shared" si="27"/>
        <v>0.12894834093592977</v>
      </c>
      <c r="AT27">
        <v>0.5</v>
      </c>
      <c r="AU27">
        <f t="shared" si="28"/>
        <v>1180.1942728212314</v>
      </c>
      <c r="AV27">
        <f t="shared" si="29"/>
        <v>7.1127184550640399</v>
      </c>
      <c r="AW27">
        <f t="shared" si="30"/>
        <v>76.092046731191928</v>
      </c>
      <c r="AX27">
        <f t="shared" si="31"/>
        <v>0.38518535670456394</v>
      </c>
      <c r="AY27">
        <f t="shared" si="32"/>
        <v>6.5162711868583757E-3</v>
      </c>
      <c r="AZ27">
        <f t="shared" si="33"/>
        <v>2.7766920601106815</v>
      </c>
      <c r="BA27" t="s">
        <v>335</v>
      </c>
      <c r="BB27">
        <v>531.04</v>
      </c>
      <c r="BC27">
        <f t="shared" si="34"/>
        <v>332.70000000000005</v>
      </c>
      <c r="BD27">
        <f t="shared" si="35"/>
        <v>0.33476958220619168</v>
      </c>
      <c r="BE27">
        <f t="shared" si="36"/>
        <v>0.87817827640752244</v>
      </c>
      <c r="BF27">
        <f t="shared" si="37"/>
        <v>0.75121764846271111</v>
      </c>
      <c r="BG27">
        <f t="shared" si="38"/>
        <v>0.94178006055729147</v>
      </c>
      <c r="BH27">
        <f t="shared" si="39"/>
        <v>1400.0106451612901</v>
      </c>
      <c r="BI27">
        <f t="shared" si="40"/>
        <v>1180.1942728212314</v>
      </c>
      <c r="BJ27">
        <f t="shared" si="41"/>
        <v>0.84298949933003231</v>
      </c>
      <c r="BK27">
        <f t="shared" si="42"/>
        <v>0.19597899866006446</v>
      </c>
      <c r="BL27">
        <v>6</v>
      </c>
      <c r="BM27">
        <v>0.5</v>
      </c>
      <c r="BN27" t="s">
        <v>290</v>
      </c>
      <c r="BO27">
        <v>2</v>
      </c>
      <c r="BP27">
        <v>1608158467.0999999</v>
      </c>
      <c r="BQ27">
        <v>699.83706451612898</v>
      </c>
      <c r="BR27">
        <v>708.79229032258104</v>
      </c>
      <c r="BS27">
        <v>16.343583870967699</v>
      </c>
      <c r="BT27">
        <v>15.753122580645201</v>
      </c>
      <c r="BU27">
        <v>695.74661290322604</v>
      </c>
      <c r="BV27">
        <v>16.307541935483901</v>
      </c>
      <c r="BW27">
        <v>500.00754838709702</v>
      </c>
      <c r="BX27">
        <v>101.951967741936</v>
      </c>
      <c r="BY27">
        <v>0.100002612903226</v>
      </c>
      <c r="BZ27">
        <v>28.0054129032258</v>
      </c>
      <c r="CA27">
        <v>28.682512903225799</v>
      </c>
      <c r="CB27">
        <v>999.9</v>
      </c>
      <c r="CC27">
        <v>0</v>
      </c>
      <c r="CD27">
        <v>0</v>
      </c>
      <c r="CE27">
        <v>9999.8203225806392</v>
      </c>
      <c r="CF27">
        <v>0</v>
      </c>
      <c r="CG27">
        <v>276.401064516129</v>
      </c>
      <c r="CH27">
        <v>1400.0106451612901</v>
      </c>
      <c r="CI27">
        <v>0.89999367741935399</v>
      </c>
      <c r="CJ27">
        <v>0.100006325806452</v>
      </c>
      <c r="CK27">
        <v>0</v>
      </c>
      <c r="CL27">
        <v>752.33193548387101</v>
      </c>
      <c r="CM27">
        <v>4.9993800000000004</v>
      </c>
      <c r="CN27">
        <v>10719.4225806452</v>
      </c>
      <c r="CO27">
        <v>11164.390322580601</v>
      </c>
      <c r="CP27">
        <v>47.9796774193548</v>
      </c>
      <c r="CQ27">
        <v>49.792000000000002</v>
      </c>
      <c r="CR27">
        <v>48.804000000000002</v>
      </c>
      <c r="CS27">
        <v>49.52</v>
      </c>
      <c r="CT27">
        <v>49.52</v>
      </c>
      <c r="CU27">
        <v>1255.4996774193501</v>
      </c>
      <c r="CV27">
        <v>139.51096774193601</v>
      </c>
      <c r="CW27">
        <v>0</v>
      </c>
      <c r="CX27">
        <v>145.299999952316</v>
      </c>
      <c r="CY27">
        <v>0</v>
      </c>
      <c r="CZ27">
        <v>752.36216000000002</v>
      </c>
      <c r="DA27">
        <v>3.0794615356527801</v>
      </c>
      <c r="DB27">
        <v>48.584615500118602</v>
      </c>
      <c r="DC27">
        <v>10720.103999999999</v>
      </c>
      <c r="DD27">
        <v>15</v>
      </c>
      <c r="DE27">
        <v>1608158354.0999999</v>
      </c>
      <c r="DF27" t="s">
        <v>331</v>
      </c>
      <c r="DG27">
        <v>1608158354.0999999</v>
      </c>
      <c r="DH27">
        <v>1608158347.0999999</v>
      </c>
      <c r="DI27">
        <v>24</v>
      </c>
      <c r="DJ27">
        <v>1.1970000000000001</v>
      </c>
      <c r="DK27">
        <v>6.0000000000000001E-3</v>
      </c>
      <c r="DL27">
        <v>4.0910000000000002</v>
      </c>
      <c r="DM27">
        <v>3.5999999999999997E-2</v>
      </c>
      <c r="DN27">
        <v>609</v>
      </c>
      <c r="DO27">
        <v>16</v>
      </c>
      <c r="DP27">
        <v>0.21</v>
      </c>
      <c r="DQ27">
        <v>7.0000000000000007E-2</v>
      </c>
      <c r="DR27">
        <v>7.1117213878529402</v>
      </c>
      <c r="DS27">
        <v>-0.15065796998473399</v>
      </c>
      <c r="DT27">
        <v>4.7119506233875598E-2</v>
      </c>
      <c r="DU27">
        <v>1</v>
      </c>
      <c r="DV27">
        <v>-8.9544639999999998</v>
      </c>
      <c r="DW27">
        <v>0.11060395995551101</v>
      </c>
      <c r="DX27">
        <v>5.64120052589282E-2</v>
      </c>
      <c r="DY27">
        <v>1</v>
      </c>
      <c r="DZ27">
        <v>0.59042609999999995</v>
      </c>
      <c r="EA27">
        <v>9.5564048943290493E-3</v>
      </c>
      <c r="EB27">
        <v>1.1580019674709899E-3</v>
      </c>
      <c r="EC27">
        <v>1</v>
      </c>
      <c r="ED27">
        <v>3</v>
      </c>
      <c r="EE27">
        <v>3</v>
      </c>
      <c r="EF27" t="s">
        <v>298</v>
      </c>
      <c r="EG27">
        <v>100</v>
      </c>
      <c r="EH27">
        <v>100</v>
      </c>
      <c r="EI27">
        <v>4.0910000000000002</v>
      </c>
      <c r="EJ27">
        <v>3.5999999999999997E-2</v>
      </c>
      <c r="EK27">
        <v>4.0905999999999896</v>
      </c>
      <c r="EL27">
        <v>0</v>
      </c>
      <c r="EM27">
        <v>0</v>
      </c>
      <c r="EN27">
        <v>0</v>
      </c>
      <c r="EO27">
        <v>3.6044999999997898E-2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</v>
      </c>
      <c r="EX27">
        <v>2.1</v>
      </c>
      <c r="EY27">
        <v>2</v>
      </c>
      <c r="EZ27">
        <v>493.9</v>
      </c>
      <c r="FA27">
        <v>512.476</v>
      </c>
      <c r="FB27">
        <v>24.239699999999999</v>
      </c>
      <c r="FC27">
        <v>32.794600000000003</v>
      </c>
      <c r="FD27">
        <v>30.000499999999999</v>
      </c>
      <c r="FE27">
        <v>32.577199999999998</v>
      </c>
      <c r="FF27">
        <v>32.616199999999999</v>
      </c>
      <c r="FG27">
        <v>32.875599999999999</v>
      </c>
      <c r="FH27">
        <v>0</v>
      </c>
      <c r="FI27">
        <v>100</v>
      </c>
      <c r="FJ27">
        <v>24.228400000000001</v>
      </c>
      <c r="FK27">
        <v>708.91600000000005</v>
      </c>
      <c r="FL27">
        <v>16.418199999999999</v>
      </c>
      <c r="FM27">
        <v>100.836</v>
      </c>
      <c r="FN27">
        <v>100.374</v>
      </c>
    </row>
    <row r="28" spans="1:170" x14ac:dyDescent="0.25">
      <c r="A28">
        <v>12</v>
      </c>
      <c r="B28">
        <v>1608158595.5999999</v>
      </c>
      <c r="C28">
        <v>1101.0999999046301</v>
      </c>
      <c r="D28" t="s">
        <v>336</v>
      </c>
      <c r="E28" t="s">
        <v>337</v>
      </c>
      <c r="F28" t="s">
        <v>285</v>
      </c>
      <c r="G28" t="s">
        <v>286</v>
      </c>
      <c r="H28">
        <v>1608158587.5999999</v>
      </c>
      <c r="I28">
        <f t="shared" si="0"/>
        <v>4.7323374495486672E-4</v>
      </c>
      <c r="J28">
        <f t="shared" si="1"/>
        <v>8.0582911684907437</v>
      </c>
      <c r="K28">
        <f t="shared" si="2"/>
        <v>799.90464516128998</v>
      </c>
      <c r="L28">
        <f t="shared" si="3"/>
        <v>154.66265345597236</v>
      </c>
      <c r="M28">
        <f t="shared" si="4"/>
        <v>15.784500085463408</v>
      </c>
      <c r="N28">
        <f t="shared" si="5"/>
        <v>81.636352783157292</v>
      </c>
      <c r="O28">
        <f t="shared" si="6"/>
        <v>2.0610045957206329E-2</v>
      </c>
      <c r="P28">
        <f t="shared" si="7"/>
        <v>2.965126781615556</v>
      </c>
      <c r="Q28">
        <f t="shared" si="8"/>
        <v>2.0530789425340843E-2</v>
      </c>
      <c r="R28">
        <f t="shared" si="9"/>
        <v>1.2838838767087203E-2</v>
      </c>
      <c r="S28">
        <f t="shared" si="10"/>
        <v>231.2905088348073</v>
      </c>
      <c r="T28">
        <f t="shared" si="11"/>
        <v>29.223213457429154</v>
      </c>
      <c r="U28">
        <f t="shared" si="12"/>
        <v>28.718664516129</v>
      </c>
      <c r="V28">
        <f t="shared" si="13"/>
        <v>3.9567627148472582</v>
      </c>
      <c r="W28">
        <f t="shared" si="14"/>
        <v>43.993083112642061</v>
      </c>
      <c r="X28">
        <f t="shared" si="15"/>
        <v>1.6691784768235627</v>
      </c>
      <c r="Y28">
        <f t="shared" si="16"/>
        <v>3.7941839005684499</v>
      </c>
      <c r="Z28">
        <f t="shared" si="17"/>
        <v>2.2875842380236957</v>
      </c>
      <c r="AA28">
        <f t="shared" si="18"/>
        <v>-20.86960815250962</v>
      </c>
      <c r="AB28">
        <f t="shared" si="19"/>
        <v>-115.35666927857909</v>
      </c>
      <c r="AC28">
        <f t="shared" si="20"/>
        <v>-8.5105729230628189</v>
      </c>
      <c r="AD28">
        <f t="shared" si="21"/>
        <v>86.55365848065577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53776.509918311938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766.30561538461495</v>
      </c>
      <c r="AR28">
        <v>888.8</v>
      </c>
      <c r="AS28">
        <f t="shared" si="27"/>
        <v>0.137819964688777</v>
      </c>
      <c r="AT28">
        <v>0.5</v>
      </c>
      <c r="AU28">
        <f t="shared" si="28"/>
        <v>1180.1798824986633</v>
      </c>
      <c r="AV28">
        <f t="shared" si="29"/>
        <v>8.0582911684907437</v>
      </c>
      <c r="AW28">
        <f t="shared" si="30"/>
        <v>81.326174866185383</v>
      </c>
      <c r="AX28">
        <f t="shared" si="31"/>
        <v>0.39959495949594959</v>
      </c>
      <c r="AY28">
        <f t="shared" si="32"/>
        <v>7.3175613110967831E-3</v>
      </c>
      <c r="AZ28">
        <f t="shared" si="33"/>
        <v>2.6702070207020703</v>
      </c>
      <c r="BA28" t="s">
        <v>339</v>
      </c>
      <c r="BB28">
        <v>533.64</v>
      </c>
      <c r="BC28">
        <f t="shared" si="34"/>
        <v>355.15999999999997</v>
      </c>
      <c r="BD28">
        <f t="shared" si="35"/>
        <v>0.34489915704298069</v>
      </c>
      <c r="BE28">
        <f t="shared" si="36"/>
        <v>0.86983037926434137</v>
      </c>
      <c r="BF28">
        <f t="shared" si="37"/>
        <v>0.70674019172732305</v>
      </c>
      <c r="BG28">
        <f t="shared" si="38"/>
        <v>0.93193950070440734</v>
      </c>
      <c r="BH28">
        <f t="shared" si="39"/>
        <v>1399.9935483871</v>
      </c>
      <c r="BI28">
        <f t="shared" si="40"/>
        <v>1180.1798824986633</v>
      </c>
      <c r="BJ28">
        <f t="shared" si="41"/>
        <v>0.84298951510049536</v>
      </c>
      <c r="BK28">
        <f t="shared" si="42"/>
        <v>0.19597903020099078</v>
      </c>
      <c r="BL28">
        <v>6</v>
      </c>
      <c r="BM28">
        <v>0.5</v>
      </c>
      <c r="BN28" t="s">
        <v>290</v>
      </c>
      <c r="BO28">
        <v>2</v>
      </c>
      <c r="BP28">
        <v>1608158587.5999999</v>
      </c>
      <c r="BQ28">
        <v>799.90464516128998</v>
      </c>
      <c r="BR28">
        <v>810.02845161290304</v>
      </c>
      <c r="BS28">
        <v>16.3552580645161</v>
      </c>
      <c r="BT28">
        <v>15.7966870967742</v>
      </c>
      <c r="BU28">
        <v>795.81409677419401</v>
      </c>
      <c r="BV28">
        <v>16.319206451612899</v>
      </c>
      <c r="BW28">
        <v>500.01941935483899</v>
      </c>
      <c r="BX28">
        <v>101.95764516129</v>
      </c>
      <c r="BY28">
        <v>9.9960425806451605E-2</v>
      </c>
      <c r="BZ28">
        <v>27.997035483870999</v>
      </c>
      <c r="CA28">
        <v>28.718664516129</v>
      </c>
      <c r="CB28">
        <v>999.9</v>
      </c>
      <c r="CC28">
        <v>0</v>
      </c>
      <c r="CD28">
        <v>0</v>
      </c>
      <c r="CE28">
        <v>10008.300322580601</v>
      </c>
      <c r="CF28">
        <v>0</v>
      </c>
      <c r="CG28">
        <v>273.63764516128998</v>
      </c>
      <c r="CH28">
        <v>1399.9935483871</v>
      </c>
      <c r="CI28">
        <v>0.89999435483870904</v>
      </c>
      <c r="CJ28">
        <v>0.10000565161290299</v>
      </c>
      <c r="CK28">
        <v>0</v>
      </c>
      <c r="CL28">
        <v>766.28912903225796</v>
      </c>
      <c r="CM28">
        <v>4.9993800000000004</v>
      </c>
      <c r="CN28">
        <v>10910.564516128999</v>
      </c>
      <c r="CO28">
        <v>11164.254838709699</v>
      </c>
      <c r="CP28">
        <v>48</v>
      </c>
      <c r="CQ28">
        <v>49.811999999999998</v>
      </c>
      <c r="CR28">
        <v>48.811999999999998</v>
      </c>
      <c r="CS28">
        <v>49.561999999999998</v>
      </c>
      <c r="CT28">
        <v>49.561999999999998</v>
      </c>
      <c r="CU28">
        <v>1255.4835483871</v>
      </c>
      <c r="CV28">
        <v>139.51</v>
      </c>
      <c r="CW28">
        <v>0</v>
      </c>
      <c r="CX28">
        <v>119.59999990463299</v>
      </c>
      <c r="CY28">
        <v>0</v>
      </c>
      <c r="CZ28">
        <v>766.30561538461495</v>
      </c>
      <c r="DA28">
        <v>2.5345641085039201</v>
      </c>
      <c r="DB28">
        <v>39.323076899790202</v>
      </c>
      <c r="DC28">
        <v>10910.6615384615</v>
      </c>
      <c r="DD28">
        <v>15</v>
      </c>
      <c r="DE28">
        <v>1608158354.0999999</v>
      </c>
      <c r="DF28" t="s">
        <v>331</v>
      </c>
      <c r="DG28">
        <v>1608158354.0999999</v>
      </c>
      <c r="DH28">
        <v>1608158347.0999999</v>
      </c>
      <c r="DI28">
        <v>24</v>
      </c>
      <c r="DJ28">
        <v>1.1970000000000001</v>
      </c>
      <c r="DK28">
        <v>6.0000000000000001E-3</v>
      </c>
      <c r="DL28">
        <v>4.0910000000000002</v>
      </c>
      <c r="DM28">
        <v>3.5999999999999997E-2</v>
      </c>
      <c r="DN28">
        <v>609</v>
      </c>
      <c r="DO28">
        <v>16</v>
      </c>
      <c r="DP28">
        <v>0.21</v>
      </c>
      <c r="DQ28">
        <v>7.0000000000000007E-2</v>
      </c>
      <c r="DR28">
        <v>8.0586844362024106</v>
      </c>
      <c r="DS28">
        <v>-0.86558022278870606</v>
      </c>
      <c r="DT28">
        <v>6.6327840963526605E-2</v>
      </c>
      <c r="DU28">
        <v>0</v>
      </c>
      <c r="DV28">
        <v>-10.119210000000001</v>
      </c>
      <c r="DW28">
        <v>0.93621090100106596</v>
      </c>
      <c r="DX28">
        <v>7.5177675542676695E-2</v>
      </c>
      <c r="DY28">
        <v>0</v>
      </c>
      <c r="DZ28">
        <v>0.55854356666666705</v>
      </c>
      <c r="EA28">
        <v>-1.30387541712742E-3</v>
      </c>
      <c r="EB28">
        <v>4.5283902094331199E-4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4.0910000000000002</v>
      </c>
      <c r="EJ28">
        <v>3.61E-2</v>
      </c>
      <c r="EK28">
        <v>4.0905999999999896</v>
      </c>
      <c r="EL28">
        <v>0</v>
      </c>
      <c r="EM28">
        <v>0</v>
      </c>
      <c r="EN28">
        <v>0</v>
      </c>
      <c r="EO28">
        <v>3.6044999999997898E-2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4</v>
      </c>
      <c r="EX28">
        <v>4.0999999999999996</v>
      </c>
      <c r="EY28">
        <v>2</v>
      </c>
      <c r="EZ28">
        <v>493.78500000000003</v>
      </c>
      <c r="FA28">
        <v>512.29499999999996</v>
      </c>
      <c r="FB28">
        <v>24.180399999999999</v>
      </c>
      <c r="FC28">
        <v>32.911900000000003</v>
      </c>
      <c r="FD28">
        <v>30.000399999999999</v>
      </c>
      <c r="FE28">
        <v>32.670400000000001</v>
      </c>
      <c r="FF28">
        <v>32.7074</v>
      </c>
      <c r="FG28">
        <v>36.628100000000003</v>
      </c>
      <c r="FH28">
        <v>0</v>
      </c>
      <c r="FI28">
        <v>100</v>
      </c>
      <c r="FJ28">
        <v>24.180700000000002</v>
      </c>
      <c r="FK28">
        <v>810.10699999999997</v>
      </c>
      <c r="FL28">
        <v>16.342600000000001</v>
      </c>
      <c r="FM28">
        <v>100.815</v>
      </c>
      <c r="FN28">
        <v>100.354</v>
      </c>
    </row>
    <row r="29" spans="1:170" x14ac:dyDescent="0.25">
      <c r="A29">
        <v>13</v>
      </c>
      <c r="B29">
        <v>1608158703.0999999</v>
      </c>
      <c r="C29">
        <v>1208.5999999046301</v>
      </c>
      <c r="D29" t="s">
        <v>340</v>
      </c>
      <c r="E29" t="s">
        <v>341</v>
      </c>
      <c r="F29" t="s">
        <v>285</v>
      </c>
      <c r="G29" t="s">
        <v>286</v>
      </c>
      <c r="H29">
        <v>1608158695.0999999</v>
      </c>
      <c r="I29">
        <f t="shared" si="0"/>
        <v>4.3779145438778313E-4</v>
      </c>
      <c r="J29">
        <f t="shared" si="1"/>
        <v>9.0807796683800195</v>
      </c>
      <c r="K29">
        <f t="shared" si="2"/>
        <v>899.71896774193601</v>
      </c>
      <c r="L29">
        <f t="shared" si="3"/>
        <v>116.86001369069169</v>
      </c>
      <c r="M29">
        <f t="shared" si="4"/>
        <v>11.926843248663367</v>
      </c>
      <c r="N29">
        <f t="shared" si="5"/>
        <v>91.826166686150472</v>
      </c>
      <c r="O29">
        <f t="shared" si="6"/>
        <v>1.9072148108868585E-2</v>
      </c>
      <c r="P29">
        <f t="shared" si="7"/>
        <v>2.9663778063152568</v>
      </c>
      <c r="Q29">
        <f t="shared" si="8"/>
        <v>1.9004285831297766E-2</v>
      </c>
      <c r="R29">
        <f t="shared" si="9"/>
        <v>1.1883755580269911E-2</v>
      </c>
      <c r="S29">
        <f t="shared" si="10"/>
        <v>231.29192011553857</v>
      </c>
      <c r="T29">
        <f t="shared" si="11"/>
        <v>29.223992972129359</v>
      </c>
      <c r="U29">
        <f t="shared" si="12"/>
        <v>28.7301258064516</v>
      </c>
      <c r="V29">
        <f t="shared" si="13"/>
        <v>3.9593931321528903</v>
      </c>
      <c r="W29">
        <f t="shared" si="14"/>
        <v>44.117891875369523</v>
      </c>
      <c r="X29">
        <f t="shared" si="15"/>
        <v>1.6731472702020243</v>
      </c>
      <c r="Y29">
        <f t="shared" si="16"/>
        <v>3.792446100844002</v>
      </c>
      <c r="Z29">
        <f t="shared" si="17"/>
        <v>2.2862458619508663</v>
      </c>
      <c r="AA29">
        <f t="shared" si="18"/>
        <v>-19.306603138501234</v>
      </c>
      <c r="AB29">
        <f t="shared" si="19"/>
        <v>-118.49495586899025</v>
      </c>
      <c r="AC29">
        <f t="shared" si="20"/>
        <v>-8.7385742337403052</v>
      </c>
      <c r="AD29">
        <f t="shared" si="21"/>
        <v>84.751786874306788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53814.541591717185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778.86551999999995</v>
      </c>
      <c r="AR29">
        <v>908.2</v>
      </c>
      <c r="AS29">
        <f t="shared" si="27"/>
        <v>0.1424074873375909</v>
      </c>
      <c r="AT29">
        <v>0.5</v>
      </c>
      <c r="AU29">
        <f t="shared" si="28"/>
        <v>1180.1869663696336</v>
      </c>
      <c r="AV29">
        <f t="shared" si="29"/>
        <v>9.0807796683800195</v>
      </c>
      <c r="AW29">
        <f t="shared" si="30"/>
        <v>84.033730234636707</v>
      </c>
      <c r="AX29">
        <f t="shared" si="31"/>
        <v>0.40769654261175958</v>
      </c>
      <c r="AY29">
        <f t="shared" si="32"/>
        <v>8.1838957922970301E-3</v>
      </c>
      <c r="AZ29">
        <f t="shared" si="33"/>
        <v>2.5918079718123761</v>
      </c>
      <c r="BA29" t="s">
        <v>343</v>
      </c>
      <c r="BB29">
        <v>537.92999999999995</v>
      </c>
      <c r="BC29">
        <f t="shared" si="34"/>
        <v>370.2700000000001</v>
      </c>
      <c r="BD29">
        <f t="shared" si="35"/>
        <v>0.34929775569179267</v>
      </c>
      <c r="BE29">
        <f t="shared" si="36"/>
        <v>0.86407870344878224</v>
      </c>
      <c r="BF29">
        <f t="shared" si="37"/>
        <v>0.67108974215694095</v>
      </c>
      <c r="BG29">
        <f t="shared" si="38"/>
        <v>0.92432150943760982</v>
      </c>
      <c r="BH29">
        <f t="shared" si="39"/>
        <v>1400.0019354838701</v>
      </c>
      <c r="BI29">
        <f t="shared" si="40"/>
        <v>1180.1869663696336</v>
      </c>
      <c r="BJ29">
        <f t="shared" si="41"/>
        <v>0.84298952484071832</v>
      </c>
      <c r="BK29">
        <f t="shared" si="42"/>
        <v>0.19597904968143676</v>
      </c>
      <c r="BL29">
        <v>6</v>
      </c>
      <c r="BM29">
        <v>0.5</v>
      </c>
      <c r="BN29" t="s">
        <v>290</v>
      </c>
      <c r="BO29">
        <v>2</v>
      </c>
      <c r="BP29">
        <v>1608158695.0999999</v>
      </c>
      <c r="BQ29">
        <v>899.71896774193601</v>
      </c>
      <c r="BR29">
        <v>911.088387096774</v>
      </c>
      <c r="BS29">
        <v>16.393609677419398</v>
      </c>
      <c r="BT29">
        <v>15.8768806451613</v>
      </c>
      <c r="BU29">
        <v>895.62841935483902</v>
      </c>
      <c r="BV29">
        <v>16.357564516128999</v>
      </c>
      <c r="BW29">
        <v>500.00806451612902</v>
      </c>
      <c r="BX29">
        <v>101.96103225806399</v>
      </c>
      <c r="BY29">
        <v>9.9911190322580598E-2</v>
      </c>
      <c r="BZ29">
        <v>27.9891774193548</v>
      </c>
      <c r="CA29">
        <v>28.7301258064516</v>
      </c>
      <c r="CB29">
        <v>999.9</v>
      </c>
      <c r="CC29">
        <v>0</v>
      </c>
      <c r="CD29">
        <v>0</v>
      </c>
      <c r="CE29">
        <v>10015.062580645201</v>
      </c>
      <c r="CF29">
        <v>0</v>
      </c>
      <c r="CG29">
        <v>274.76748387096802</v>
      </c>
      <c r="CH29">
        <v>1400.0019354838701</v>
      </c>
      <c r="CI29">
        <v>0.89999435483870904</v>
      </c>
      <c r="CJ29">
        <v>0.10000565161290299</v>
      </c>
      <c r="CK29">
        <v>0</v>
      </c>
      <c r="CL29">
        <v>778.82332258064503</v>
      </c>
      <c r="CM29">
        <v>4.9993800000000004</v>
      </c>
      <c r="CN29">
        <v>11083.587096774199</v>
      </c>
      <c r="CO29">
        <v>11164.322580645199</v>
      </c>
      <c r="CP29">
        <v>48.061999999999998</v>
      </c>
      <c r="CQ29">
        <v>49.868903225806399</v>
      </c>
      <c r="CR29">
        <v>48.875</v>
      </c>
      <c r="CS29">
        <v>49.625</v>
      </c>
      <c r="CT29">
        <v>49.620935483871001</v>
      </c>
      <c r="CU29">
        <v>1255.4906451612901</v>
      </c>
      <c r="CV29">
        <v>139.511290322581</v>
      </c>
      <c r="CW29">
        <v>0</v>
      </c>
      <c r="CX29">
        <v>107</v>
      </c>
      <c r="CY29">
        <v>0</v>
      </c>
      <c r="CZ29">
        <v>778.86551999999995</v>
      </c>
      <c r="DA29">
        <v>2.7199999993657098</v>
      </c>
      <c r="DB29">
        <v>29.699999955632801</v>
      </c>
      <c r="DC29">
        <v>11084.048000000001</v>
      </c>
      <c r="DD29">
        <v>15</v>
      </c>
      <c r="DE29">
        <v>1608158354.0999999</v>
      </c>
      <c r="DF29" t="s">
        <v>331</v>
      </c>
      <c r="DG29">
        <v>1608158354.0999999</v>
      </c>
      <c r="DH29">
        <v>1608158347.0999999</v>
      </c>
      <c r="DI29">
        <v>24</v>
      </c>
      <c r="DJ29">
        <v>1.1970000000000001</v>
      </c>
      <c r="DK29">
        <v>6.0000000000000001E-3</v>
      </c>
      <c r="DL29">
        <v>4.0910000000000002</v>
      </c>
      <c r="DM29">
        <v>3.5999999999999997E-2</v>
      </c>
      <c r="DN29">
        <v>609</v>
      </c>
      <c r="DO29">
        <v>16</v>
      </c>
      <c r="DP29">
        <v>0.21</v>
      </c>
      <c r="DQ29">
        <v>7.0000000000000007E-2</v>
      </c>
      <c r="DR29">
        <v>9.0839169955319807</v>
      </c>
      <c r="DS29">
        <v>-0.135329309129466</v>
      </c>
      <c r="DT29">
        <v>2.8758927837687E-2</v>
      </c>
      <c r="DU29">
        <v>1</v>
      </c>
      <c r="DV29">
        <v>-11.3688866666667</v>
      </c>
      <c r="DW29">
        <v>5.0504115684084902E-2</v>
      </c>
      <c r="DX29">
        <v>2.9047670398081E-2</v>
      </c>
      <c r="DY29">
        <v>1</v>
      </c>
      <c r="DZ29">
        <v>0.51672269999999998</v>
      </c>
      <c r="EA29">
        <v>-8.1998576195783691E-3</v>
      </c>
      <c r="EB29">
        <v>8.7185660709392196E-4</v>
      </c>
      <c r="EC29">
        <v>1</v>
      </c>
      <c r="ED29">
        <v>3</v>
      </c>
      <c r="EE29">
        <v>3</v>
      </c>
      <c r="EF29" t="s">
        <v>298</v>
      </c>
      <c r="EG29">
        <v>100</v>
      </c>
      <c r="EH29">
        <v>100</v>
      </c>
      <c r="EI29">
        <v>4.09</v>
      </c>
      <c r="EJ29">
        <v>3.61E-2</v>
      </c>
      <c r="EK29">
        <v>4.0905999999999896</v>
      </c>
      <c r="EL29">
        <v>0</v>
      </c>
      <c r="EM29">
        <v>0</v>
      </c>
      <c r="EN29">
        <v>0</v>
      </c>
      <c r="EO29">
        <v>3.6044999999997898E-2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5.8</v>
      </c>
      <c r="EX29">
        <v>5.9</v>
      </c>
      <c r="EY29">
        <v>2</v>
      </c>
      <c r="EZ29">
        <v>493.70800000000003</v>
      </c>
      <c r="FA29">
        <v>512.37199999999996</v>
      </c>
      <c r="FB29">
        <v>24.158300000000001</v>
      </c>
      <c r="FC29">
        <v>33.020699999999998</v>
      </c>
      <c r="FD29">
        <v>30.000299999999999</v>
      </c>
      <c r="FE29">
        <v>32.764499999999998</v>
      </c>
      <c r="FF29">
        <v>32.798699999999997</v>
      </c>
      <c r="FG29">
        <v>40.308999999999997</v>
      </c>
      <c r="FH29">
        <v>0</v>
      </c>
      <c r="FI29">
        <v>100</v>
      </c>
      <c r="FJ29">
        <v>24.161200000000001</v>
      </c>
      <c r="FK29">
        <v>911.16700000000003</v>
      </c>
      <c r="FL29">
        <v>16.355499999999999</v>
      </c>
      <c r="FM29">
        <v>100.795</v>
      </c>
      <c r="FN29">
        <v>100.33799999999999</v>
      </c>
    </row>
    <row r="30" spans="1:170" x14ac:dyDescent="0.25">
      <c r="A30">
        <v>14</v>
      </c>
      <c r="B30">
        <v>1608158823.5999999</v>
      </c>
      <c r="C30">
        <v>1329.0999999046301</v>
      </c>
      <c r="D30" t="s">
        <v>344</v>
      </c>
      <c r="E30" t="s">
        <v>345</v>
      </c>
      <c r="F30" t="s">
        <v>285</v>
      </c>
      <c r="G30" t="s">
        <v>286</v>
      </c>
      <c r="H30">
        <v>1608158815.5999999</v>
      </c>
      <c r="I30">
        <f t="shared" si="0"/>
        <v>3.990983280398253E-4</v>
      </c>
      <c r="J30">
        <f t="shared" si="1"/>
        <v>11.56453286589195</v>
      </c>
      <c r="K30">
        <f t="shared" si="2"/>
        <v>1199.5922580645199</v>
      </c>
      <c r="L30">
        <f t="shared" si="3"/>
        <v>115.79968492285705</v>
      </c>
      <c r="M30">
        <f t="shared" si="4"/>
        <v>11.818216781201826</v>
      </c>
      <c r="N30">
        <f t="shared" si="5"/>
        <v>122.42728781431749</v>
      </c>
      <c r="O30">
        <f t="shared" si="6"/>
        <v>1.7509272164738562E-2</v>
      </c>
      <c r="P30">
        <f t="shared" si="7"/>
        <v>2.9625400023320148</v>
      </c>
      <c r="Q30">
        <f t="shared" si="8"/>
        <v>1.7451984333076244E-2</v>
      </c>
      <c r="R30">
        <f t="shared" si="9"/>
        <v>1.0912621586056668E-2</v>
      </c>
      <c r="S30">
        <f t="shared" si="10"/>
        <v>231.2905088348073</v>
      </c>
      <c r="T30">
        <f t="shared" si="11"/>
        <v>29.217944463909507</v>
      </c>
      <c r="U30">
        <f t="shared" si="12"/>
        <v>28.6908483870968</v>
      </c>
      <c r="V30">
        <f t="shared" si="13"/>
        <v>3.9503851258276486</v>
      </c>
      <c r="W30">
        <f t="shared" si="14"/>
        <v>44.367238399640875</v>
      </c>
      <c r="X30">
        <f t="shared" si="15"/>
        <v>1.6808879694191119</v>
      </c>
      <c r="Y30">
        <f t="shared" si="16"/>
        <v>3.7885792085556482</v>
      </c>
      <c r="Z30">
        <f t="shared" si="17"/>
        <v>2.2694971564085367</v>
      </c>
      <c r="AA30">
        <f t="shared" si="18"/>
        <v>-17.600236266556294</v>
      </c>
      <c r="AB30">
        <f t="shared" si="19"/>
        <v>-114.86292344707753</v>
      </c>
      <c r="AC30">
        <f t="shared" si="20"/>
        <v>-8.4793009733740696</v>
      </c>
      <c r="AD30">
        <f t="shared" si="21"/>
        <v>90.348048147799389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53705.481163548473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814.09826923076901</v>
      </c>
      <c r="AR30">
        <v>957.58</v>
      </c>
      <c r="AS30">
        <f t="shared" si="27"/>
        <v>0.14983785247105308</v>
      </c>
      <c r="AT30">
        <v>0.5</v>
      </c>
      <c r="AU30">
        <f t="shared" si="28"/>
        <v>1180.1798824986633</v>
      </c>
      <c r="AV30">
        <f t="shared" si="29"/>
        <v>11.56453286589195</v>
      </c>
      <c r="AW30">
        <f t="shared" si="30"/>
        <v>88.41780956156974</v>
      </c>
      <c r="AX30">
        <f t="shared" si="31"/>
        <v>0.43303953716660754</v>
      </c>
      <c r="AY30">
        <f t="shared" si="32"/>
        <v>1.0288499681930414E-2</v>
      </c>
      <c r="AZ30">
        <f t="shared" si="33"/>
        <v>2.4065874391695732</v>
      </c>
      <c r="BA30" t="s">
        <v>347</v>
      </c>
      <c r="BB30">
        <v>542.91</v>
      </c>
      <c r="BC30">
        <f t="shared" si="34"/>
        <v>414.67000000000007</v>
      </c>
      <c r="BD30">
        <f t="shared" si="35"/>
        <v>0.34601425415205106</v>
      </c>
      <c r="BE30">
        <f t="shared" si="36"/>
        <v>0.84750125957553224</v>
      </c>
      <c r="BF30">
        <f t="shared" si="37"/>
        <v>0.5926472831025571</v>
      </c>
      <c r="BG30">
        <f t="shared" si="38"/>
        <v>0.90493097290387436</v>
      </c>
      <c r="BH30">
        <f t="shared" si="39"/>
        <v>1399.9935483871</v>
      </c>
      <c r="BI30">
        <f t="shared" si="40"/>
        <v>1180.1798824986633</v>
      </c>
      <c r="BJ30">
        <f t="shared" si="41"/>
        <v>0.84298951510049536</v>
      </c>
      <c r="BK30">
        <f t="shared" si="42"/>
        <v>0.19597903020099078</v>
      </c>
      <c r="BL30">
        <v>6</v>
      </c>
      <c r="BM30">
        <v>0.5</v>
      </c>
      <c r="BN30" t="s">
        <v>290</v>
      </c>
      <c r="BO30">
        <v>2</v>
      </c>
      <c r="BP30">
        <v>1608158815.5999999</v>
      </c>
      <c r="BQ30">
        <v>1199.5922580645199</v>
      </c>
      <c r="BR30">
        <v>1214.0438709677401</v>
      </c>
      <c r="BS30">
        <v>16.4700225806452</v>
      </c>
      <c r="BT30">
        <v>15.999003225806399</v>
      </c>
      <c r="BU30">
        <v>1195.50225806452</v>
      </c>
      <c r="BV30">
        <v>16.433970967741899</v>
      </c>
      <c r="BW30">
        <v>500.01151612903197</v>
      </c>
      <c r="BX30">
        <v>101.957419354839</v>
      </c>
      <c r="BY30">
        <v>9.9998064516129095E-2</v>
      </c>
      <c r="BZ30">
        <v>27.9716806451613</v>
      </c>
      <c r="CA30">
        <v>28.6908483870968</v>
      </c>
      <c r="CB30">
        <v>999.9</v>
      </c>
      <c r="CC30">
        <v>0</v>
      </c>
      <c r="CD30">
        <v>0</v>
      </c>
      <c r="CE30">
        <v>9993.6632258064492</v>
      </c>
      <c r="CF30">
        <v>0</v>
      </c>
      <c r="CG30">
        <v>273.98870967741902</v>
      </c>
      <c r="CH30">
        <v>1399.9935483871</v>
      </c>
      <c r="CI30">
        <v>0.89999367741935399</v>
      </c>
      <c r="CJ30">
        <v>0.100006325806452</v>
      </c>
      <c r="CK30">
        <v>0</v>
      </c>
      <c r="CL30">
        <v>814.09880645161297</v>
      </c>
      <c r="CM30">
        <v>4.9993800000000004</v>
      </c>
      <c r="CN30">
        <v>11565.8096774194</v>
      </c>
      <c r="CO30">
        <v>11164.274193548399</v>
      </c>
      <c r="CP30">
        <v>48.092483870967698</v>
      </c>
      <c r="CQ30">
        <v>49.875</v>
      </c>
      <c r="CR30">
        <v>48.875</v>
      </c>
      <c r="CS30">
        <v>49.655000000000001</v>
      </c>
      <c r="CT30">
        <v>49.625</v>
      </c>
      <c r="CU30">
        <v>1255.4835483871</v>
      </c>
      <c r="CV30">
        <v>139.51</v>
      </c>
      <c r="CW30">
        <v>0</v>
      </c>
      <c r="CX30">
        <v>120</v>
      </c>
      <c r="CY30">
        <v>0</v>
      </c>
      <c r="CZ30">
        <v>814.09826923076901</v>
      </c>
      <c r="DA30">
        <v>1.09733332833388</v>
      </c>
      <c r="DB30">
        <v>-0.24273507955057</v>
      </c>
      <c r="DC30">
        <v>11565.8576923077</v>
      </c>
      <c r="DD30">
        <v>15</v>
      </c>
      <c r="DE30">
        <v>1608158354.0999999</v>
      </c>
      <c r="DF30" t="s">
        <v>331</v>
      </c>
      <c r="DG30">
        <v>1608158354.0999999</v>
      </c>
      <c r="DH30">
        <v>1608158347.0999999</v>
      </c>
      <c r="DI30">
        <v>24</v>
      </c>
      <c r="DJ30">
        <v>1.1970000000000001</v>
      </c>
      <c r="DK30">
        <v>6.0000000000000001E-3</v>
      </c>
      <c r="DL30">
        <v>4.0910000000000002</v>
      </c>
      <c r="DM30">
        <v>3.5999999999999997E-2</v>
      </c>
      <c r="DN30">
        <v>609</v>
      </c>
      <c r="DO30">
        <v>16</v>
      </c>
      <c r="DP30">
        <v>0.21</v>
      </c>
      <c r="DQ30">
        <v>7.0000000000000007E-2</v>
      </c>
      <c r="DR30">
        <v>11.568955708863101</v>
      </c>
      <c r="DS30">
        <v>-1.0998859305826201</v>
      </c>
      <c r="DT30">
        <v>8.6865881231330697E-2</v>
      </c>
      <c r="DU30">
        <v>0</v>
      </c>
      <c r="DV30">
        <v>-14.4498333333333</v>
      </c>
      <c r="DW30">
        <v>1.4203675194661001</v>
      </c>
      <c r="DX30">
        <v>0.109546021784859</v>
      </c>
      <c r="DY30">
        <v>0</v>
      </c>
      <c r="DZ30">
        <v>0.47095866666666703</v>
      </c>
      <c r="EA30">
        <v>-2.5940502780868301E-2</v>
      </c>
      <c r="EB30">
        <v>2.01611625546633E-3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4.09</v>
      </c>
      <c r="EJ30">
        <v>3.5999999999999997E-2</v>
      </c>
      <c r="EK30">
        <v>4.0905999999999896</v>
      </c>
      <c r="EL30">
        <v>0</v>
      </c>
      <c r="EM30">
        <v>0</v>
      </c>
      <c r="EN30">
        <v>0</v>
      </c>
      <c r="EO30">
        <v>3.6044999999997898E-2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7.8</v>
      </c>
      <c r="EX30">
        <v>7.9</v>
      </c>
      <c r="EY30">
        <v>2</v>
      </c>
      <c r="EZ30">
        <v>493.72300000000001</v>
      </c>
      <c r="FA30">
        <v>513.09500000000003</v>
      </c>
      <c r="FB30">
        <v>24.305099999999999</v>
      </c>
      <c r="FC30">
        <v>33.115600000000001</v>
      </c>
      <c r="FD30">
        <v>30.0001</v>
      </c>
      <c r="FE30">
        <v>32.856200000000001</v>
      </c>
      <c r="FF30">
        <v>32.889099999999999</v>
      </c>
      <c r="FG30">
        <v>50.9101</v>
      </c>
      <c r="FH30">
        <v>0</v>
      </c>
      <c r="FI30">
        <v>100</v>
      </c>
      <c r="FJ30">
        <v>24.308399999999999</v>
      </c>
      <c r="FK30">
        <v>1214.08</v>
      </c>
      <c r="FL30">
        <v>16.3962</v>
      </c>
      <c r="FM30">
        <v>100.78400000000001</v>
      </c>
      <c r="FN30">
        <v>100.33</v>
      </c>
    </row>
    <row r="31" spans="1:170" x14ac:dyDescent="0.25">
      <c r="A31">
        <v>15</v>
      </c>
      <c r="B31">
        <v>1608158935.0999999</v>
      </c>
      <c r="C31">
        <v>1440.5999999046301</v>
      </c>
      <c r="D31" t="s">
        <v>348</v>
      </c>
      <c r="E31" t="s">
        <v>349</v>
      </c>
      <c r="F31" t="s">
        <v>285</v>
      </c>
      <c r="G31" t="s">
        <v>286</v>
      </c>
      <c r="H31">
        <v>1608158927.0999999</v>
      </c>
      <c r="I31">
        <f t="shared" si="0"/>
        <v>3.4761091515872575E-4</v>
      </c>
      <c r="J31">
        <f t="shared" si="1"/>
        <v>12.05460478386226</v>
      </c>
      <c r="K31">
        <f t="shared" si="2"/>
        <v>1399.58290322581</v>
      </c>
      <c r="L31">
        <f t="shared" si="3"/>
        <v>106.50921184253707</v>
      </c>
      <c r="M31">
        <f t="shared" si="4"/>
        <v>10.868633094404546</v>
      </c>
      <c r="N31">
        <f t="shared" si="5"/>
        <v>142.81913082646366</v>
      </c>
      <c r="O31">
        <f t="shared" si="6"/>
        <v>1.5277164416137096E-2</v>
      </c>
      <c r="P31">
        <f t="shared" si="7"/>
        <v>2.9641565104374368</v>
      </c>
      <c r="Q31">
        <f t="shared" si="8"/>
        <v>1.5233555916818683E-2</v>
      </c>
      <c r="R31">
        <f t="shared" si="9"/>
        <v>9.5248800552912606E-3</v>
      </c>
      <c r="S31">
        <f t="shared" si="10"/>
        <v>231.29313737753426</v>
      </c>
      <c r="T31">
        <f t="shared" si="11"/>
        <v>29.264674889371484</v>
      </c>
      <c r="U31">
        <f t="shared" si="12"/>
        <v>28.6973709677419</v>
      </c>
      <c r="V31">
        <f t="shared" si="13"/>
        <v>3.9518797961151275</v>
      </c>
      <c r="W31">
        <f t="shared" si="14"/>
        <v>44.458577832170555</v>
      </c>
      <c r="X31">
        <f t="shared" si="15"/>
        <v>1.6877045113558813</v>
      </c>
      <c r="Y31">
        <f t="shared" si="16"/>
        <v>3.7961279772081369</v>
      </c>
      <c r="Z31">
        <f t="shared" si="17"/>
        <v>2.2641752847592462</v>
      </c>
      <c r="AA31">
        <f t="shared" si="18"/>
        <v>-15.329641358499806</v>
      </c>
      <c r="AB31">
        <f t="shared" si="19"/>
        <v>-110.5119258367974</v>
      </c>
      <c r="AC31">
        <f t="shared" si="20"/>
        <v>-8.1553064812299958</v>
      </c>
      <c r="AD31">
        <f t="shared" si="21"/>
        <v>97.296263701007078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53746.305175392998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830.12684000000002</v>
      </c>
      <c r="AR31">
        <v>981.13</v>
      </c>
      <c r="AS31">
        <f t="shared" si="27"/>
        <v>0.15390739249640717</v>
      </c>
      <c r="AT31">
        <v>0.5</v>
      </c>
      <c r="AU31">
        <f t="shared" si="28"/>
        <v>1180.1934599180031</v>
      </c>
      <c r="AV31">
        <f t="shared" si="29"/>
        <v>12.05460478386226</v>
      </c>
      <c r="AW31">
        <f t="shared" si="30"/>
        <v>90.820249028646444</v>
      </c>
      <c r="AX31">
        <f t="shared" si="31"/>
        <v>0.43951362204804667</v>
      </c>
      <c r="AY31">
        <f t="shared" si="32"/>
        <v>1.07036284242383E-2</v>
      </c>
      <c r="AZ31">
        <f t="shared" si="33"/>
        <v>2.3248193409639901</v>
      </c>
      <c r="BA31" t="s">
        <v>351</v>
      </c>
      <c r="BB31">
        <v>549.91</v>
      </c>
      <c r="BC31">
        <f t="shared" si="34"/>
        <v>431.22</v>
      </c>
      <c r="BD31">
        <f t="shared" si="35"/>
        <v>0.3501766151848244</v>
      </c>
      <c r="BE31">
        <f t="shared" si="36"/>
        <v>0.841005541688021</v>
      </c>
      <c r="BF31">
        <f t="shared" si="37"/>
        <v>0.56842240168640967</v>
      </c>
      <c r="BG31">
        <f t="shared" si="38"/>
        <v>0.89568335979392144</v>
      </c>
      <c r="BH31">
        <f t="shared" si="39"/>
        <v>1400.0096774193501</v>
      </c>
      <c r="BI31">
        <f t="shared" si="40"/>
        <v>1180.1934599180031</v>
      </c>
      <c r="BJ31">
        <f t="shared" si="41"/>
        <v>0.84298950139649309</v>
      </c>
      <c r="BK31">
        <f t="shared" si="42"/>
        <v>0.19597900279298611</v>
      </c>
      <c r="BL31">
        <v>6</v>
      </c>
      <c r="BM31">
        <v>0.5</v>
      </c>
      <c r="BN31" t="s">
        <v>290</v>
      </c>
      <c r="BO31">
        <v>2</v>
      </c>
      <c r="BP31">
        <v>1608158927.0999999</v>
      </c>
      <c r="BQ31">
        <v>1399.58290322581</v>
      </c>
      <c r="BR31">
        <v>1414.6319354838699</v>
      </c>
      <c r="BS31">
        <v>16.538977419354801</v>
      </c>
      <c r="BT31">
        <v>16.128751612903201</v>
      </c>
      <c r="BU31">
        <v>1395.49225806452</v>
      </c>
      <c r="BV31">
        <v>16.502932258064501</v>
      </c>
      <c r="BW31">
        <v>500.010161290322</v>
      </c>
      <c r="BX31">
        <v>101.944064516129</v>
      </c>
      <c r="BY31">
        <v>0.100001967741935</v>
      </c>
      <c r="BZ31">
        <v>28.005822580645201</v>
      </c>
      <c r="CA31">
        <v>28.6973709677419</v>
      </c>
      <c r="CB31">
        <v>999.9</v>
      </c>
      <c r="CC31">
        <v>0</v>
      </c>
      <c r="CD31">
        <v>0</v>
      </c>
      <c r="CE31">
        <v>10004.132580645201</v>
      </c>
      <c r="CF31">
        <v>0</v>
      </c>
      <c r="CG31">
        <v>278.10832258064499</v>
      </c>
      <c r="CH31">
        <v>1400.0096774193501</v>
      </c>
      <c r="CI31">
        <v>0.89999367741935399</v>
      </c>
      <c r="CJ31">
        <v>0.100006325806452</v>
      </c>
      <c r="CK31">
        <v>0</v>
      </c>
      <c r="CL31">
        <v>830.11480645161305</v>
      </c>
      <c r="CM31">
        <v>4.9993800000000004</v>
      </c>
      <c r="CN31">
        <v>11783.4774193548</v>
      </c>
      <c r="CO31">
        <v>11164.3774193548</v>
      </c>
      <c r="CP31">
        <v>48.125</v>
      </c>
      <c r="CQ31">
        <v>49.936999999999998</v>
      </c>
      <c r="CR31">
        <v>48.936999999999998</v>
      </c>
      <c r="CS31">
        <v>49.717483870967698</v>
      </c>
      <c r="CT31">
        <v>49.686999999999998</v>
      </c>
      <c r="CU31">
        <v>1255.49870967742</v>
      </c>
      <c r="CV31">
        <v>139.51096774193601</v>
      </c>
      <c r="CW31">
        <v>0</v>
      </c>
      <c r="CX31">
        <v>111</v>
      </c>
      <c r="CY31">
        <v>0</v>
      </c>
      <c r="CZ31">
        <v>830.12684000000002</v>
      </c>
      <c r="DA31">
        <v>-0.30446152906749502</v>
      </c>
      <c r="DB31">
        <v>3.9307692407088202</v>
      </c>
      <c r="DC31">
        <v>11783.548000000001</v>
      </c>
      <c r="DD31">
        <v>15</v>
      </c>
      <c r="DE31">
        <v>1608158354.0999999</v>
      </c>
      <c r="DF31" t="s">
        <v>331</v>
      </c>
      <c r="DG31">
        <v>1608158354.0999999</v>
      </c>
      <c r="DH31">
        <v>1608158347.0999999</v>
      </c>
      <c r="DI31">
        <v>24</v>
      </c>
      <c r="DJ31">
        <v>1.1970000000000001</v>
      </c>
      <c r="DK31">
        <v>6.0000000000000001E-3</v>
      </c>
      <c r="DL31">
        <v>4.0910000000000002</v>
      </c>
      <c r="DM31">
        <v>3.5999999999999997E-2</v>
      </c>
      <c r="DN31">
        <v>609</v>
      </c>
      <c r="DO31">
        <v>16</v>
      </c>
      <c r="DP31">
        <v>0.21</v>
      </c>
      <c r="DQ31">
        <v>7.0000000000000007E-2</v>
      </c>
      <c r="DR31">
        <v>12.068531448630001</v>
      </c>
      <c r="DS31">
        <v>-0.24903242676699699</v>
      </c>
      <c r="DT31">
        <v>0.108380215614648</v>
      </c>
      <c r="DU31">
        <v>1</v>
      </c>
      <c r="DV31">
        <v>-15.0526433333333</v>
      </c>
      <c r="DW31">
        <v>0.11054682981090699</v>
      </c>
      <c r="DX31">
        <v>0.124067260476817</v>
      </c>
      <c r="DY31">
        <v>1</v>
      </c>
      <c r="DZ31">
        <v>0.41041309999999998</v>
      </c>
      <c r="EA31">
        <v>-3.5014505005562101E-2</v>
      </c>
      <c r="EB31">
        <v>2.7996564711883299E-3</v>
      </c>
      <c r="EC31">
        <v>1</v>
      </c>
      <c r="ED31">
        <v>3</v>
      </c>
      <c r="EE31">
        <v>3</v>
      </c>
      <c r="EF31" t="s">
        <v>298</v>
      </c>
      <c r="EG31">
        <v>100</v>
      </c>
      <c r="EH31">
        <v>100</v>
      </c>
      <c r="EI31">
        <v>4.0999999999999996</v>
      </c>
      <c r="EJ31">
        <v>3.61E-2</v>
      </c>
      <c r="EK31">
        <v>4.0905999999999896</v>
      </c>
      <c r="EL31">
        <v>0</v>
      </c>
      <c r="EM31">
        <v>0</v>
      </c>
      <c r="EN31">
        <v>0</v>
      </c>
      <c r="EO31">
        <v>3.6044999999997898E-2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9.6999999999999993</v>
      </c>
      <c r="EX31">
        <v>9.8000000000000007</v>
      </c>
      <c r="EY31">
        <v>2</v>
      </c>
      <c r="EZ31">
        <v>493.851</v>
      </c>
      <c r="FA31">
        <v>513.57799999999997</v>
      </c>
      <c r="FB31">
        <v>24.2395</v>
      </c>
      <c r="FC31">
        <v>33.165900000000001</v>
      </c>
      <c r="FD31">
        <v>30.000299999999999</v>
      </c>
      <c r="FE31">
        <v>32.916600000000003</v>
      </c>
      <c r="FF31">
        <v>32.9482</v>
      </c>
      <c r="FG31">
        <v>57.643599999999999</v>
      </c>
      <c r="FH31">
        <v>0</v>
      </c>
      <c r="FI31">
        <v>100</v>
      </c>
      <c r="FJ31">
        <v>24.234200000000001</v>
      </c>
      <c r="FK31">
        <v>1414.83</v>
      </c>
      <c r="FL31">
        <v>16.477</v>
      </c>
      <c r="FM31">
        <v>100.773</v>
      </c>
      <c r="FN31">
        <v>100.322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2020-12-16T14:50:02Z</dcterms:created>
  <dcterms:modified xsi:type="dcterms:W3CDTF">2021-05-04T23:32:28Z</dcterms:modified>
</cp:coreProperties>
</file>