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E4CB743-7640-4A8F-926D-64BB506887C2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1" i="1" l="1"/>
  <c r="AM31" i="1"/>
  <c r="AK31" i="1"/>
  <c r="AL31" i="1" s="1"/>
  <c r="T31" i="1" s="1"/>
  <c r="AJ31" i="1"/>
  <c r="AH31" i="1"/>
  <c r="L31" i="1" s="1"/>
  <c r="Z31" i="1"/>
  <c r="Y31" i="1"/>
  <c r="X31" i="1"/>
  <c r="Q31" i="1"/>
  <c r="O31" i="1"/>
  <c r="AN30" i="1"/>
  <c r="AM30" i="1"/>
  <c r="AK30" i="1"/>
  <c r="AL30" i="1" s="1"/>
  <c r="T30" i="1" s="1"/>
  <c r="AJ30" i="1"/>
  <c r="AH30" i="1"/>
  <c r="L30" i="1" s="1"/>
  <c r="Z30" i="1"/>
  <c r="Y30" i="1"/>
  <c r="X30" i="1" s="1"/>
  <c r="Q30" i="1"/>
  <c r="O30" i="1"/>
  <c r="AN29" i="1"/>
  <c r="AM29" i="1"/>
  <c r="AK29" i="1"/>
  <c r="AL29" i="1" s="1"/>
  <c r="T29" i="1" s="1"/>
  <c r="AJ29" i="1"/>
  <c r="AH29" i="1"/>
  <c r="AI29" i="1" s="1"/>
  <c r="Z29" i="1"/>
  <c r="Y29" i="1"/>
  <c r="X29" i="1"/>
  <c r="Q29" i="1"/>
  <c r="O29" i="1"/>
  <c r="L29" i="1"/>
  <c r="K29" i="1"/>
  <c r="J29" i="1"/>
  <c r="I29" i="1"/>
  <c r="AN28" i="1"/>
  <c r="AM28" i="1"/>
  <c r="AK28" i="1"/>
  <c r="AL28" i="1" s="1"/>
  <c r="T28" i="1" s="1"/>
  <c r="AJ28" i="1"/>
  <c r="AH28" i="1" s="1"/>
  <c r="Z28" i="1"/>
  <c r="Y28" i="1"/>
  <c r="X28" i="1" s="1"/>
  <c r="Q28" i="1"/>
  <c r="AN27" i="1"/>
  <c r="AM27" i="1"/>
  <c r="AK27" i="1"/>
  <c r="AL27" i="1" s="1"/>
  <c r="T27" i="1" s="1"/>
  <c r="AJ27" i="1"/>
  <c r="AI27" i="1"/>
  <c r="AH27" i="1"/>
  <c r="L27" i="1" s="1"/>
  <c r="Z27" i="1"/>
  <c r="Y27" i="1"/>
  <c r="X27" i="1" s="1"/>
  <c r="Q27" i="1"/>
  <c r="O27" i="1"/>
  <c r="K27" i="1"/>
  <c r="AN26" i="1"/>
  <c r="AM26" i="1"/>
  <c r="AK26" i="1"/>
  <c r="AL26" i="1" s="1"/>
  <c r="T26" i="1" s="1"/>
  <c r="AJ26" i="1"/>
  <c r="AI26" i="1"/>
  <c r="AH26" i="1"/>
  <c r="L26" i="1" s="1"/>
  <c r="Z26" i="1"/>
  <c r="Y26" i="1"/>
  <c r="X26" i="1" s="1"/>
  <c r="Q26" i="1"/>
  <c r="O26" i="1"/>
  <c r="K26" i="1"/>
  <c r="AN25" i="1"/>
  <c r="AM25" i="1"/>
  <c r="AK25" i="1"/>
  <c r="AL25" i="1" s="1"/>
  <c r="T25" i="1" s="1"/>
  <c r="AJ25" i="1"/>
  <c r="AI25" i="1"/>
  <c r="AH25" i="1"/>
  <c r="J25" i="1" s="1"/>
  <c r="I25" i="1" s="1"/>
  <c r="Z25" i="1"/>
  <c r="Y25" i="1"/>
  <c r="X25" i="1" s="1"/>
  <c r="Q25" i="1"/>
  <c r="O25" i="1"/>
  <c r="L25" i="1"/>
  <c r="K25" i="1"/>
  <c r="AN24" i="1"/>
  <c r="AM24" i="1"/>
  <c r="AK24" i="1"/>
  <c r="AL24" i="1" s="1"/>
  <c r="T24" i="1" s="1"/>
  <c r="AJ24" i="1"/>
  <c r="AH24" i="1" s="1"/>
  <c r="Z24" i="1"/>
  <c r="Y24" i="1"/>
  <c r="X24" i="1" s="1"/>
  <c r="Q24" i="1"/>
  <c r="AN23" i="1"/>
  <c r="AM23" i="1"/>
  <c r="AK23" i="1"/>
  <c r="AL23" i="1" s="1"/>
  <c r="T23" i="1" s="1"/>
  <c r="AJ23" i="1"/>
  <c r="AI23" i="1"/>
  <c r="AH23" i="1"/>
  <c r="L23" i="1" s="1"/>
  <c r="Z23" i="1"/>
  <c r="Y23" i="1"/>
  <c r="X23" i="1" s="1"/>
  <c r="Q23" i="1"/>
  <c r="O23" i="1"/>
  <c r="K23" i="1"/>
  <c r="AN22" i="1"/>
  <c r="AM22" i="1"/>
  <c r="AK22" i="1"/>
  <c r="AL22" i="1" s="1"/>
  <c r="T22" i="1" s="1"/>
  <c r="AJ22" i="1"/>
  <c r="AH22" i="1" s="1"/>
  <c r="Z22" i="1"/>
  <c r="Y22" i="1"/>
  <c r="X22" i="1" s="1"/>
  <c r="Q22" i="1"/>
  <c r="AN21" i="1"/>
  <c r="AM21" i="1"/>
  <c r="AK21" i="1"/>
  <c r="AL21" i="1" s="1"/>
  <c r="T21" i="1" s="1"/>
  <c r="AJ21" i="1"/>
  <c r="AI21" i="1"/>
  <c r="AH21" i="1"/>
  <c r="J21" i="1" s="1"/>
  <c r="I21" i="1" s="1"/>
  <c r="Z21" i="1"/>
  <c r="Y21" i="1"/>
  <c r="X21" i="1" s="1"/>
  <c r="Q21" i="1"/>
  <c r="O21" i="1"/>
  <c r="L21" i="1"/>
  <c r="K21" i="1"/>
  <c r="AN20" i="1"/>
  <c r="AM20" i="1"/>
  <c r="AK20" i="1"/>
  <c r="AL20" i="1" s="1"/>
  <c r="T20" i="1" s="1"/>
  <c r="AJ20" i="1"/>
  <c r="AH20" i="1" s="1"/>
  <c r="Z20" i="1"/>
  <c r="Y20" i="1"/>
  <c r="X20" i="1" s="1"/>
  <c r="Q20" i="1"/>
  <c r="AN19" i="1"/>
  <c r="AM19" i="1"/>
  <c r="AK19" i="1"/>
  <c r="AL19" i="1" s="1"/>
  <c r="T19" i="1" s="1"/>
  <c r="AJ19" i="1"/>
  <c r="AI19" i="1"/>
  <c r="AH19" i="1"/>
  <c r="L19" i="1" s="1"/>
  <c r="Z19" i="1"/>
  <c r="Y19" i="1"/>
  <c r="X19" i="1" s="1"/>
  <c r="Q19" i="1"/>
  <c r="O19" i="1"/>
  <c r="K19" i="1"/>
  <c r="AN18" i="1"/>
  <c r="AM18" i="1"/>
  <c r="AK18" i="1"/>
  <c r="AL18" i="1" s="1"/>
  <c r="T18" i="1" s="1"/>
  <c r="AJ18" i="1"/>
  <c r="AH18" i="1" s="1"/>
  <c r="Z18" i="1"/>
  <c r="Y18" i="1"/>
  <c r="X18" i="1" s="1"/>
  <c r="Q18" i="1"/>
  <c r="AN17" i="1"/>
  <c r="AM17" i="1"/>
  <c r="AK17" i="1"/>
  <c r="AL17" i="1" s="1"/>
  <c r="T17" i="1" s="1"/>
  <c r="AJ17" i="1"/>
  <c r="AI17" i="1"/>
  <c r="AH17" i="1"/>
  <c r="J17" i="1" s="1"/>
  <c r="I17" i="1" s="1"/>
  <c r="Z17" i="1"/>
  <c r="Y17" i="1"/>
  <c r="X17" i="1" s="1"/>
  <c r="Q17" i="1"/>
  <c r="O17" i="1"/>
  <c r="L17" i="1"/>
  <c r="K17" i="1"/>
  <c r="L22" i="1" l="1"/>
  <c r="K22" i="1"/>
  <c r="J22" i="1"/>
  <c r="I22" i="1" s="1"/>
  <c r="AI22" i="1"/>
  <c r="O22" i="1"/>
  <c r="U22" i="1"/>
  <c r="V22" i="1" s="1"/>
  <c r="AB17" i="1"/>
  <c r="U21" i="1"/>
  <c r="V21" i="1" s="1"/>
  <c r="R21" i="1" s="1"/>
  <c r="P21" i="1" s="1"/>
  <c r="S21" i="1" s="1"/>
  <c r="M21" i="1" s="1"/>
  <c r="N21" i="1" s="1"/>
  <c r="O24" i="1"/>
  <c r="L24" i="1"/>
  <c r="K24" i="1"/>
  <c r="J24" i="1"/>
  <c r="I24" i="1" s="1"/>
  <c r="AI24" i="1"/>
  <c r="U29" i="1"/>
  <c r="V29" i="1" s="1"/>
  <c r="L18" i="1"/>
  <c r="K18" i="1"/>
  <c r="J18" i="1"/>
  <c r="I18" i="1" s="1"/>
  <c r="AI18" i="1"/>
  <c r="O18" i="1"/>
  <c r="U24" i="1"/>
  <c r="V24" i="1" s="1"/>
  <c r="O28" i="1"/>
  <c r="L28" i="1"/>
  <c r="AI28" i="1"/>
  <c r="K28" i="1"/>
  <c r="J28" i="1"/>
  <c r="I28" i="1" s="1"/>
  <c r="U18" i="1"/>
  <c r="V18" i="1" s="1"/>
  <c r="U23" i="1"/>
  <c r="V23" i="1" s="1"/>
  <c r="AB25" i="1"/>
  <c r="U28" i="1"/>
  <c r="V28" i="1" s="1"/>
  <c r="U17" i="1"/>
  <c r="V17" i="1" s="1"/>
  <c r="O20" i="1"/>
  <c r="L20" i="1"/>
  <c r="K20" i="1"/>
  <c r="AI20" i="1"/>
  <c r="J20" i="1"/>
  <c r="I20" i="1" s="1"/>
  <c r="U27" i="1"/>
  <c r="V27" i="1" s="1"/>
  <c r="U31" i="1"/>
  <c r="V31" i="1" s="1"/>
  <c r="U20" i="1"/>
  <c r="V20" i="1" s="1"/>
  <c r="AC20" i="1" s="1"/>
  <c r="AB21" i="1"/>
  <c r="AC24" i="1"/>
  <c r="U25" i="1"/>
  <c r="V25" i="1" s="1"/>
  <c r="AC31" i="1"/>
  <c r="AB29" i="1"/>
  <c r="AI31" i="1"/>
  <c r="J19" i="1"/>
  <c r="I19" i="1" s="1"/>
  <c r="J23" i="1"/>
  <c r="I23" i="1" s="1"/>
  <c r="J27" i="1"/>
  <c r="I27" i="1" s="1"/>
  <c r="J31" i="1"/>
  <c r="I31" i="1" s="1"/>
  <c r="AI30" i="1"/>
  <c r="K31" i="1"/>
  <c r="J26" i="1"/>
  <c r="I26" i="1" s="1"/>
  <c r="J30" i="1"/>
  <c r="I30" i="1" s="1"/>
  <c r="K30" i="1"/>
  <c r="AB30" i="1" l="1"/>
  <c r="AD31" i="1"/>
  <c r="W31" i="1"/>
  <c r="AA31" i="1" s="1"/>
  <c r="W17" i="1"/>
  <c r="AA17" i="1" s="1"/>
  <c r="AD17" i="1"/>
  <c r="AC17" i="1"/>
  <c r="AB19" i="1"/>
  <c r="W22" i="1"/>
  <c r="AA22" i="1" s="1"/>
  <c r="AC22" i="1"/>
  <c r="AD22" i="1"/>
  <c r="AB26" i="1"/>
  <c r="AC18" i="1"/>
  <c r="W18" i="1"/>
  <c r="AA18" i="1" s="1"/>
  <c r="AD18" i="1"/>
  <c r="W29" i="1"/>
  <c r="AA29" i="1" s="1"/>
  <c r="AD29" i="1"/>
  <c r="AC29" i="1"/>
  <c r="W28" i="1"/>
  <c r="AA28" i="1" s="1"/>
  <c r="AD28" i="1"/>
  <c r="W21" i="1"/>
  <c r="AA21" i="1" s="1"/>
  <c r="AD21" i="1"/>
  <c r="AE21" i="1" s="1"/>
  <c r="AC21" i="1"/>
  <c r="AD23" i="1"/>
  <c r="W23" i="1"/>
  <c r="AA23" i="1" s="1"/>
  <c r="AD27" i="1"/>
  <c r="AE27" i="1" s="1"/>
  <c r="W27" i="1"/>
  <c r="AA27" i="1" s="1"/>
  <c r="AC28" i="1"/>
  <c r="R29" i="1"/>
  <c r="P29" i="1" s="1"/>
  <c r="S29" i="1" s="1"/>
  <c r="M29" i="1" s="1"/>
  <c r="N29" i="1" s="1"/>
  <c r="U19" i="1"/>
  <c r="V19" i="1" s="1"/>
  <c r="AB20" i="1"/>
  <c r="R20" i="1"/>
  <c r="P20" i="1" s="1"/>
  <c r="S20" i="1" s="1"/>
  <c r="M20" i="1" s="1"/>
  <c r="N20" i="1" s="1"/>
  <c r="U30" i="1"/>
  <c r="V30" i="1" s="1"/>
  <c r="U26" i="1"/>
  <c r="V26" i="1" s="1"/>
  <c r="R26" i="1" s="1"/>
  <c r="P26" i="1" s="1"/>
  <c r="S26" i="1" s="1"/>
  <c r="M26" i="1" s="1"/>
  <c r="N26" i="1" s="1"/>
  <c r="W24" i="1"/>
  <c r="AA24" i="1" s="1"/>
  <c r="AD24" i="1"/>
  <c r="AB31" i="1"/>
  <c r="R31" i="1"/>
  <c r="P31" i="1" s="1"/>
  <c r="S31" i="1" s="1"/>
  <c r="M31" i="1" s="1"/>
  <c r="N31" i="1" s="1"/>
  <c r="AC27" i="1"/>
  <c r="AC23" i="1"/>
  <c r="AB22" i="1"/>
  <c r="R22" i="1"/>
  <c r="P22" i="1" s="1"/>
  <c r="S22" i="1" s="1"/>
  <c r="M22" i="1" s="1"/>
  <c r="N22" i="1" s="1"/>
  <c r="AB27" i="1"/>
  <c r="R27" i="1"/>
  <c r="P27" i="1" s="1"/>
  <c r="S27" i="1" s="1"/>
  <c r="M27" i="1" s="1"/>
  <c r="N27" i="1" s="1"/>
  <c r="W25" i="1"/>
  <c r="AA25" i="1" s="1"/>
  <c r="AD25" i="1"/>
  <c r="AE25" i="1" s="1"/>
  <c r="AC25" i="1"/>
  <c r="W20" i="1"/>
  <c r="AA20" i="1" s="1"/>
  <c r="AD20" i="1"/>
  <c r="AE20" i="1" s="1"/>
  <c r="R25" i="1"/>
  <c r="P25" i="1" s="1"/>
  <c r="S25" i="1" s="1"/>
  <c r="M25" i="1" s="1"/>
  <c r="N25" i="1" s="1"/>
  <c r="AB28" i="1"/>
  <c r="R28" i="1"/>
  <c r="P28" i="1" s="1"/>
  <c r="S28" i="1" s="1"/>
  <c r="M28" i="1" s="1"/>
  <c r="N28" i="1" s="1"/>
  <c r="AB23" i="1"/>
  <c r="R23" i="1"/>
  <c r="P23" i="1" s="1"/>
  <c r="S23" i="1" s="1"/>
  <c r="M23" i="1" s="1"/>
  <c r="N23" i="1" s="1"/>
  <c r="AB18" i="1"/>
  <c r="R18" i="1"/>
  <c r="P18" i="1" s="1"/>
  <c r="S18" i="1" s="1"/>
  <c r="M18" i="1" s="1"/>
  <c r="N18" i="1" s="1"/>
  <c r="AB24" i="1"/>
  <c r="R24" i="1"/>
  <c r="P24" i="1" s="1"/>
  <c r="S24" i="1" s="1"/>
  <c r="M24" i="1" s="1"/>
  <c r="N24" i="1" s="1"/>
  <c r="R17" i="1"/>
  <c r="P17" i="1" s="1"/>
  <c r="S17" i="1" s="1"/>
  <c r="M17" i="1" s="1"/>
  <c r="N17" i="1" s="1"/>
  <c r="AD19" i="1" l="1"/>
  <c r="AE19" i="1" s="1"/>
  <c r="W19" i="1"/>
  <c r="AA19" i="1" s="1"/>
  <c r="AC19" i="1"/>
  <c r="AE24" i="1"/>
  <c r="AE28" i="1"/>
  <c r="AE17" i="1"/>
  <c r="W26" i="1"/>
  <c r="AA26" i="1" s="1"/>
  <c r="AC26" i="1"/>
  <c r="AD26" i="1"/>
  <c r="AE22" i="1"/>
  <c r="W30" i="1"/>
  <c r="AA30" i="1" s="1"/>
  <c r="AD30" i="1"/>
  <c r="AC30" i="1"/>
  <c r="AE29" i="1"/>
  <c r="AE31" i="1"/>
  <c r="AE23" i="1"/>
  <c r="R30" i="1"/>
  <c r="P30" i="1" s="1"/>
  <c r="S30" i="1" s="1"/>
  <c r="M30" i="1" s="1"/>
  <c r="N30" i="1" s="1"/>
  <c r="AE18" i="1"/>
  <c r="R19" i="1"/>
  <c r="P19" i="1" s="1"/>
  <c r="S19" i="1" s="1"/>
  <c r="M19" i="1" s="1"/>
  <c r="N19" i="1" s="1"/>
  <c r="AE30" i="1" l="1"/>
  <c r="AE26" i="1"/>
</calcChain>
</file>

<file path=xl/sharedStrings.xml><?xml version="1.0" encoding="utf-8"?>
<sst xmlns="http://schemas.openxmlformats.org/spreadsheetml/2006/main" count="534" uniqueCount="272">
  <si>
    <t>File opened</t>
  </si>
  <si>
    <t>2020-12-16 14:26:09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</si>
  <si>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</si>
  <si>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</si>
  <si>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</si>
  <si>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</si>
  <si>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</si>
  <si>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</si>
  <si>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</si>
  <si>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</si>
  <si>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</si>
  <si>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</si>
  <si>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</si>
  <si>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</si>
  <si>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</si>
  <si>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</si>
  <si>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</si>
  <si>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</si>
  <si>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</si>
  <si>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</si>
  <si>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</si>
  <si>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14:26:09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</si>
  <si>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</si>
  <si>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</si>
  <si>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</si>
  <si>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</si>
  <si>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</si>
  <si>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</si>
  <si>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</si>
  <si>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</si>
  <si>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</si>
  <si>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</si>
  <si>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</si>
  <si>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</si>
  <si>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</si>
  <si>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</si>
  <si>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</si>
  <si>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</si>
  <si>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</si>
  <si>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</si>
  <si>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</si>
  <si>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</si>
  <si>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</si>
  <si>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</si>
  <si>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</si>
  <si>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</si>
  <si>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</si>
  <si>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</si>
  <si>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</si>
  <si>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</si>
  <si>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</si>
  <si>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</si>
  <si>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</si>
  <si>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</si>
  <si>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</si>
  <si>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</si>
  <si>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</si>
  <si>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</si>
  <si>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</si>
  <si>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</si>
  <si>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</si>
  <si>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</si>
  <si>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</si>
  <si>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</si>
  <si>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</si>
  <si>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</si>
  <si>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</si>
  <si>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</si>
  <si>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</si>
  <si>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</si>
  <si>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</si>
  <si>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</si>
  <si>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</si>
  <si>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</si>
  <si>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</si>
  <si>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</si>
  <si>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</si>
  <si>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</si>
  <si>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</si>
  <si>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</si>
  <si>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</si>
  <si>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</si>
  <si>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</si>
  <si>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</si>
  <si>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</si>
  <si>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</si>
  <si>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</si>
  <si>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</si>
  <si>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</si>
  <si>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</si>
  <si>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</si>
  <si>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</si>
  <si>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</si>
  <si>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</si>
  <si>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</si>
  <si>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</si>
  <si>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</si>
  <si>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</si>
  <si>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</si>
  <si>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</si>
  <si>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</si>
  <si>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</si>
  <si>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</si>
  <si>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</si>
  <si>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</si>
  <si>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</si>
  <si>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</si>
  <si>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</si>
  <si>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</si>
  <si>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</si>
  <si>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</si>
  <si>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</si>
  <si>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</si>
  <si>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</si>
  <si>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</si>
  <si>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</si>
  <si>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</si>
  <si>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</si>
  <si>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</si>
  <si>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</si>
  <si>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</si>
  <si>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</si>
  <si>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</si>
  <si>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</si>
  <si>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</si>
  <si>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</si>
  <si>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</si>
  <si>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</si>
  <si>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</si>
  <si>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</si>
  <si>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</si>
  <si>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</si>
  <si>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</si>
  <si>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</si>
  <si>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</si>
  <si>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</si>
  <si>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</si>
  <si>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</si>
  <si>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</si>
  <si>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</si>
  <si>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</si>
  <si>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</si>
  <si>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</si>
  <si>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</si>
  <si>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</si>
  <si>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</si>
  <si>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</si>
  <si>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</si>
  <si>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</si>
  <si>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</si>
  <si>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</si>
  <si>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</si>
  <si>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</si>
  <si>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</si>
  <si>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</si>
  <si>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</si>
  <si>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</si>
  <si>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</si>
  <si>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</si>
  <si>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</si>
  <si>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</si>
  <si>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</si>
  <si>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</si>
  <si>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</si>
  <si>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</si>
  <si>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</si>
  <si>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</si>
  <si>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</si>
  <si>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</si>
  <si>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</si>
  <si>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</si>
  <si>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</si>
  <si>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</si>
  <si>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</si>
  <si>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</si>
  <si>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</si>
  <si>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</si>
  <si>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</si>
  <si>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</si>
  <si>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</si>
  <si>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</si>
  <si>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</si>
  <si>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</si>
  <si>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</si>
  <si>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</si>
  <si>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</si>
  <si>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</si>
  <si>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</si>
  <si>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</si>
  <si>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</si>
  <si>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</si>
  <si>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</si>
  <si>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</si>
  <si>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</si>
  <si>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</si>
  <si>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</si>
  <si>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</si>
  <si>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</si>
  <si>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</si>
  <si>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</si>
  <si>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</si>
  <si>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</si>
  <si>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</si>
  <si>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</si>
  <si>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</si>
  <si>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</si>
  <si>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</si>
  <si>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</si>
  <si>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</si>
  <si>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</si>
  <si>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</si>
  <si>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</si>
  <si>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</si>
  <si>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</si>
  <si>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</si>
  <si>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</si>
  <si>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</si>
  <si>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</si>
  <si>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</si>
  <si>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</si>
  <si>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</si>
  <si>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</si>
  <si>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</si>
  <si>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</si>
  <si>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</si>
  <si>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</si>
  <si>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</si>
  <si>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</si>
  <si>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</si>
  <si>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</si>
  <si>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</si>
  <si>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14:28:18</t>
  </si>
  <si>
    <t>14:28:18</t>
  </si>
  <si>
    <t>1149</t>
  </si>
  <si>
    <t>_1</t>
  </si>
  <si>
    <t>0: Broadleaf</t>
  </si>
  <si>
    <t>14:19:25</t>
  </si>
  <si>
    <t>0/3</t>
  </si>
  <si>
    <t>20201216 14:30:16</t>
  </si>
  <si>
    <t>14:30:16</t>
  </si>
  <si>
    <t>14:30:34</t>
  </si>
  <si>
    <t>3/3</t>
  </si>
  <si>
    <t>20201216 14:31:49</t>
  </si>
  <si>
    <t>14:31:49</t>
  </si>
  <si>
    <t>20201216 14:33:12</t>
  </si>
  <si>
    <t>14:33:12</t>
  </si>
  <si>
    <t>20201216 14:34:24</t>
  </si>
  <si>
    <t>14:34:24</t>
  </si>
  <si>
    <t>20201216 14:35:54</t>
  </si>
  <si>
    <t>14:35:54</t>
  </si>
  <si>
    <t>20201216 14:37:26</t>
  </si>
  <si>
    <t>14:37:26</t>
  </si>
  <si>
    <t>20201216 14:39:26</t>
  </si>
  <si>
    <t>14:39:26</t>
  </si>
  <si>
    <t>1/3</t>
  </si>
  <si>
    <t>20201216 14:41:27</t>
  </si>
  <si>
    <t>14:41:27</t>
  </si>
  <si>
    <t>14:41:46</t>
  </si>
  <si>
    <t>20201216 14:43:47</t>
  </si>
  <si>
    <t>14:43:47</t>
  </si>
  <si>
    <t>20201216 14:45:48</t>
  </si>
  <si>
    <t>14:45:48</t>
  </si>
  <si>
    <t>20201216 14:47:48</t>
  </si>
  <si>
    <t>14:47:48</t>
  </si>
  <si>
    <t>20201216 14:49:49</t>
  </si>
  <si>
    <t>14:49:49</t>
  </si>
  <si>
    <t>20201216 14:51:49</t>
  </si>
  <si>
    <t>14:51:49</t>
  </si>
  <si>
    <t>14:52:16</t>
  </si>
  <si>
    <t>20201216 14:54:17</t>
  </si>
  <si>
    <t>14:54:17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</si>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</sst>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T31"/>
  <sheetViews>
    <sheetView tabSelected="1" workbookViewId="0"/>
  </sheetViews>
  <sheetFormatPr defaultRowHeight="15" x14ac:dyDescent="0.25"/>
  <sheetData>
    <row r="2" spans="1:124" x14ac:dyDescent="0.25">
      <c r="A2" t="s">
        <v>23</v>
      </c>
      <c r="B2" t="s">
        <v>24</v>
      </c>
      <c r="C2" t="s">
        <v>26</v>
      </c>
    </row>
    <row r="3" spans="1:124" x14ac:dyDescent="0.25">
      <c r="B3" t="s">
        <v>25</v>
      </c>
      <c r="C3">
        <v>21</v>
      </c>
    </row>
    <row r="4" spans="1:124" x14ac:dyDescent="0.25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 x14ac:dyDescent="0.25">
      <c r="B5" t="s">
        <v>15</v>
      </c>
      <c r="C5" t="s">
        <v>30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1</v>
      </c>
      <c r="D7">
        <v>0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 x14ac:dyDescent="0.25">
      <c r="A17">
        <v>1</v>
      </c>
      <c r="B17">
        <v>1608150498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1608150490</v>
      </c>
      <c r="I17">
        <f t="shared" ref="I17:I31" si="0">(J17)/1000</f>
        <v>-4.5799273317553302E-5</v>
      </c>
      <c r="J17">
        <f t="shared" ref="J17:J31" si="1">1000*AZ17*AH17*(AV17-AW17)/(100*AO17*(1000-AH17*AV17))</f>
        <v>-4.5799273317553305E-2</v>
      </c>
      <c r="K17">
        <f t="shared" ref="K17:K31" si="2">AZ17*AH17*(AU17-AT17*(1000-AH17*AW17)/(1000-AH17*AV17))/(100*AO17)</f>
        <v>1.7968394835654586</v>
      </c>
      <c r="L17">
        <f t="shared" ref="L17:L31" si="3">AT17 - IF(AH17&gt;1, K17*AO17*100/(AJ17*BH17), 0)</f>
        <v>401.92977419354798</v>
      </c>
      <c r="M17" t="e">
        <f t="shared" ref="M17:M31" si="4">((S17-I17/2)*L17-K17)/(S17+I17/2)</f>
        <v>#DIV/0!</v>
      </c>
      <c r="N17" t="e">
        <f t="shared" ref="N17:N31" si="5">M17*(BA17+BB17)/1000</f>
        <v>#DIV/0!</v>
      </c>
      <c r="O17">
        <f t="shared" ref="O17:O31" si="6">(AT17 - IF(AH17&gt;1, K17*AO17*100/(AJ17*BH17), 0))*(BA17+BB17)/1000</f>
        <v>41.04729304950434</v>
      </c>
      <c r="P17" t="e">
        <f t="shared" ref="P17:P31" si="7">2/((1/R17-1/Q17)+SIGN(R17)*SQRT((1/R17-1/Q17)*(1/R17-1/Q17) + 4*AP17/((AP17+1)*(AP17+1))*(2*1/R17*1/Q17-1/Q17*1/Q17)))</f>
        <v>#DIV/0!</v>
      </c>
      <c r="Q17">
        <f t="shared" ref="Q17:Q31" si="8">IF(LEFT(AQ17,1)&lt;&gt;"0",IF(LEFT(AQ17,1)="1",3,AR17),$D$5+$E$5*(BH17*BA17/($K$5*1000))+$F$5*(BH17*BA17/($K$5*1000))*MAX(MIN(AO17,$J$5),$I$5)*MAX(MIN(AO17,$J$5),$I$5)+$G$5*MAX(MIN(AO17,$J$5),$I$5)*(BH17*BA17/($K$5*1000))+$H$5*(BH17*BA17/($K$5*1000))*(BH17*BA17/($K$5*1000)))</f>
        <v>2.9654099084976266</v>
      </c>
      <c r="R17" t="e">
        <f t="shared" ref="R17:R31" si="9">I17*(1000-(1000*0.61365*EXP(17.502*V17/(240.97+V17))/(BA17+BB17)+AV17)/2)/(1000*0.61365*EXP(17.502*V17/(240.97+V17))/(BA17+BB17)-AV17)</f>
        <v>#DIV/0!</v>
      </c>
      <c r="S17" t="e">
        <f t="shared" ref="S17:S31" si="10">1/((AP17+1)/(P17/1.6)+1/(Q17/1.37)) + AP17/((AP17+1)/(P17/1.6) + AP17/(Q17/1.37))</f>
        <v>#DIV/0!</v>
      </c>
      <c r="T17" t="e">
        <f t="shared" ref="T17:T31" si="11">(AL17*AN17)</f>
        <v>#DIV/0!</v>
      </c>
      <c r="U17" t="e">
        <f t="shared" ref="U17:U31" si="12">(BC17+(T17+2*0.95*0.0000000567*(((BC17+$B$7)+273)^4-(BC17+273)^4)-44100*I17)/(1.84*29.3*Q17+8*0.95*0.0000000567*(BC17+273)^3))</f>
        <v>#DIV/0!</v>
      </c>
      <c r="V17" t="e">
        <f t="shared" ref="V17:V31" si="13">($C$7*BD17+$D$7*BE17+$E$7*U17)</f>
        <v>#DIV/0!</v>
      </c>
      <c r="W17" t="e">
        <f t="shared" ref="W17:W31" si="14">0.61365*EXP(17.502*V17/(240.97+V17))</f>
        <v>#DIV/0!</v>
      </c>
      <c r="X17">
        <f t="shared" ref="X17:X31" si="15">(Y17/Z17*100)</f>
        <v>58.254521463575635</v>
      </c>
      <c r="Y17">
        <f t="shared" ref="Y17:Y31" si="16">AV17*(BA17+BB17)/1000</f>
        <v>2.206824417237077</v>
      </c>
      <c r="Z17">
        <f t="shared" ref="Z17:Z31" si="17">0.61365*EXP(17.502*BC17/(240.97+BC17))</f>
        <v>3.7882457220370807</v>
      </c>
      <c r="AA17" t="e">
        <f t="shared" ref="AA17:AA31" si="18">(W17-AV17*(BA17+BB17)/1000)</f>
        <v>#DIV/0!</v>
      </c>
      <c r="AB17">
        <f t="shared" ref="AB17:AB31" si="19">(-I17*44100)</f>
        <v>2.0197479533041007</v>
      </c>
      <c r="AC17" t="e">
        <f t="shared" ref="AC17:AC31" si="20">2*29.3*Q17*0.92*(BC17-V17)</f>
        <v>#DIV/0!</v>
      </c>
      <c r="AD17" t="e">
        <f t="shared" ref="AD17:AD31" si="21">2*0.95*0.0000000567*(((BC17+$B$7)+273)^4-(V17+273)^4)</f>
        <v>#DIV/0!</v>
      </c>
      <c r="AE17" t="e">
        <f t="shared" ref="AE17:AE31" si="22">T17+AD17+AB17+AC17</f>
        <v>#DIV/0!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MAX(0,($B$13+$C$13*BH17)/(1+$D$13*BH17)*BA17/(BC17+273)*$E$13)</f>
        <v>53791.05104018643</v>
      </c>
      <c r="AK17">
        <f t="shared" ref="AK17:AK31" si="26">$B$11*BI17+$C$11*BJ17</f>
        <v>0</v>
      </c>
      <c r="AL17" t="e">
        <f t="shared" ref="AL17:AL31" si="27">AK17*AM17</f>
        <v>#DIV/0!</v>
      </c>
      <c r="AM17" t="e">
        <f t="shared" ref="AM17:AM31" si="28">($B$11*$D$9+$C$11*$D$9)/($B$11+$C$11)</f>
        <v>#DIV/0!</v>
      </c>
      <c r="AN17" t="e">
        <f t="shared" ref="AN17:AN31" si="29">($B$11*$K$9+$C$11*$K$9)/($B$11+$C$11)</f>
        <v>#DIV/0!</v>
      </c>
      <c r="AO17">
        <v>6</v>
      </c>
      <c r="AP17">
        <v>0.5</v>
      </c>
      <c r="AQ17" t="s">
        <v>235</v>
      </c>
      <c r="AR17">
        <v>2</v>
      </c>
      <c r="AS17">
        <v>1608150490</v>
      </c>
      <c r="AT17">
        <v>401.92977419354798</v>
      </c>
      <c r="AU17">
        <v>404.06374193548402</v>
      </c>
      <c r="AV17">
        <v>21.6089387096774</v>
      </c>
      <c r="AW17">
        <v>21.662706451612902</v>
      </c>
      <c r="AX17">
        <v>401.29435483870998</v>
      </c>
      <c r="AY17">
        <v>21.287880645161302</v>
      </c>
      <c r="AZ17">
        <v>500.035129032258</v>
      </c>
      <c r="BA17">
        <v>102.025516129032</v>
      </c>
      <c r="BB17">
        <v>0.100018441935484</v>
      </c>
      <c r="BC17">
        <v>27.9701709677419</v>
      </c>
      <c r="BD17">
        <v>28.938632258064501</v>
      </c>
      <c r="BE17">
        <v>999.9</v>
      </c>
      <c r="BF17">
        <v>0</v>
      </c>
      <c r="BG17">
        <v>0</v>
      </c>
      <c r="BH17">
        <v>10003.2467741935</v>
      </c>
      <c r="BI17">
        <v>0</v>
      </c>
      <c r="BJ17">
        <v>239.53854838709699</v>
      </c>
      <c r="BK17">
        <v>1608149965</v>
      </c>
      <c r="BL17" t="s">
        <v>236</v>
      </c>
      <c r="BM17">
        <v>1608149965</v>
      </c>
      <c r="BN17">
        <v>1608149965</v>
      </c>
      <c r="BO17">
        <v>23</v>
      </c>
      <c r="BP17">
        <v>0.14299999999999999</v>
      </c>
      <c r="BQ17">
        <v>-2E-3</v>
      </c>
      <c r="BR17">
        <v>-0.49299999999999999</v>
      </c>
      <c r="BS17">
        <v>0.28899999999999998</v>
      </c>
      <c r="BT17">
        <v>1416</v>
      </c>
      <c r="BU17">
        <v>21</v>
      </c>
      <c r="BV17">
        <v>0.14000000000000001</v>
      </c>
      <c r="BW17">
        <v>0.12</v>
      </c>
      <c r="BX17">
        <v>1.76466166194132</v>
      </c>
      <c r="BY17">
        <v>1.4748194739468901</v>
      </c>
      <c r="BZ17">
        <v>0.120467277517914</v>
      </c>
      <c r="CA17">
        <v>0</v>
      </c>
      <c r="CB17">
        <v>-2.1117329032258101</v>
      </c>
      <c r="CC17">
        <v>-2.1510991935483799</v>
      </c>
      <c r="CD17">
        <v>0.16947255796875901</v>
      </c>
      <c r="CE17">
        <v>0</v>
      </c>
      <c r="CF17">
        <v>-6.2184935612903197E-2</v>
      </c>
      <c r="CG17">
        <v>1.1553147338709699</v>
      </c>
      <c r="CH17">
        <v>8.7445717725345096E-2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0.63600000000000001</v>
      </c>
      <c r="CP17">
        <v>0.32690000000000002</v>
      </c>
      <c r="CQ17">
        <v>0.803892086478325</v>
      </c>
      <c r="CR17">
        <v>-1.6043650578588901E-5</v>
      </c>
      <c r="CS17">
        <v>-1.15305589960158E-6</v>
      </c>
      <c r="CT17">
        <v>3.6581349982770798E-10</v>
      </c>
      <c r="CU17">
        <v>-8.8936475078747607E-2</v>
      </c>
      <c r="CV17">
        <v>-1.48585495900011E-2</v>
      </c>
      <c r="CW17">
        <v>2.0620247853856302E-3</v>
      </c>
      <c r="CX17">
        <v>-2.1578943166311499E-5</v>
      </c>
      <c r="CY17">
        <v>18</v>
      </c>
      <c r="CZ17">
        <v>2225</v>
      </c>
      <c r="DA17">
        <v>1</v>
      </c>
      <c r="DB17">
        <v>25</v>
      </c>
      <c r="DC17">
        <v>8.9</v>
      </c>
      <c r="DD17">
        <v>8.9</v>
      </c>
      <c r="DE17">
        <v>2</v>
      </c>
      <c r="DF17">
        <v>507.39600000000002</v>
      </c>
      <c r="DG17">
        <v>476.84399999999999</v>
      </c>
      <c r="DH17">
        <v>23.233799999999999</v>
      </c>
      <c r="DI17">
        <v>34.299999999999997</v>
      </c>
      <c r="DJ17">
        <v>29.999099999999999</v>
      </c>
      <c r="DK17">
        <v>34.2849</v>
      </c>
      <c r="DL17">
        <v>34.3172</v>
      </c>
      <c r="DM17">
        <v>19.2743</v>
      </c>
      <c r="DN17">
        <v>13.2179</v>
      </c>
      <c r="DO17">
        <v>38.351300000000002</v>
      </c>
      <c r="DP17">
        <v>23.253499999999999</v>
      </c>
      <c r="DQ17">
        <v>403.48399999999998</v>
      </c>
      <c r="DR17">
        <v>21.5167</v>
      </c>
      <c r="DS17">
        <v>97.840500000000006</v>
      </c>
      <c r="DT17">
        <v>101.71899999999999</v>
      </c>
    </row>
    <row r="18" spans="1:124" x14ac:dyDescent="0.25">
      <c r="A18">
        <v>2</v>
      </c>
      <c r="B18">
        <v>1608150616</v>
      </c>
      <c r="C18">
        <v>118</v>
      </c>
      <c r="D18" t="s">
        <v>238</v>
      </c>
      <c r="E18" t="s">
        <v>239</v>
      </c>
      <c r="F18" t="s">
        <v>233</v>
      </c>
      <c r="G18" t="s">
        <v>234</v>
      </c>
      <c r="H18">
        <v>1608150608</v>
      </c>
      <c r="I18">
        <f t="shared" si="0"/>
        <v>2.4168907070154803E-4</v>
      </c>
      <c r="J18">
        <f t="shared" si="1"/>
        <v>0.24168907070154802</v>
      </c>
      <c r="K18">
        <f t="shared" si="2"/>
        <v>-0.34658387947569769</v>
      </c>
      <c r="L18">
        <f t="shared" si="3"/>
        <v>49.137932258064502</v>
      </c>
      <c r="M18" t="e">
        <f t="shared" si="4"/>
        <v>#DIV/0!</v>
      </c>
      <c r="N18" t="e">
        <f t="shared" si="5"/>
        <v>#DIV/0!</v>
      </c>
      <c r="O18">
        <f t="shared" si="6"/>
        <v>5.0180277660132191</v>
      </c>
      <c r="P18" t="e">
        <f t="shared" si="7"/>
        <v>#DIV/0!</v>
      </c>
      <c r="Q18">
        <f t="shared" si="8"/>
        <v>2.9643899183933855</v>
      </c>
      <c r="R18" t="e">
        <f t="shared" si="9"/>
        <v>#DIV/0!</v>
      </c>
      <c r="S18" t="e">
        <f t="shared" si="10"/>
        <v>#DIV/0!</v>
      </c>
      <c r="T18" t="e">
        <f t="shared" si="11"/>
        <v>#DIV/0!</v>
      </c>
      <c r="U18" t="e">
        <f t="shared" si="12"/>
        <v>#DIV/0!</v>
      </c>
      <c r="V18" t="e">
        <f t="shared" si="13"/>
        <v>#DIV/0!</v>
      </c>
      <c r="W18" t="e">
        <f t="shared" si="14"/>
        <v>#DIV/0!</v>
      </c>
      <c r="X18">
        <f t="shared" si="15"/>
        <v>58.363643590907323</v>
      </c>
      <c r="Y18">
        <f t="shared" si="16"/>
        <v>2.2150899425780768</v>
      </c>
      <c r="Z18">
        <f t="shared" si="17"/>
        <v>3.7953249768031503</v>
      </c>
      <c r="AA18" t="e">
        <f t="shared" si="18"/>
        <v>#DIV/0!</v>
      </c>
      <c r="AB18">
        <f t="shared" si="19"/>
        <v>-10.658488017938268</v>
      </c>
      <c r="AC18" t="e">
        <f t="shared" si="20"/>
        <v>#DIV/0!</v>
      </c>
      <c r="AD18" t="e">
        <f t="shared" si="21"/>
        <v>#DIV/0!</v>
      </c>
      <c r="AE18" t="e">
        <f t="shared" si="22"/>
        <v>#DIV/0!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53755.43493165548</v>
      </c>
      <c r="AK18">
        <f t="shared" si="26"/>
        <v>0</v>
      </c>
      <c r="AL18" t="e">
        <f t="shared" si="27"/>
        <v>#DIV/0!</v>
      </c>
      <c r="AM18" t="e">
        <f t="shared" si="28"/>
        <v>#DIV/0!</v>
      </c>
      <c r="AN18" t="e">
        <f t="shared" si="29"/>
        <v>#DIV/0!</v>
      </c>
      <c r="AO18">
        <v>6</v>
      </c>
      <c r="AP18">
        <v>0.5</v>
      </c>
      <c r="AQ18" t="s">
        <v>235</v>
      </c>
      <c r="AR18">
        <v>2</v>
      </c>
      <c r="AS18">
        <v>1608150608</v>
      </c>
      <c r="AT18">
        <v>49.137932258064502</v>
      </c>
      <c r="AU18">
        <v>48.736306451612897</v>
      </c>
      <c r="AV18">
        <v>21.690780645161301</v>
      </c>
      <c r="AW18">
        <v>21.407061290322599</v>
      </c>
      <c r="AX18">
        <v>48.739932258064499</v>
      </c>
      <c r="AY18">
        <v>21.378780645161299</v>
      </c>
      <c r="AZ18">
        <v>500.02929032258101</v>
      </c>
      <c r="BA18">
        <v>102.021258064516</v>
      </c>
      <c r="BB18">
        <v>0.10000620967741899</v>
      </c>
      <c r="BC18">
        <v>28.002193548387101</v>
      </c>
      <c r="BD18">
        <v>28.945009677419399</v>
      </c>
      <c r="BE18">
        <v>999.9</v>
      </c>
      <c r="BF18">
        <v>0</v>
      </c>
      <c r="BG18">
        <v>0</v>
      </c>
      <c r="BH18">
        <v>9997.88516129032</v>
      </c>
      <c r="BI18">
        <v>0</v>
      </c>
      <c r="BJ18">
        <v>240.55370967741899</v>
      </c>
      <c r="BK18">
        <v>1608150634</v>
      </c>
      <c r="BL18" t="s">
        <v>240</v>
      </c>
      <c r="BM18">
        <v>1608150634</v>
      </c>
      <c r="BN18">
        <v>1608150633</v>
      </c>
      <c r="BO18">
        <v>24</v>
      </c>
      <c r="BP18">
        <v>-0.40300000000000002</v>
      </c>
      <c r="BQ18">
        <v>0</v>
      </c>
      <c r="BR18">
        <v>0.39800000000000002</v>
      </c>
      <c r="BS18">
        <v>0.312</v>
      </c>
      <c r="BT18">
        <v>49</v>
      </c>
      <c r="BU18">
        <v>21</v>
      </c>
      <c r="BV18">
        <v>0.17</v>
      </c>
      <c r="BW18">
        <v>7.0000000000000007E-2</v>
      </c>
      <c r="BX18">
        <v>-0.67843052837922602</v>
      </c>
      <c r="BY18">
        <v>-0.18478573895230199</v>
      </c>
      <c r="BZ18">
        <v>2.9430270357029099E-2</v>
      </c>
      <c r="CA18">
        <v>1</v>
      </c>
      <c r="CB18">
        <v>0.801382516129032</v>
      </c>
      <c r="CC18">
        <v>0.18073843548387</v>
      </c>
      <c r="CD18">
        <v>3.3052918303513999E-2</v>
      </c>
      <c r="CE18">
        <v>1</v>
      </c>
      <c r="CF18">
        <v>0.296414806451613</v>
      </c>
      <c r="CG18">
        <v>6.9216290322578001E-3</v>
      </c>
      <c r="CH18">
        <v>9.9558114052412904E-3</v>
      </c>
      <c r="CI18">
        <v>1</v>
      </c>
      <c r="CJ18">
        <v>3</v>
      </c>
      <c r="CK18">
        <v>3</v>
      </c>
      <c r="CL18" t="s">
        <v>241</v>
      </c>
      <c r="CM18">
        <v>100</v>
      </c>
      <c r="CN18">
        <v>100</v>
      </c>
      <c r="CO18">
        <v>0.39800000000000002</v>
      </c>
      <c r="CP18">
        <v>0.312</v>
      </c>
      <c r="CQ18">
        <v>0.803892086478325</v>
      </c>
      <c r="CR18">
        <v>-1.6043650578588901E-5</v>
      </c>
      <c r="CS18">
        <v>-1.15305589960158E-6</v>
      </c>
      <c r="CT18">
        <v>3.6581349982770798E-10</v>
      </c>
      <c r="CU18">
        <v>-8.8936475078747607E-2</v>
      </c>
      <c r="CV18">
        <v>-1.48585495900011E-2</v>
      </c>
      <c r="CW18">
        <v>2.0620247853856302E-3</v>
      </c>
      <c r="CX18">
        <v>-2.1578943166311499E-5</v>
      </c>
      <c r="CY18">
        <v>18</v>
      </c>
      <c r="CZ18">
        <v>2225</v>
      </c>
      <c r="DA18">
        <v>1</v>
      </c>
      <c r="DB18">
        <v>25</v>
      </c>
      <c r="DC18">
        <v>10.8</v>
      </c>
      <c r="DD18">
        <v>10.8</v>
      </c>
      <c r="DE18">
        <v>2</v>
      </c>
      <c r="DF18">
        <v>507.541</v>
      </c>
      <c r="DG18">
        <v>475.58100000000002</v>
      </c>
      <c r="DH18">
        <v>23.352499999999999</v>
      </c>
      <c r="DI18">
        <v>34.3249</v>
      </c>
      <c r="DJ18">
        <v>30.000299999999999</v>
      </c>
      <c r="DK18">
        <v>34.304200000000002</v>
      </c>
      <c r="DL18">
        <v>34.335799999999999</v>
      </c>
      <c r="DM18">
        <v>5.0422000000000002</v>
      </c>
      <c r="DN18">
        <v>14.449400000000001</v>
      </c>
      <c r="DO18">
        <v>38.351300000000002</v>
      </c>
      <c r="DP18">
        <v>23.365300000000001</v>
      </c>
      <c r="DQ18">
        <v>48.954099999999997</v>
      </c>
      <c r="DR18">
        <v>21.357600000000001</v>
      </c>
      <c r="DS18">
        <v>97.829700000000003</v>
      </c>
      <c r="DT18">
        <v>101.708</v>
      </c>
    </row>
    <row r="19" spans="1:124" x14ac:dyDescent="0.25">
      <c r="A19">
        <v>3</v>
      </c>
      <c r="B19">
        <v>1608150709</v>
      </c>
      <c r="C19">
        <v>211</v>
      </c>
      <c r="D19" t="s">
        <v>242</v>
      </c>
      <c r="E19" t="s">
        <v>243</v>
      </c>
      <c r="F19" t="s">
        <v>233</v>
      </c>
      <c r="G19" t="s">
        <v>234</v>
      </c>
      <c r="H19">
        <v>1608150701.25</v>
      </c>
      <c r="I19">
        <f t="shared" si="0"/>
        <v>4.022913670371537E-4</v>
      </c>
      <c r="J19">
        <f t="shared" si="1"/>
        <v>0.40229136703715368</v>
      </c>
      <c r="K19">
        <f t="shared" si="2"/>
        <v>0.16622514437827879</v>
      </c>
      <c r="L19">
        <f t="shared" si="3"/>
        <v>79.440666666666701</v>
      </c>
      <c r="M19" t="e">
        <f t="shared" si="4"/>
        <v>#DIV/0!</v>
      </c>
      <c r="N19" t="e">
        <f t="shared" si="5"/>
        <v>#DIV/0!</v>
      </c>
      <c r="O19">
        <f t="shared" si="6"/>
        <v>8.1125964097671037</v>
      </c>
      <c r="P19" t="e">
        <f t="shared" si="7"/>
        <v>#DIV/0!</v>
      </c>
      <c r="Q19">
        <f t="shared" si="8"/>
        <v>2.9644715951352998</v>
      </c>
      <c r="R19" t="e">
        <f t="shared" si="9"/>
        <v>#DIV/0!</v>
      </c>
      <c r="S19" t="e">
        <f t="shared" si="10"/>
        <v>#DIV/0!</v>
      </c>
      <c r="T19" t="e">
        <f t="shared" si="11"/>
        <v>#DIV/0!</v>
      </c>
      <c r="U19" t="e">
        <f t="shared" si="12"/>
        <v>#DIV/0!</v>
      </c>
      <c r="V19" t="e">
        <f t="shared" si="13"/>
        <v>#DIV/0!</v>
      </c>
      <c r="W19" t="e">
        <f t="shared" si="14"/>
        <v>#DIV/0!</v>
      </c>
      <c r="X19">
        <f t="shared" si="15"/>
        <v>58.468487430752269</v>
      </c>
      <c r="Y19">
        <f t="shared" si="16"/>
        <v>2.2175680607170412</v>
      </c>
      <c r="Z19">
        <f t="shared" si="17"/>
        <v>3.7927577027598667</v>
      </c>
      <c r="AA19" t="e">
        <f t="shared" si="18"/>
        <v>#DIV/0!</v>
      </c>
      <c r="AB19">
        <f t="shared" si="19"/>
        <v>-17.741049286338477</v>
      </c>
      <c r="AC19" t="e">
        <f t="shared" si="20"/>
        <v>#DIV/0!</v>
      </c>
      <c r="AD19" t="e">
        <f t="shared" si="21"/>
        <v>#DIV/0!</v>
      </c>
      <c r="AE19" t="e">
        <f t="shared" si="22"/>
        <v>#DIV/0!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53759.897852591814</v>
      </c>
      <c r="AK19">
        <f t="shared" si="26"/>
        <v>0</v>
      </c>
      <c r="AL19" t="e">
        <f t="shared" si="27"/>
        <v>#DIV/0!</v>
      </c>
      <c r="AM19" t="e">
        <f t="shared" si="28"/>
        <v>#DIV/0!</v>
      </c>
      <c r="AN19" t="e">
        <f t="shared" si="29"/>
        <v>#DIV/0!</v>
      </c>
      <c r="AO19">
        <v>6</v>
      </c>
      <c r="AP19">
        <v>0.5</v>
      </c>
      <c r="AQ19" t="s">
        <v>235</v>
      </c>
      <c r="AR19">
        <v>2</v>
      </c>
      <c r="AS19">
        <v>1608150701.25</v>
      </c>
      <c r="AT19">
        <v>79.440666666666701</v>
      </c>
      <c r="AU19">
        <v>79.678473333333301</v>
      </c>
      <c r="AV19">
        <v>21.715006666666699</v>
      </c>
      <c r="AW19">
        <v>21.2427666666667</v>
      </c>
      <c r="AX19">
        <v>79.047676666666604</v>
      </c>
      <c r="AY19">
        <v>21.389759999999999</v>
      </c>
      <c r="AZ19">
        <v>500.0283</v>
      </c>
      <c r="BA19">
        <v>102.02143333333299</v>
      </c>
      <c r="BB19">
        <v>0.10002095666666699</v>
      </c>
      <c r="BC19">
        <v>27.990586666666701</v>
      </c>
      <c r="BD19">
        <v>28.938956666666702</v>
      </c>
      <c r="BE19">
        <v>999.9</v>
      </c>
      <c r="BF19">
        <v>0</v>
      </c>
      <c r="BG19">
        <v>0</v>
      </c>
      <c r="BH19">
        <v>9998.3306666666704</v>
      </c>
      <c r="BI19">
        <v>0</v>
      </c>
      <c r="BJ19">
        <v>238.966266666667</v>
      </c>
      <c r="BK19">
        <v>1608150634</v>
      </c>
      <c r="BL19" t="s">
        <v>240</v>
      </c>
      <c r="BM19">
        <v>1608150634</v>
      </c>
      <c r="BN19">
        <v>1608150633</v>
      </c>
      <c r="BO19">
        <v>24</v>
      </c>
      <c r="BP19">
        <v>-0.40300000000000002</v>
      </c>
      <c r="BQ19">
        <v>0</v>
      </c>
      <c r="BR19">
        <v>0.39800000000000002</v>
      </c>
      <c r="BS19">
        <v>0.312</v>
      </c>
      <c r="BT19">
        <v>49</v>
      </c>
      <c r="BU19">
        <v>21</v>
      </c>
      <c r="BV19">
        <v>0.17</v>
      </c>
      <c r="BW19">
        <v>7.0000000000000007E-2</v>
      </c>
      <c r="BX19">
        <v>0.171091949671865</v>
      </c>
      <c r="BY19">
        <v>-0.1820536737465</v>
      </c>
      <c r="BZ19">
        <v>2.4533187813347301E-2</v>
      </c>
      <c r="CA19">
        <v>1</v>
      </c>
      <c r="CB19">
        <v>-0.24142316129032301</v>
      </c>
      <c r="CC19">
        <v>0.182814338709678</v>
      </c>
      <c r="CD19">
        <v>2.7871801444258701E-2</v>
      </c>
      <c r="CE19">
        <v>1</v>
      </c>
      <c r="CF19">
        <v>0.47068629032258102</v>
      </c>
      <c r="CG19">
        <v>9.9855435483871394E-2</v>
      </c>
      <c r="CH19">
        <v>8.2550958306840602E-3</v>
      </c>
      <c r="CI19">
        <v>1</v>
      </c>
      <c r="CJ19">
        <v>3</v>
      </c>
      <c r="CK19">
        <v>3</v>
      </c>
      <c r="CL19" t="s">
        <v>241</v>
      </c>
      <c r="CM19">
        <v>100</v>
      </c>
      <c r="CN19">
        <v>100</v>
      </c>
      <c r="CO19">
        <v>0.39300000000000002</v>
      </c>
      <c r="CP19">
        <v>0.32569999999999999</v>
      </c>
      <c r="CQ19">
        <v>0.401266055215382</v>
      </c>
      <c r="CR19">
        <v>-1.6043650578588901E-5</v>
      </c>
      <c r="CS19">
        <v>-1.15305589960158E-6</v>
      </c>
      <c r="CT19">
        <v>3.6581349982770798E-10</v>
      </c>
      <c r="CU19">
        <v>-8.91611647106091E-2</v>
      </c>
      <c r="CV19">
        <v>-1.48585495900011E-2</v>
      </c>
      <c r="CW19">
        <v>2.0620247853856302E-3</v>
      </c>
      <c r="CX19">
        <v>-2.1578943166311499E-5</v>
      </c>
      <c r="CY19">
        <v>18</v>
      </c>
      <c r="CZ19">
        <v>2225</v>
      </c>
      <c r="DA19">
        <v>1</v>
      </c>
      <c r="DB19">
        <v>25</v>
      </c>
      <c r="DC19">
        <v>1.2</v>
      </c>
      <c r="DD19">
        <v>1.3</v>
      </c>
      <c r="DE19">
        <v>2</v>
      </c>
      <c r="DF19">
        <v>507.61599999999999</v>
      </c>
      <c r="DG19">
        <v>475.80700000000002</v>
      </c>
      <c r="DH19">
        <v>23.496300000000002</v>
      </c>
      <c r="DI19">
        <v>34.331099999999999</v>
      </c>
      <c r="DJ19">
        <v>30</v>
      </c>
      <c r="DK19">
        <v>34.316600000000001</v>
      </c>
      <c r="DL19">
        <v>34.348199999999999</v>
      </c>
      <c r="DM19">
        <v>6.3288399999999996</v>
      </c>
      <c r="DN19">
        <v>15.854100000000001</v>
      </c>
      <c r="DO19">
        <v>38.832599999999999</v>
      </c>
      <c r="DP19">
        <v>23.502199999999998</v>
      </c>
      <c r="DQ19">
        <v>79.921599999999998</v>
      </c>
      <c r="DR19">
        <v>21.146000000000001</v>
      </c>
      <c r="DS19">
        <v>97.831299999999999</v>
      </c>
      <c r="DT19">
        <v>101.705</v>
      </c>
    </row>
    <row r="20" spans="1:124" x14ac:dyDescent="0.25">
      <c r="A20">
        <v>4</v>
      </c>
      <c r="B20">
        <v>1608150792</v>
      </c>
      <c r="C20">
        <v>294</v>
      </c>
      <c r="D20" t="s">
        <v>244</v>
      </c>
      <c r="E20" t="s">
        <v>245</v>
      </c>
      <c r="F20" t="s">
        <v>233</v>
      </c>
      <c r="G20" t="s">
        <v>234</v>
      </c>
      <c r="H20">
        <v>1608150784</v>
      </c>
      <c r="I20">
        <f t="shared" si="0"/>
        <v>5.4059781054553247E-4</v>
      </c>
      <c r="J20">
        <f t="shared" si="1"/>
        <v>0.54059781054553246</v>
      </c>
      <c r="K20">
        <f t="shared" si="2"/>
        <v>0.53443611669065505</v>
      </c>
      <c r="L20">
        <f t="shared" si="3"/>
        <v>99.749712903225799</v>
      </c>
      <c r="M20" t="e">
        <f t="shared" si="4"/>
        <v>#DIV/0!</v>
      </c>
      <c r="N20" t="e">
        <f t="shared" si="5"/>
        <v>#DIV/0!</v>
      </c>
      <c r="O20">
        <f t="shared" si="6"/>
        <v>10.186697566469482</v>
      </c>
      <c r="P20" t="e">
        <f t="shared" si="7"/>
        <v>#DIV/0!</v>
      </c>
      <c r="Q20">
        <f t="shared" si="8"/>
        <v>2.9647608849362319</v>
      </c>
      <c r="R20" t="e">
        <f t="shared" si="9"/>
        <v>#DIV/0!</v>
      </c>
      <c r="S20" t="e">
        <f t="shared" si="10"/>
        <v>#DIV/0!</v>
      </c>
      <c r="T20" t="e">
        <f t="shared" si="11"/>
        <v>#DIV/0!</v>
      </c>
      <c r="U20" t="e">
        <f t="shared" si="12"/>
        <v>#DIV/0!</v>
      </c>
      <c r="V20" t="e">
        <f t="shared" si="13"/>
        <v>#DIV/0!</v>
      </c>
      <c r="W20" t="e">
        <f t="shared" si="14"/>
        <v>#DIV/0!</v>
      </c>
      <c r="X20">
        <f t="shared" si="15"/>
        <v>58.377280639755313</v>
      </c>
      <c r="Y20">
        <f t="shared" si="16"/>
        <v>2.2152725517572422</v>
      </c>
      <c r="Z20">
        <f t="shared" si="17"/>
        <v>3.7947511899837059</v>
      </c>
      <c r="AA20" t="e">
        <f t="shared" si="18"/>
        <v>#DIV/0!</v>
      </c>
      <c r="AB20">
        <f t="shared" si="19"/>
        <v>-23.840363445057982</v>
      </c>
      <c r="AC20" t="e">
        <f t="shared" si="20"/>
        <v>#DIV/0!</v>
      </c>
      <c r="AD20" t="e">
        <f t="shared" si="21"/>
        <v>#DIV/0!</v>
      </c>
      <c r="AE20" t="e">
        <f t="shared" si="22"/>
        <v>#DIV/0!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53766.764574381021</v>
      </c>
      <c r="AK20">
        <f t="shared" si="26"/>
        <v>0</v>
      </c>
      <c r="AL20" t="e">
        <f t="shared" si="27"/>
        <v>#DIV/0!</v>
      </c>
      <c r="AM20" t="e">
        <f t="shared" si="28"/>
        <v>#DIV/0!</v>
      </c>
      <c r="AN20" t="e">
        <f t="shared" si="29"/>
        <v>#DIV/0!</v>
      </c>
      <c r="AO20">
        <v>6</v>
      </c>
      <c r="AP20">
        <v>0.5</v>
      </c>
      <c r="AQ20" t="s">
        <v>235</v>
      </c>
      <c r="AR20">
        <v>2</v>
      </c>
      <c r="AS20">
        <v>1608150784</v>
      </c>
      <c r="AT20">
        <v>99.749712903225799</v>
      </c>
      <c r="AU20">
        <v>100.45570967741899</v>
      </c>
      <c r="AV20">
        <v>21.6922903225806</v>
      </c>
      <c r="AW20">
        <v>21.0576774193548</v>
      </c>
      <c r="AX20">
        <v>99.361070967741995</v>
      </c>
      <c r="AY20">
        <v>21.367970967741901</v>
      </c>
      <c r="AZ20">
        <v>500.025451612903</v>
      </c>
      <c r="BA20">
        <v>102.022580645161</v>
      </c>
      <c r="BB20">
        <v>9.9994648387096804E-2</v>
      </c>
      <c r="BC20">
        <v>27.999600000000001</v>
      </c>
      <c r="BD20">
        <v>28.9440483870968</v>
      </c>
      <c r="BE20">
        <v>999.9</v>
      </c>
      <c r="BF20">
        <v>0</v>
      </c>
      <c r="BG20">
        <v>0</v>
      </c>
      <c r="BH20">
        <v>9999.8570967741907</v>
      </c>
      <c r="BI20">
        <v>0</v>
      </c>
      <c r="BJ20">
        <v>238.00596774193599</v>
      </c>
      <c r="BK20">
        <v>1608150634</v>
      </c>
      <c r="BL20" t="s">
        <v>240</v>
      </c>
      <c r="BM20">
        <v>1608150634</v>
      </c>
      <c r="BN20">
        <v>1608150633</v>
      </c>
      <c r="BO20">
        <v>24</v>
      </c>
      <c r="BP20">
        <v>-0.40300000000000002</v>
      </c>
      <c r="BQ20">
        <v>0</v>
      </c>
      <c r="BR20">
        <v>0.39800000000000002</v>
      </c>
      <c r="BS20">
        <v>0.312</v>
      </c>
      <c r="BT20">
        <v>49</v>
      </c>
      <c r="BU20">
        <v>21</v>
      </c>
      <c r="BV20">
        <v>0.17</v>
      </c>
      <c r="BW20">
        <v>7.0000000000000007E-2</v>
      </c>
      <c r="BX20">
        <v>0.53414148697868602</v>
      </c>
      <c r="BY20">
        <v>-0.13429300349746701</v>
      </c>
      <c r="BZ20">
        <v>1.7477264748648899E-2</v>
      </c>
      <c r="CA20">
        <v>1</v>
      </c>
      <c r="CB20">
        <v>-0.70565787096774202</v>
      </c>
      <c r="CC20">
        <v>9.9127451612903594E-2</v>
      </c>
      <c r="CD20">
        <v>2.0581280587672699E-2</v>
      </c>
      <c r="CE20">
        <v>1</v>
      </c>
      <c r="CF20">
        <v>0.63413087096774201</v>
      </c>
      <c r="CG20">
        <v>6.0863709677418401E-2</v>
      </c>
      <c r="CH20">
        <v>4.6950224482745903E-3</v>
      </c>
      <c r="CI20">
        <v>1</v>
      </c>
      <c r="CJ20">
        <v>3</v>
      </c>
      <c r="CK20">
        <v>3</v>
      </c>
      <c r="CL20" t="s">
        <v>241</v>
      </c>
      <c r="CM20">
        <v>100</v>
      </c>
      <c r="CN20">
        <v>100</v>
      </c>
      <c r="CO20">
        <v>0.38900000000000001</v>
      </c>
      <c r="CP20">
        <v>0.32479999999999998</v>
      </c>
      <c r="CQ20">
        <v>0.401266055215382</v>
      </c>
      <c r="CR20">
        <v>-1.6043650578588901E-5</v>
      </c>
      <c r="CS20">
        <v>-1.15305589960158E-6</v>
      </c>
      <c r="CT20">
        <v>3.6581349982770798E-10</v>
      </c>
      <c r="CU20">
        <v>-8.91611647106091E-2</v>
      </c>
      <c r="CV20">
        <v>-1.48585495900011E-2</v>
      </c>
      <c r="CW20">
        <v>2.0620247853856302E-3</v>
      </c>
      <c r="CX20">
        <v>-2.1578943166311499E-5</v>
      </c>
      <c r="CY20">
        <v>18</v>
      </c>
      <c r="CZ20">
        <v>2225</v>
      </c>
      <c r="DA20">
        <v>1</v>
      </c>
      <c r="DB20">
        <v>25</v>
      </c>
      <c r="DC20">
        <v>2.6</v>
      </c>
      <c r="DD20">
        <v>2.6</v>
      </c>
      <c r="DE20">
        <v>2</v>
      </c>
      <c r="DF20">
        <v>507.71600000000001</v>
      </c>
      <c r="DG20">
        <v>475.83100000000002</v>
      </c>
      <c r="DH20">
        <v>23.4389</v>
      </c>
      <c r="DI20">
        <v>34.321800000000003</v>
      </c>
      <c r="DJ20">
        <v>29.9999</v>
      </c>
      <c r="DK20">
        <v>34.316600000000001</v>
      </c>
      <c r="DL20">
        <v>34.351399999999998</v>
      </c>
      <c r="DM20">
        <v>7.1920099999999998</v>
      </c>
      <c r="DN20">
        <v>16.695599999999999</v>
      </c>
      <c r="DO20">
        <v>38.832599999999999</v>
      </c>
      <c r="DP20">
        <v>23.440999999999999</v>
      </c>
      <c r="DQ20">
        <v>100.59099999999999</v>
      </c>
      <c r="DR20">
        <v>21.033799999999999</v>
      </c>
      <c r="DS20">
        <v>97.834199999999996</v>
      </c>
      <c r="DT20">
        <v>101.706</v>
      </c>
    </row>
    <row r="21" spans="1:124" x14ac:dyDescent="0.25">
      <c r="A21">
        <v>5</v>
      </c>
      <c r="B21">
        <v>1608150864.0999999</v>
      </c>
      <c r="C21">
        <v>366.09999990463302</v>
      </c>
      <c r="D21" t="s">
        <v>246</v>
      </c>
      <c r="E21" t="s">
        <v>247</v>
      </c>
      <c r="F21" t="s">
        <v>233</v>
      </c>
      <c r="G21" t="s">
        <v>234</v>
      </c>
      <c r="H21">
        <v>1608150856.0999999</v>
      </c>
      <c r="I21">
        <f t="shared" si="0"/>
        <v>6.777293827345003E-4</v>
      </c>
      <c r="J21">
        <f t="shared" si="1"/>
        <v>0.67772938273450034</v>
      </c>
      <c r="K21">
        <f t="shared" si="2"/>
        <v>1.8671206397552453</v>
      </c>
      <c r="L21">
        <f t="shared" si="3"/>
        <v>148.967096774194</v>
      </c>
      <c r="M21" t="e">
        <f t="shared" si="4"/>
        <v>#DIV/0!</v>
      </c>
      <c r="N21" t="e">
        <f t="shared" si="5"/>
        <v>#DIV/0!</v>
      </c>
      <c r="O21">
        <f t="shared" si="6"/>
        <v>15.213059301683643</v>
      </c>
      <c r="P21" t="e">
        <f t="shared" si="7"/>
        <v>#DIV/0!</v>
      </c>
      <c r="Q21">
        <f t="shared" si="8"/>
        <v>2.9630632352195243</v>
      </c>
      <c r="R21" t="e">
        <f t="shared" si="9"/>
        <v>#DIV/0!</v>
      </c>
      <c r="S21" t="e">
        <f t="shared" si="10"/>
        <v>#DIV/0!</v>
      </c>
      <c r="T21" t="e">
        <f t="shared" si="11"/>
        <v>#DIV/0!</v>
      </c>
      <c r="U21" t="e">
        <f t="shared" si="12"/>
        <v>#DIV/0!</v>
      </c>
      <c r="V21" t="e">
        <f t="shared" si="13"/>
        <v>#DIV/0!</v>
      </c>
      <c r="W21" t="e">
        <f t="shared" si="14"/>
        <v>#DIV/0!</v>
      </c>
      <c r="X21">
        <f t="shared" si="15"/>
        <v>58.558011011290667</v>
      </c>
      <c r="Y21">
        <f t="shared" si="16"/>
        <v>2.2217576796568088</v>
      </c>
      <c r="Z21">
        <f t="shared" si="17"/>
        <v>3.794113975675212</v>
      </c>
      <c r="AA21" t="e">
        <f t="shared" si="18"/>
        <v>#DIV/0!</v>
      </c>
      <c r="AB21">
        <f t="shared" si="19"/>
        <v>-29.887865778591465</v>
      </c>
      <c r="AC21" t="e">
        <f t="shared" si="20"/>
        <v>#DIV/0!</v>
      </c>
      <c r="AD21" t="e">
        <f t="shared" si="21"/>
        <v>#DIV/0!</v>
      </c>
      <c r="AE21" t="e">
        <f t="shared" si="22"/>
        <v>#DIV/0!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53717.710558511804</v>
      </c>
      <c r="AK21">
        <f t="shared" si="26"/>
        <v>0</v>
      </c>
      <c r="AL21" t="e">
        <f t="shared" si="27"/>
        <v>#DIV/0!</v>
      </c>
      <c r="AM21" t="e">
        <f t="shared" si="28"/>
        <v>#DIV/0!</v>
      </c>
      <c r="AN21" t="e">
        <f t="shared" si="29"/>
        <v>#DIV/0!</v>
      </c>
      <c r="AO21">
        <v>6</v>
      </c>
      <c r="AP21">
        <v>0.5</v>
      </c>
      <c r="AQ21" t="s">
        <v>235</v>
      </c>
      <c r="AR21">
        <v>2</v>
      </c>
      <c r="AS21">
        <v>1608150856.0999999</v>
      </c>
      <c r="AT21">
        <v>148.967096774194</v>
      </c>
      <c r="AU21">
        <v>151.32864516129001</v>
      </c>
      <c r="AV21">
        <v>21.7555709677419</v>
      </c>
      <c r="AW21">
        <v>20.960038709677399</v>
      </c>
      <c r="AX21">
        <v>148.592774193548</v>
      </c>
      <c r="AY21">
        <v>21.428596774193501</v>
      </c>
      <c r="AZ21">
        <v>500.03125806451601</v>
      </c>
      <c r="BA21">
        <v>102.023612903226</v>
      </c>
      <c r="BB21">
        <v>0.10000789032258101</v>
      </c>
      <c r="BC21">
        <v>27.996719354838699</v>
      </c>
      <c r="BD21">
        <v>28.942958064516102</v>
      </c>
      <c r="BE21">
        <v>999.9</v>
      </c>
      <c r="BF21">
        <v>0</v>
      </c>
      <c r="BG21">
        <v>0</v>
      </c>
      <c r="BH21">
        <v>9990.1412903225792</v>
      </c>
      <c r="BI21">
        <v>0</v>
      </c>
      <c r="BJ21">
        <v>238.100290322581</v>
      </c>
      <c r="BK21">
        <v>1608150634</v>
      </c>
      <c r="BL21" t="s">
        <v>240</v>
      </c>
      <c r="BM21">
        <v>1608150634</v>
      </c>
      <c r="BN21">
        <v>1608150633</v>
      </c>
      <c r="BO21">
        <v>24</v>
      </c>
      <c r="BP21">
        <v>-0.40300000000000002</v>
      </c>
      <c r="BQ21">
        <v>0</v>
      </c>
      <c r="BR21">
        <v>0.39800000000000002</v>
      </c>
      <c r="BS21">
        <v>0.312</v>
      </c>
      <c r="BT21">
        <v>49</v>
      </c>
      <c r="BU21">
        <v>21</v>
      </c>
      <c r="BV21">
        <v>0.17</v>
      </c>
      <c r="BW21">
        <v>7.0000000000000007E-2</v>
      </c>
      <c r="BX21">
        <v>1.87029245293282</v>
      </c>
      <c r="BY21">
        <v>-0.15863477312487301</v>
      </c>
      <c r="BZ21">
        <v>1.66375779318742E-2</v>
      </c>
      <c r="CA21">
        <v>1</v>
      </c>
      <c r="CB21">
        <v>-2.3619940000000001</v>
      </c>
      <c r="CC21">
        <v>0.140280133481646</v>
      </c>
      <c r="CD21">
        <v>1.53259252249253E-2</v>
      </c>
      <c r="CE21">
        <v>1</v>
      </c>
      <c r="CF21">
        <v>0.79516166666666699</v>
      </c>
      <c r="CG21">
        <v>8.4082011123470204E-2</v>
      </c>
      <c r="CH21">
        <v>6.1146393043434904E-3</v>
      </c>
      <c r="CI21">
        <v>1</v>
      </c>
      <c r="CJ21">
        <v>3</v>
      </c>
      <c r="CK21">
        <v>3</v>
      </c>
      <c r="CL21" t="s">
        <v>241</v>
      </c>
      <c r="CM21">
        <v>100</v>
      </c>
      <c r="CN21">
        <v>100</v>
      </c>
      <c r="CO21">
        <v>0.375</v>
      </c>
      <c r="CP21">
        <v>0.32740000000000002</v>
      </c>
      <c r="CQ21">
        <v>0.401266055215382</v>
      </c>
      <c r="CR21">
        <v>-1.6043650578588901E-5</v>
      </c>
      <c r="CS21">
        <v>-1.15305589960158E-6</v>
      </c>
      <c r="CT21">
        <v>3.6581349982770798E-10</v>
      </c>
      <c r="CU21">
        <v>-8.91611647106091E-2</v>
      </c>
      <c r="CV21">
        <v>-1.48585495900011E-2</v>
      </c>
      <c r="CW21">
        <v>2.0620247853856302E-3</v>
      </c>
      <c r="CX21">
        <v>-2.1578943166311499E-5</v>
      </c>
      <c r="CY21">
        <v>18</v>
      </c>
      <c r="CZ21">
        <v>2225</v>
      </c>
      <c r="DA21">
        <v>1</v>
      </c>
      <c r="DB21">
        <v>25</v>
      </c>
      <c r="DC21">
        <v>3.8</v>
      </c>
      <c r="DD21">
        <v>3.9</v>
      </c>
      <c r="DE21">
        <v>2</v>
      </c>
      <c r="DF21">
        <v>507.69299999999998</v>
      </c>
      <c r="DG21">
        <v>476.12200000000001</v>
      </c>
      <c r="DH21">
        <v>23.515699999999999</v>
      </c>
      <c r="DI21">
        <v>34.315399999999997</v>
      </c>
      <c r="DJ21">
        <v>30.0001</v>
      </c>
      <c r="DK21">
        <v>34.313499999999998</v>
      </c>
      <c r="DL21">
        <v>34.348199999999999</v>
      </c>
      <c r="DM21">
        <v>9.3150200000000005</v>
      </c>
      <c r="DN21">
        <v>17.543199999999999</v>
      </c>
      <c r="DO21">
        <v>38.832599999999999</v>
      </c>
      <c r="DP21">
        <v>23.514099999999999</v>
      </c>
      <c r="DQ21">
        <v>151.774</v>
      </c>
      <c r="DR21">
        <v>20.941800000000001</v>
      </c>
      <c r="DS21">
        <v>97.832499999999996</v>
      </c>
      <c r="DT21">
        <v>101.709</v>
      </c>
    </row>
    <row r="22" spans="1:124" x14ac:dyDescent="0.25">
      <c r="A22">
        <v>6</v>
      </c>
      <c r="B22">
        <v>1608150954.0999999</v>
      </c>
      <c r="C22">
        <v>456.09999990463302</v>
      </c>
      <c r="D22" t="s">
        <v>248</v>
      </c>
      <c r="E22" t="s">
        <v>249</v>
      </c>
      <c r="F22" t="s">
        <v>233</v>
      </c>
      <c r="G22" t="s">
        <v>234</v>
      </c>
      <c r="H22">
        <v>1608150946.0999999</v>
      </c>
      <c r="I22">
        <f t="shared" si="0"/>
        <v>8.3925859421839037E-4</v>
      </c>
      <c r="J22">
        <f t="shared" si="1"/>
        <v>0.83925859421839033</v>
      </c>
      <c r="K22">
        <f t="shared" si="2"/>
        <v>3.0982106626208306</v>
      </c>
      <c r="L22">
        <f t="shared" si="3"/>
        <v>199.535258064516</v>
      </c>
      <c r="M22" t="e">
        <f t="shared" si="4"/>
        <v>#DIV/0!</v>
      </c>
      <c r="N22" t="e">
        <f t="shared" si="5"/>
        <v>#DIV/0!</v>
      </c>
      <c r="O22">
        <f t="shared" si="6"/>
        <v>20.377658489095104</v>
      </c>
      <c r="P22" t="e">
        <f t="shared" si="7"/>
        <v>#DIV/0!</v>
      </c>
      <c r="Q22">
        <f t="shared" si="8"/>
        <v>2.966667465633436</v>
      </c>
      <c r="R22" t="e">
        <f t="shared" si="9"/>
        <v>#DIV/0!</v>
      </c>
      <c r="S22" t="e">
        <f t="shared" si="10"/>
        <v>#DIV/0!</v>
      </c>
      <c r="T22" t="e">
        <f t="shared" si="11"/>
        <v>#DIV/0!</v>
      </c>
      <c r="U22" t="e">
        <f t="shared" si="12"/>
        <v>#DIV/0!</v>
      </c>
      <c r="V22" t="e">
        <f t="shared" si="13"/>
        <v>#DIV/0!</v>
      </c>
      <c r="W22" t="e">
        <f t="shared" si="14"/>
        <v>#DIV/0!</v>
      </c>
      <c r="X22">
        <f t="shared" si="15"/>
        <v>58.49910886593478</v>
      </c>
      <c r="Y22">
        <f t="shared" si="16"/>
        <v>2.2198067123410778</v>
      </c>
      <c r="Z22">
        <f t="shared" si="17"/>
        <v>3.7945991919779765</v>
      </c>
      <c r="AA22" t="e">
        <f t="shared" si="18"/>
        <v>#DIV/0!</v>
      </c>
      <c r="AB22">
        <f t="shared" si="19"/>
        <v>-37.011304005031015</v>
      </c>
      <c r="AC22" t="e">
        <f t="shared" si="20"/>
        <v>#DIV/0!</v>
      </c>
      <c r="AD22" t="e">
        <f t="shared" si="21"/>
        <v>#DIV/0!</v>
      </c>
      <c r="AE22" t="e">
        <f t="shared" si="22"/>
        <v>#DIV/0!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53822.67138454278</v>
      </c>
      <c r="AK22">
        <f t="shared" si="26"/>
        <v>0</v>
      </c>
      <c r="AL22" t="e">
        <f t="shared" si="27"/>
        <v>#DIV/0!</v>
      </c>
      <c r="AM22" t="e">
        <f t="shared" si="28"/>
        <v>#DIV/0!</v>
      </c>
      <c r="AN22" t="e">
        <f t="shared" si="29"/>
        <v>#DIV/0!</v>
      </c>
      <c r="AO22">
        <v>6</v>
      </c>
      <c r="AP22">
        <v>0.5</v>
      </c>
      <c r="AQ22" t="s">
        <v>235</v>
      </c>
      <c r="AR22">
        <v>2</v>
      </c>
      <c r="AS22">
        <v>1608150946.0999999</v>
      </c>
      <c r="AT22">
        <v>199.535258064516</v>
      </c>
      <c r="AU22">
        <v>203.45387096774201</v>
      </c>
      <c r="AV22">
        <v>21.736045161290299</v>
      </c>
      <c r="AW22">
        <v>20.750874193548398</v>
      </c>
      <c r="AX22">
        <v>199.180096774194</v>
      </c>
      <c r="AY22">
        <v>21.409906451612901</v>
      </c>
      <c r="AZ22">
        <v>500.02474193548397</v>
      </c>
      <c r="BA22">
        <v>102.02567741935501</v>
      </c>
      <c r="BB22">
        <v>9.9925277419354794E-2</v>
      </c>
      <c r="BC22">
        <v>27.998912903225801</v>
      </c>
      <c r="BD22">
        <v>28.940735483870998</v>
      </c>
      <c r="BE22">
        <v>999.9</v>
      </c>
      <c r="BF22">
        <v>0</v>
      </c>
      <c r="BG22">
        <v>0</v>
      </c>
      <c r="BH22">
        <v>10010.3590322581</v>
      </c>
      <c r="BI22">
        <v>0</v>
      </c>
      <c r="BJ22">
        <v>237.27929032258101</v>
      </c>
      <c r="BK22">
        <v>1608150634</v>
      </c>
      <c r="BL22" t="s">
        <v>240</v>
      </c>
      <c r="BM22">
        <v>1608150634</v>
      </c>
      <c r="BN22">
        <v>1608150633</v>
      </c>
      <c r="BO22">
        <v>24</v>
      </c>
      <c r="BP22">
        <v>-0.40300000000000002</v>
      </c>
      <c r="BQ22">
        <v>0</v>
      </c>
      <c r="BR22">
        <v>0.39800000000000002</v>
      </c>
      <c r="BS22">
        <v>0.312</v>
      </c>
      <c r="BT22">
        <v>49</v>
      </c>
      <c r="BU22">
        <v>21</v>
      </c>
      <c r="BV22">
        <v>0.17</v>
      </c>
      <c r="BW22">
        <v>7.0000000000000007E-2</v>
      </c>
      <c r="BX22">
        <v>3.0986560457773402</v>
      </c>
      <c r="BY22">
        <v>-0.20456161500078399</v>
      </c>
      <c r="BZ22">
        <v>2.6100883477949199E-2</v>
      </c>
      <c r="CA22">
        <v>1</v>
      </c>
      <c r="CB22">
        <v>-3.9182066666666699</v>
      </c>
      <c r="CC22">
        <v>0.16951474972191399</v>
      </c>
      <c r="CD22">
        <v>2.7816240619864901E-2</v>
      </c>
      <c r="CE22">
        <v>1</v>
      </c>
      <c r="CF22">
        <v>0.98509650000000004</v>
      </c>
      <c r="CG22">
        <v>0.16565598220244601</v>
      </c>
      <c r="CH22">
        <v>1.5352502807360099E-2</v>
      </c>
      <c r="CI22">
        <v>1</v>
      </c>
      <c r="CJ22">
        <v>3</v>
      </c>
      <c r="CK22">
        <v>3</v>
      </c>
      <c r="CL22" t="s">
        <v>241</v>
      </c>
      <c r="CM22">
        <v>100</v>
      </c>
      <c r="CN22">
        <v>100</v>
      </c>
      <c r="CO22">
        <v>0.35599999999999998</v>
      </c>
      <c r="CP22">
        <v>0.32540000000000002</v>
      </c>
      <c r="CQ22">
        <v>0.401266055215382</v>
      </c>
      <c r="CR22">
        <v>-1.6043650578588901E-5</v>
      </c>
      <c r="CS22">
        <v>-1.15305589960158E-6</v>
      </c>
      <c r="CT22">
        <v>3.6581349982770798E-10</v>
      </c>
      <c r="CU22">
        <v>-8.91611647106091E-2</v>
      </c>
      <c r="CV22">
        <v>-1.48585495900011E-2</v>
      </c>
      <c r="CW22">
        <v>2.0620247853856302E-3</v>
      </c>
      <c r="CX22">
        <v>-2.1578943166311499E-5</v>
      </c>
      <c r="CY22">
        <v>18</v>
      </c>
      <c r="CZ22">
        <v>2225</v>
      </c>
      <c r="DA22">
        <v>1</v>
      </c>
      <c r="DB22">
        <v>25</v>
      </c>
      <c r="DC22">
        <v>5.3</v>
      </c>
      <c r="DD22">
        <v>5.4</v>
      </c>
      <c r="DE22">
        <v>2</v>
      </c>
      <c r="DF22">
        <v>508.00700000000001</v>
      </c>
      <c r="DG22">
        <v>476.12900000000002</v>
      </c>
      <c r="DH22">
        <v>23.509799999999998</v>
      </c>
      <c r="DI22">
        <v>34.296900000000001</v>
      </c>
      <c r="DJ22">
        <v>30.0001</v>
      </c>
      <c r="DK22">
        <v>34.304200000000002</v>
      </c>
      <c r="DL22">
        <v>34.341999999999999</v>
      </c>
      <c r="DM22">
        <v>11.4339</v>
      </c>
      <c r="DN22">
        <v>18.970600000000001</v>
      </c>
      <c r="DO22">
        <v>38.459400000000002</v>
      </c>
      <c r="DP22">
        <v>23.510200000000001</v>
      </c>
      <c r="DQ22">
        <v>203.57499999999999</v>
      </c>
      <c r="DR22">
        <v>20.707999999999998</v>
      </c>
      <c r="DS22">
        <v>97.837800000000001</v>
      </c>
      <c r="DT22">
        <v>101.711</v>
      </c>
    </row>
    <row r="23" spans="1:124" x14ac:dyDescent="0.25">
      <c r="A23">
        <v>7</v>
      </c>
      <c r="B23">
        <v>1608151046.0999999</v>
      </c>
      <c r="C23">
        <v>548.09999990463302</v>
      </c>
      <c r="D23" t="s">
        <v>250</v>
      </c>
      <c r="E23" t="s">
        <v>251</v>
      </c>
      <c r="F23" t="s">
        <v>233</v>
      </c>
      <c r="G23" t="s">
        <v>234</v>
      </c>
      <c r="H23">
        <v>1608151038.0999999</v>
      </c>
      <c r="I23">
        <f t="shared" si="0"/>
        <v>8.527803125102485E-4</v>
      </c>
      <c r="J23">
        <f t="shared" si="1"/>
        <v>0.85278031251024855</v>
      </c>
      <c r="K23">
        <f t="shared" si="2"/>
        <v>4.230936536842238</v>
      </c>
      <c r="L23">
        <f t="shared" si="3"/>
        <v>249.62932258064501</v>
      </c>
      <c r="M23" t="e">
        <f t="shared" si="4"/>
        <v>#DIV/0!</v>
      </c>
      <c r="N23" t="e">
        <f t="shared" si="5"/>
        <v>#DIV/0!</v>
      </c>
      <c r="O23">
        <f t="shared" si="6"/>
        <v>25.493573823338672</v>
      </c>
      <c r="P23" t="e">
        <f t="shared" si="7"/>
        <v>#DIV/0!</v>
      </c>
      <c r="Q23">
        <f t="shared" si="8"/>
        <v>2.9646917322140878</v>
      </c>
      <c r="R23" t="e">
        <f t="shared" si="9"/>
        <v>#DIV/0!</v>
      </c>
      <c r="S23" t="e">
        <f t="shared" si="10"/>
        <v>#DIV/0!</v>
      </c>
      <c r="T23" t="e">
        <f t="shared" si="11"/>
        <v>#DIV/0!</v>
      </c>
      <c r="U23" t="e">
        <f t="shared" si="12"/>
        <v>#DIV/0!</v>
      </c>
      <c r="V23" t="e">
        <f t="shared" si="13"/>
        <v>#DIV/0!</v>
      </c>
      <c r="W23" t="e">
        <f t="shared" si="14"/>
        <v>#DIV/0!</v>
      </c>
      <c r="X23">
        <f t="shared" si="15"/>
        <v>58.260863277868694</v>
      </c>
      <c r="Y23">
        <f t="shared" si="16"/>
        <v>2.2101767885581145</v>
      </c>
      <c r="Z23">
        <f t="shared" si="17"/>
        <v>3.7935874345303171</v>
      </c>
      <c r="AA23" t="e">
        <f t="shared" si="18"/>
        <v>#DIV/0!</v>
      </c>
      <c r="AB23">
        <f t="shared" si="19"/>
        <v>-37.607611781701962</v>
      </c>
      <c r="AC23" t="e">
        <f t="shared" si="20"/>
        <v>#DIV/0!</v>
      </c>
      <c r="AD23" t="e">
        <f t="shared" si="21"/>
        <v>#DIV/0!</v>
      </c>
      <c r="AE23" t="e">
        <f t="shared" si="22"/>
        <v>#DIV/0!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53765.752020470187</v>
      </c>
      <c r="AK23">
        <f t="shared" si="26"/>
        <v>0</v>
      </c>
      <c r="AL23" t="e">
        <f t="shared" si="27"/>
        <v>#DIV/0!</v>
      </c>
      <c r="AM23" t="e">
        <f t="shared" si="28"/>
        <v>#DIV/0!</v>
      </c>
      <c r="AN23" t="e">
        <f t="shared" si="29"/>
        <v>#DIV/0!</v>
      </c>
      <c r="AO23">
        <v>6</v>
      </c>
      <c r="AP23">
        <v>0.5</v>
      </c>
      <c r="AQ23" t="s">
        <v>235</v>
      </c>
      <c r="AR23">
        <v>2</v>
      </c>
      <c r="AS23">
        <v>1608151038.0999999</v>
      </c>
      <c r="AT23">
        <v>249.62932258064501</v>
      </c>
      <c r="AU23">
        <v>254.96161290322601</v>
      </c>
      <c r="AV23">
        <v>21.6417258064516</v>
      </c>
      <c r="AW23">
        <v>20.6405903225806</v>
      </c>
      <c r="AX23">
        <v>249.298129032258</v>
      </c>
      <c r="AY23">
        <v>21.3195451612903</v>
      </c>
      <c r="AZ23">
        <v>500.02703225806403</v>
      </c>
      <c r="BA23">
        <v>102.02574193548401</v>
      </c>
      <c r="BB23">
        <v>9.99761483870968E-2</v>
      </c>
      <c r="BC23">
        <v>27.9943387096774</v>
      </c>
      <c r="BD23">
        <v>28.941161290322601</v>
      </c>
      <c r="BE23">
        <v>999.9</v>
      </c>
      <c r="BF23">
        <v>0</v>
      </c>
      <c r="BG23">
        <v>0</v>
      </c>
      <c r="BH23">
        <v>9999.1554838709708</v>
      </c>
      <c r="BI23">
        <v>0</v>
      </c>
      <c r="BJ23">
        <v>234.075419354839</v>
      </c>
      <c r="BK23">
        <v>1608150634</v>
      </c>
      <c r="BL23" t="s">
        <v>240</v>
      </c>
      <c r="BM23">
        <v>1608150634</v>
      </c>
      <c r="BN23">
        <v>1608150633</v>
      </c>
      <c r="BO23">
        <v>24</v>
      </c>
      <c r="BP23">
        <v>-0.40300000000000002</v>
      </c>
      <c r="BQ23">
        <v>0</v>
      </c>
      <c r="BR23">
        <v>0.39800000000000002</v>
      </c>
      <c r="BS23">
        <v>0.312</v>
      </c>
      <c r="BT23">
        <v>49</v>
      </c>
      <c r="BU23">
        <v>21</v>
      </c>
      <c r="BV23">
        <v>0.17</v>
      </c>
      <c r="BW23">
        <v>7.0000000000000007E-2</v>
      </c>
      <c r="BX23">
        <v>4.23158492338026</v>
      </c>
      <c r="BY23">
        <v>-0.184244686773095</v>
      </c>
      <c r="BZ23">
        <v>2.65719668095213E-2</v>
      </c>
      <c r="CA23">
        <v>1</v>
      </c>
      <c r="CB23">
        <v>-5.3314463333333304</v>
      </c>
      <c r="CC23">
        <v>0.14988680756394901</v>
      </c>
      <c r="CD23">
        <v>2.9213925387656301E-2</v>
      </c>
      <c r="CE23">
        <v>1</v>
      </c>
      <c r="CF23">
        <v>1.00121943333333</v>
      </c>
      <c r="CG23">
        <v>-1.52182424916526E-3</v>
      </c>
      <c r="CH23">
        <v>1.24566524886189E-3</v>
      </c>
      <c r="CI23">
        <v>1</v>
      </c>
      <c r="CJ23">
        <v>3</v>
      </c>
      <c r="CK23">
        <v>3</v>
      </c>
      <c r="CL23" t="s">
        <v>241</v>
      </c>
      <c r="CM23">
        <v>100</v>
      </c>
      <c r="CN23">
        <v>100</v>
      </c>
      <c r="CO23">
        <v>0.33200000000000002</v>
      </c>
      <c r="CP23">
        <v>0.3221</v>
      </c>
      <c r="CQ23">
        <v>0.401266055215382</v>
      </c>
      <c r="CR23">
        <v>-1.6043650578588901E-5</v>
      </c>
      <c r="CS23">
        <v>-1.15305589960158E-6</v>
      </c>
      <c r="CT23">
        <v>3.6581349982770798E-10</v>
      </c>
      <c r="CU23">
        <v>-8.91611647106091E-2</v>
      </c>
      <c r="CV23">
        <v>-1.48585495900011E-2</v>
      </c>
      <c r="CW23">
        <v>2.0620247853856302E-3</v>
      </c>
      <c r="CX23">
        <v>-2.1578943166311499E-5</v>
      </c>
      <c r="CY23">
        <v>18</v>
      </c>
      <c r="CZ23">
        <v>2225</v>
      </c>
      <c r="DA23">
        <v>1</v>
      </c>
      <c r="DB23">
        <v>25</v>
      </c>
      <c r="DC23">
        <v>6.9</v>
      </c>
      <c r="DD23">
        <v>6.9</v>
      </c>
      <c r="DE23">
        <v>2</v>
      </c>
      <c r="DF23">
        <v>507.82400000000001</v>
      </c>
      <c r="DG23">
        <v>476.435</v>
      </c>
      <c r="DH23">
        <v>23.5639</v>
      </c>
      <c r="DI23">
        <v>34.272100000000002</v>
      </c>
      <c r="DJ23">
        <v>30</v>
      </c>
      <c r="DK23">
        <v>34.288600000000002</v>
      </c>
      <c r="DL23">
        <v>34.326500000000003</v>
      </c>
      <c r="DM23">
        <v>13.5029</v>
      </c>
      <c r="DN23">
        <v>19.266500000000001</v>
      </c>
      <c r="DO23">
        <v>38.459400000000002</v>
      </c>
      <c r="DP23">
        <v>23.564699999999998</v>
      </c>
      <c r="DQ23">
        <v>255.12100000000001</v>
      </c>
      <c r="DR23">
        <v>20.603300000000001</v>
      </c>
      <c r="DS23">
        <v>97.843299999999999</v>
      </c>
      <c r="DT23">
        <v>101.71599999999999</v>
      </c>
    </row>
    <row r="24" spans="1:124" x14ac:dyDescent="0.25">
      <c r="A24">
        <v>8</v>
      </c>
      <c r="B24">
        <v>1608151166.5999999</v>
      </c>
      <c r="C24">
        <v>668.59999990463302</v>
      </c>
      <c r="D24" t="s">
        <v>252</v>
      </c>
      <c r="E24" t="s">
        <v>253</v>
      </c>
      <c r="F24" t="s">
        <v>233</v>
      </c>
      <c r="G24" t="s">
        <v>234</v>
      </c>
      <c r="H24">
        <v>1608151158.8499999</v>
      </c>
      <c r="I24">
        <f t="shared" si="0"/>
        <v>7.5134792526276579E-4</v>
      </c>
      <c r="J24">
        <f t="shared" si="1"/>
        <v>0.75134792526276584</v>
      </c>
      <c r="K24">
        <f t="shared" si="2"/>
        <v>7.0202664630537663</v>
      </c>
      <c r="L24">
        <f t="shared" si="3"/>
        <v>399.84809999999999</v>
      </c>
      <c r="M24" t="e">
        <f t="shared" si="4"/>
        <v>#DIV/0!</v>
      </c>
      <c r="N24" t="e">
        <f t="shared" si="5"/>
        <v>#DIV/0!</v>
      </c>
      <c r="O24">
        <f t="shared" si="6"/>
        <v>40.833777504780684</v>
      </c>
      <c r="P24" t="e">
        <f t="shared" si="7"/>
        <v>#DIV/0!</v>
      </c>
      <c r="Q24">
        <f t="shared" si="8"/>
        <v>2.9650493095422226</v>
      </c>
      <c r="R24" t="e">
        <f t="shared" si="9"/>
        <v>#DIV/0!</v>
      </c>
      <c r="S24" t="e">
        <f t="shared" si="10"/>
        <v>#DIV/0!</v>
      </c>
      <c r="T24" t="e">
        <f t="shared" si="11"/>
        <v>#DIV/0!</v>
      </c>
      <c r="U24" t="e">
        <f t="shared" si="12"/>
        <v>#DIV/0!</v>
      </c>
      <c r="V24" t="e">
        <f t="shared" si="13"/>
        <v>#DIV/0!</v>
      </c>
      <c r="W24" t="e">
        <f t="shared" si="14"/>
        <v>#DIV/0!</v>
      </c>
      <c r="X24">
        <f t="shared" si="15"/>
        <v>58.045479707107987</v>
      </c>
      <c r="Y24">
        <f t="shared" si="16"/>
        <v>2.203153693706251</v>
      </c>
      <c r="Z24">
        <f t="shared" si="17"/>
        <v>3.7955646241932306</v>
      </c>
      <c r="AA24" t="e">
        <f t="shared" si="18"/>
        <v>#DIV/0!</v>
      </c>
      <c r="AB24">
        <f t="shared" si="19"/>
        <v>-33.134443504087969</v>
      </c>
      <c r="AC24" t="e">
        <f t="shared" si="20"/>
        <v>#DIV/0!</v>
      </c>
      <c r="AD24" t="e">
        <f t="shared" si="21"/>
        <v>#DIV/0!</v>
      </c>
      <c r="AE24" t="e">
        <f t="shared" si="22"/>
        <v>#DIV/0!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53774.549669162385</v>
      </c>
      <c r="AK24">
        <f t="shared" si="26"/>
        <v>0</v>
      </c>
      <c r="AL24" t="e">
        <f t="shared" si="27"/>
        <v>#DIV/0!</v>
      </c>
      <c r="AM24" t="e">
        <f t="shared" si="28"/>
        <v>#DIV/0!</v>
      </c>
      <c r="AN24" t="e">
        <f t="shared" si="29"/>
        <v>#DIV/0!</v>
      </c>
      <c r="AO24">
        <v>6</v>
      </c>
      <c r="AP24">
        <v>0.5</v>
      </c>
      <c r="AQ24" t="s">
        <v>235</v>
      </c>
      <c r="AR24">
        <v>2</v>
      </c>
      <c r="AS24">
        <v>1608151158.8499999</v>
      </c>
      <c r="AT24">
        <v>399.84809999999999</v>
      </c>
      <c r="AU24">
        <v>408.63253333333301</v>
      </c>
      <c r="AV24">
        <v>21.5734833333333</v>
      </c>
      <c r="AW24">
        <v>20.691356666666699</v>
      </c>
      <c r="AX24">
        <v>399.61406666666699</v>
      </c>
      <c r="AY24">
        <v>21.2541233333333</v>
      </c>
      <c r="AZ24">
        <v>500.02256666666699</v>
      </c>
      <c r="BA24">
        <v>102.023266666667</v>
      </c>
      <c r="BB24">
        <v>9.9958389999999994E-2</v>
      </c>
      <c r="BC24">
        <v>28.0032766666667</v>
      </c>
      <c r="BD24">
        <v>28.948843333333301</v>
      </c>
      <c r="BE24">
        <v>999.9</v>
      </c>
      <c r="BF24">
        <v>0</v>
      </c>
      <c r="BG24">
        <v>0</v>
      </c>
      <c r="BH24">
        <v>10001.424000000001</v>
      </c>
      <c r="BI24">
        <v>0</v>
      </c>
      <c r="BJ24">
        <v>229.21586666666701</v>
      </c>
      <c r="BK24">
        <v>1608150634</v>
      </c>
      <c r="BL24" t="s">
        <v>240</v>
      </c>
      <c r="BM24">
        <v>1608150634</v>
      </c>
      <c r="BN24">
        <v>1608150633</v>
      </c>
      <c r="BO24">
        <v>24</v>
      </c>
      <c r="BP24">
        <v>-0.40300000000000002</v>
      </c>
      <c r="BQ24">
        <v>0</v>
      </c>
      <c r="BR24">
        <v>0.39800000000000002</v>
      </c>
      <c r="BS24">
        <v>0.312</v>
      </c>
      <c r="BT24">
        <v>49</v>
      </c>
      <c r="BU24">
        <v>21</v>
      </c>
      <c r="BV24">
        <v>0.17</v>
      </c>
      <c r="BW24">
        <v>7.0000000000000007E-2</v>
      </c>
      <c r="BX24">
        <v>7.0278920099800004</v>
      </c>
      <c r="BY24">
        <v>-0.63768721811807805</v>
      </c>
      <c r="BZ24">
        <v>5.6335445371386302E-2</v>
      </c>
      <c r="CA24">
        <v>0</v>
      </c>
      <c r="CB24">
        <v>-8.7843376666666693</v>
      </c>
      <c r="CC24">
        <v>0.698201646273649</v>
      </c>
      <c r="CD24">
        <v>6.0839235404100397E-2</v>
      </c>
      <c r="CE24">
        <v>0</v>
      </c>
      <c r="CF24">
        <v>0.88210860000000002</v>
      </c>
      <c r="CG24">
        <v>-5.2731977753060502E-2</v>
      </c>
      <c r="CH24">
        <v>3.9039333037335601E-3</v>
      </c>
      <c r="CI24">
        <v>1</v>
      </c>
      <c r="CJ24">
        <v>1</v>
      </c>
      <c r="CK24">
        <v>3</v>
      </c>
      <c r="CL24" t="s">
        <v>254</v>
      </c>
      <c r="CM24">
        <v>100</v>
      </c>
      <c r="CN24">
        <v>100</v>
      </c>
      <c r="CO24">
        <v>0.23400000000000001</v>
      </c>
      <c r="CP24">
        <v>0.31909999999999999</v>
      </c>
      <c r="CQ24">
        <v>0.401266055215382</v>
      </c>
      <c r="CR24">
        <v>-1.6043650578588901E-5</v>
      </c>
      <c r="CS24">
        <v>-1.15305589960158E-6</v>
      </c>
      <c r="CT24">
        <v>3.6581349982770798E-10</v>
      </c>
      <c r="CU24">
        <v>-8.91611647106091E-2</v>
      </c>
      <c r="CV24">
        <v>-1.48585495900011E-2</v>
      </c>
      <c r="CW24">
        <v>2.0620247853856302E-3</v>
      </c>
      <c r="CX24">
        <v>-2.1578943166311499E-5</v>
      </c>
      <c r="CY24">
        <v>18</v>
      </c>
      <c r="CZ24">
        <v>2225</v>
      </c>
      <c r="DA24">
        <v>1</v>
      </c>
      <c r="DB24">
        <v>25</v>
      </c>
      <c r="DC24">
        <v>8.9</v>
      </c>
      <c r="DD24">
        <v>8.9</v>
      </c>
      <c r="DE24">
        <v>2</v>
      </c>
      <c r="DF24">
        <v>507.87200000000001</v>
      </c>
      <c r="DG24">
        <v>476.76100000000002</v>
      </c>
      <c r="DH24">
        <v>23.5212</v>
      </c>
      <c r="DI24">
        <v>34.244199999999999</v>
      </c>
      <c r="DJ24">
        <v>30</v>
      </c>
      <c r="DK24">
        <v>34.263800000000003</v>
      </c>
      <c r="DL24">
        <v>34.301699999999997</v>
      </c>
      <c r="DM24">
        <v>19.456600000000002</v>
      </c>
      <c r="DN24">
        <v>18.721399999999999</v>
      </c>
      <c r="DO24">
        <v>38.085299999999997</v>
      </c>
      <c r="DP24">
        <v>23.518699999999999</v>
      </c>
      <c r="DQ24">
        <v>408.61500000000001</v>
      </c>
      <c r="DR24">
        <v>20.6995</v>
      </c>
      <c r="DS24">
        <v>97.846199999999996</v>
      </c>
      <c r="DT24">
        <v>101.72</v>
      </c>
    </row>
    <row r="25" spans="1:124" x14ac:dyDescent="0.25">
      <c r="A25">
        <v>9</v>
      </c>
      <c r="B25">
        <v>1608151287.0999999</v>
      </c>
      <c r="C25">
        <v>789.09999990463302</v>
      </c>
      <c r="D25" t="s">
        <v>255</v>
      </c>
      <c r="E25" t="s">
        <v>256</v>
      </c>
      <c r="F25" t="s">
        <v>233</v>
      </c>
      <c r="G25" t="s">
        <v>234</v>
      </c>
      <c r="H25">
        <v>1608151279.3499999</v>
      </c>
      <c r="I25">
        <f t="shared" si="0"/>
        <v>4.606405615637991E-4</v>
      </c>
      <c r="J25">
        <f t="shared" si="1"/>
        <v>0.46064056156379912</v>
      </c>
      <c r="K25">
        <f t="shared" si="2"/>
        <v>7.20080804962085</v>
      </c>
      <c r="L25">
        <f t="shared" si="3"/>
        <v>500.327566666667</v>
      </c>
      <c r="M25" t="e">
        <f t="shared" si="4"/>
        <v>#DIV/0!</v>
      </c>
      <c r="N25" t="e">
        <f t="shared" si="5"/>
        <v>#DIV/0!</v>
      </c>
      <c r="O25">
        <f t="shared" si="6"/>
        <v>51.0979891757597</v>
      </c>
      <c r="P25" t="e">
        <f t="shared" si="7"/>
        <v>#DIV/0!</v>
      </c>
      <c r="Q25">
        <f t="shared" si="8"/>
        <v>2.9657545843428217</v>
      </c>
      <c r="R25" t="e">
        <f t="shared" si="9"/>
        <v>#DIV/0!</v>
      </c>
      <c r="S25" t="e">
        <f t="shared" si="10"/>
        <v>#DIV/0!</v>
      </c>
      <c r="T25" t="e">
        <f t="shared" si="11"/>
        <v>#DIV/0!</v>
      </c>
      <c r="U25" t="e">
        <f t="shared" si="12"/>
        <v>#DIV/0!</v>
      </c>
      <c r="V25" t="e">
        <f t="shared" si="13"/>
        <v>#DIV/0!</v>
      </c>
      <c r="W25" t="e">
        <f t="shared" si="14"/>
        <v>#DIV/0!</v>
      </c>
      <c r="X25">
        <f t="shared" si="15"/>
        <v>58.393602144316233</v>
      </c>
      <c r="Y25">
        <f t="shared" si="16"/>
        <v>2.2155543461810097</v>
      </c>
      <c r="Z25">
        <f t="shared" si="17"/>
        <v>3.7941731025693564</v>
      </c>
      <c r="AA25" t="e">
        <f t="shared" si="18"/>
        <v>#DIV/0!</v>
      </c>
      <c r="AB25">
        <f t="shared" si="19"/>
        <v>-20.314248764963541</v>
      </c>
      <c r="AC25" t="e">
        <f t="shared" si="20"/>
        <v>#DIV/0!</v>
      </c>
      <c r="AD25" t="e">
        <f t="shared" si="21"/>
        <v>#DIV/0!</v>
      </c>
      <c r="AE25" t="e">
        <f t="shared" si="22"/>
        <v>#DIV/0!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53796.408741573505</v>
      </c>
      <c r="AK25">
        <f t="shared" si="26"/>
        <v>0</v>
      </c>
      <c r="AL25" t="e">
        <f t="shared" si="27"/>
        <v>#DIV/0!</v>
      </c>
      <c r="AM25" t="e">
        <f t="shared" si="28"/>
        <v>#DIV/0!</v>
      </c>
      <c r="AN25" t="e">
        <f t="shared" si="29"/>
        <v>#DIV/0!</v>
      </c>
      <c r="AO25">
        <v>6</v>
      </c>
      <c r="AP25">
        <v>0.5</v>
      </c>
      <c r="AQ25" t="s">
        <v>235</v>
      </c>
      <c r="AR25">
        <v>2</v>
      </c>
      <c r="AS25">
        <v>1608151279.3499999</v>
      </c>
      <c r="AT25">
        <v>500.327566666667</v>
      </c>
      <c r="AU25">
        <v>509.24459999999999</v>
      </c>
      <c r="AV25">
        <v>21.693670000000001</v>
      </c>
      <c r="AW25">
        <v>21.152923333333302</v>
      </c>
      <c r="AX25">
        <v>499.91356666666701</v>
      </c>
      <c r="AY25">
        <v>21.39067</v>
      </c>
      <c r="AZ25">
        <v>500.02813333333302</v>
      </c>
      <c r="BA25">
        <v>102.0291</v>
      </c>
      <c r="BB25">
        <v>9.9970193333333401E-2</v>
      </c>
      <c r="BC25">
        <v>27.9969866666667</v>
      </c>
      <c r="BD25">
        <v>28.9758766666667</v>
      </c>
      <c r="BE25">
        <v>999.9</v>
      </c>
      <c r="BF25">
        <v>0</v>
      </c>
      <c r="BG25">
        <v>0</v>
      </c>
      <c r="BH25">
        <v>10004.8486666667</v>
      </c>
      <c r="BI25">
        <v>0</v>
      </c>
      <c r="BJ25">
        <v>225.139833333333</v>
      </c>
      <c r="BK25">
        <v>1608151306.5999999</v>
      </c>
      <c r="BL25" t="s">
        <v>257</v>
      </c>
      <c r="BM25">
        <v>1608151304.0999999</v>
      </c>
      <c r="BN25">
        <v>1608151306.5999999</v>
      </c>
      <c r="BO25">
        <v>25</v>
      </c>
      <c r="BP25">
        <v>0.27100000000000002</v>
      </c>
      <c r="BQ25">
        <v>1E-3</v>
      </c>
      <c r="BR25">
        <v>0.41399999999999998</v>
      </c>
      <c r="BS25">
        <v>0.30299999999999999</v>
      </c>
      <c r="BT25">
        <v>509</v>
      </c>
      <c r="BU25">
        <v>21</v>
      </c>
      <c r="BV25">
        <v>0.16</v>
      </c>
      <c r="BW25">
        <v>0.17</v>
      </c>
      <c r="BX25">
        <v>7.4320213972023303</v>
      </c>
      <c r="BY25">
        <v>-1.4405850964418101</v>
      </c>
      <c r="BZ25">
        <v>0.112759033225342</v>
      </c>
      <c r="CA25">
        <v>0</v>
      </c>
      <c r="CB25">
        <v>-9.1924026666666592</v>
      </c>
      <c r="CC25">
        <v>1.57156484983318</v>
      </c>
      <c r="CD25">
        <v>0.124821785169452</v>
      </c>
      <c r="CE25">
        <v>0</v>
      </c>
      <c r="CF25">
        <v>0.56107853333333302</v>
      </c>
      <c r="CG25">
        <v>0.27277171968854202</v>
      </c>
      <c r="CH25">
        <v>1.9829732404873499E-2</v>
      </c>
      <c r="CI25">
        <v>0</v>
      </c>
      <c r="CJ25">
        <v>0</v>
      </c>
      <c r="CK25">
        <v>3</v>
      </c>
      <c r="CL25" t="s">
        <v>237</v>
      </c>
      <c r="CM25">
        <v>100</v>
      </c>
      <c r="CN25">
        <v>100</v>
      </c>
      <c r="CO25">
        <v>0.41399999999999998</v>
      </c>
      <c r="CP25">
        <v>0.30299999999999999</v>
      </c>
      <c r="CQ25">
        <v>0.401266055215382</v>
      </c>
      <c r="CR25">
        <v>-1.6043650578588901E-5</v>
      </c>
      <c r="CS25">
        <v>-1.15305589960158E-6</v>
      </c>
      <c r="CT25">
        <v>3.6581349982770798E-10</v>
      </c>
      <c r="CU25">
        <v>-8.91611647106091E-2</v>
      </c>
      <c r="CV25">
        <v>-1.48585495900011E-2</v>
      </c>
      <c r="CW25">
        <v>2.0620247853856302E-3</v>
      </c>
      <c r="CX25">
        <v>-2.1578943166311499E-5</v>
      </c>
      <c r="CY25">
        <v>18</v>
      </c>
      <c r="CZ25">
        <v>2225</v>
      </c>
      <c r="DA25">
        <v>1</v>
      </c>
      <c r="DB25">
        <v>25</v>
      </c>
      <c r="DC25">
        <v>10.9</v>
      </c>
      <c r="DD25">
        <v>10.9</v>
      </c>
      <c r="DE25">
        <v>2</v>
      </c>
      <c r="DF25">
        <v>507.60399999999998</v>
      </c>
      <c r="DG25">
        <v>477.505</v>
      </c>
      <c r="DH25">
        <v>23.5181</v>
      </c>
      <c r="DI25">
        <v>34.241100000000003</v>
      </c>
      <c r="DJ25">
        <v>30.0001</v>
      </c>
      <c r="DK25">
        <v>34.254600000000003</v>
      </c>
      <c r="DL25">
        <v>34.292400000000001</v>
      </c>
      <c r="DM25">
        <v>23.192499999999999</v>
      </c>
      <c r="DN25">
        <v>15.832599999999999</v>
      </c>
      <c r="DO25">
        <v>38.085299999999997</v>
      </c>
      <c r="DP25">
        <v>23.516999999999999</v>
      </c>
      <c r="DQ25">
        <v>508.899</v>
      </c>
      <c r="DR25">
        <v>21.119499999999999</v>
      </c>
      <c r="DS25">
        <v>97.847700000000003</v>
      </c>
      <c r="DT25">
        <v>101.718</v>
      </c>
    </row>
    <row r="26" spans="1:124" x14ac:dyDescent="0.25">
      <c r="A26">
        <v>10</v>
      </c>
      <c r="B26">
        <v>1608151427.5999999</v>
      </c>
      <c r="C26">
        <v>929.59999990463302</v>
      </c>
      <c r="D26" t="s">
        <v>258</v>
      </c>
      <c r="E26" t="s">
        <v>259</v>
      </c>
      <c r="F26" t="s">
        <v>233</v>
      </c>
      <c r="G26" t="s">
        <v>234</v>
      </c>
      <c r="H26">
        <v>1608151419.8499999</v>
      </c>
      <c r="I26">
        <f t="shared" si="0"/>
        <v>3.4816715613296032E-4</v>
      </c>
      <c r="J26">
        <f t="shared" si="1"/>
        <v>0.34816715613296034</v>
      </c>
      <c r="K26">
        <f t="shared" si="2"/>
        <v>6.1137472472522605</v>
      </c>
      <c r="L26">
        <f t="shared" si="3"/>
        <v>600.14580000000001</v>
      </c>
      <c r="M26" t="e">
        <f t="shared" si="4"/>
        <v>#DIV/0!</v>
      </c>
      <c r="N26" t="e">
        <f t="shared" si="5"/>
        <v>#DIV/0!</v>
      </c>
      <c r="O26">
        <f t="shared" si="6"/>
        <v>61.293786237598233</v>
      </c>
      <c r="P26" t="e">
        <f t="shared" si="7"/>
        <v>#DIV/0!</v>
      </c>
      <c r="Q26">
        <f t="shared" si="8"/>
        <v>2.9635940415704889</v>
      </c>
      <c r="R26" t="e">
        <f t="shared" si="9"/>
        <v>#DIV/0!</v>
      </c>
      <c r="S26" t="e">
        <f t="shared" si="10"/>
        <v>#DIV/0!</v>
      </c>
      <c r="T26" t="e">
        <f t="shared" si="11"/>
        <v>#DIV/0!</v>
      </c>
      <c r="U26" t="e">
        <f t="shared" si="12"/>
        <v>#DIV/0!</v>
      </c>
      <c r="V26" t="e">
        <f t="shared" si="13"/>
        <v>#DIV/0!</v>
      </c>
      <c r="W26" t="e">
        <f t="shared" si="14"/>
        <v>#DIV/0!</v>
      </c>
      <c r="X26">
        <f t="shared" si="15"/>
        <v>58.201197654845451</v>
      </c>
      <c r="Y26">
        <f t="shared" si="16"/>
        <v>2.2087198266994084</v>
      </c>
      <c r="Z26">
        <f t="shared" si="17"/>
        <v>3.7949731546727454</v>
      </c>
      <c r="AA26" t="e">
        <f t="shared" si="18"/>
        <v>#DIV/0!</v>
      </c>
      <c r="AB26">
        <f t="shared" si="19"/>
        <v>-15.354171585463551</v>
      </c>
      <c r="AC26" t="e">
        <f t="shared" si="20"/>
        <v>#DIV/0!</v>
      </c>
      <c r="AD26" t="e">
        <f t="shared" si="21"/>
        <v>#DIV/0!</v>
      </c>
      <c r="AE26" t="e">
        <f t="shared" si="22"/>
        <v>#DIV/0!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53732.689771391866</v>
      </c>
      <c r="AK26">
        <f t="shared" si="26"/>
        <v>0</v>
      </c>
      <c r="AL26" t="e">
        <f t="shared" si="27"/>
        <v>#DIV/0!</v>
      </c>
      <c r="AM26" t="e">
        <f t="shared" si="28"/>
        <v>#DIV/0!</v>
      </c>
      <c r="AN26" t="e">
        <f t="shared" si="29"/>
        <v>#DIV/0!</v>
      </c>
      <c r="AO26">
        <v>6</v>
      </c>
      <c r="AP26">
        <v>0.5</v>
      </c>
      <c r="AQ26" t="s">
        <v>235</v>
      </c>
      <c r="AR26">
        <v>2</v>
      </c>
      <c r="AS26">
        <v>1608151419.8499999</v>
      </c>
      <c r="AT26">
        <v>600.14580000000001</v>
      </c>
      <c r="AU26">
        <v>607.73263333333296</v>
      </c>
      <c r="AV26">
        <v>21.626236666666699</v>
      </c>
      <c r="AW26">
        <v>21.217493333333302</v>
      </c>
      <c r="AX26">
        <v>599.81946666666704</v>
      </c>
      <c r="AY26">
        <v>21.3039466666667</v>
      </c>
      <c r="AZ26">
        <v>500.02666666666698</v>
      </c>
      <c r="BA26">
        <v>102.03149999999999</v>
      </c>
      <c r="BB26">
        <v>9.9992443333333306E-2</v>
      </c>
      <c r="BC26">
        <v>28.000603333333299</v>
      </c>
      <c r="BD26">
        <v>28.992799999999999</v>
      </c>
      <c r="BE26">
        <v>999.9</v>
      </c>
      <c r="BF26">
        <v>0</v>
      </c>
      <c r="BG26">
        <v>0</v>
      </c>
      <c r="BH26">
        <v>9992.3743333333296</v>
      </c>
      <c r="BI26">
        <v>0</v>
      </c>
      <c r="BJ26">
        <v>218.96666666666701</v>
      </c>
      <c r="BK26">
        <v>1608151306.5999999</v>
      </c>
      <c r="BL26" t="s">
        <v>257</v>
      </c>
      <c r="BM26">
        <v>1608151304.0999999</v>
      </c>
      <c r="BN26">
        <v>1608151306.5999999</v>
      </c>
      <c r="BO26">
        <v>25</v>
      </c>
      <c r="BP26">
        <v>0.27100000000000002</v>
      </c>
      <c r="BQ26">
        <v>1E-3</v>
      </c>
      <c r="BR26">
        <v>0.41399999999999998</v>
      </c>
      <c r="BS26">
        <v>0.30299999999999999</v>
      </c>
      <c r="BT26">
        <v>509</v>
      </c>
      <c r="BU26">
        <v>21</v>
      </c>
      <c r="BV26">
        <v>0.16</v>
      </c>
      <c r="BW26">
        <v>0.17</v>
      </c>
      <c r="BX26">
        <v>6.1254168421257598</v>
      </c>
      <c r="BY26">
        <v>-1.71848937191119</v>
      </c>
      <c r="BZ26">
        <v>0.131174661614782</v>
      </c>
      <c r="CA26">
        <v>0</v>
      </c>
      <c r="CB26">
        <v>-7.5867789999999999</v>
      </c>
      <c r="CC26">
        <v>2.0659352169076799</v>
      </c>
      <c r="CD26">
        <v>0.15716857059327499</v>
      </c>
      <c r="CE26">
        <v>0</v>
      </c>
      <c r="CF26">
        <v>0.40873789999999999</v>
      </c>
      <c r="CG26">
        <v>2.6895750834261801E-3</v>
      </c>
      <c r="CH26">
        <v>3.2312621924979498E-3</v>
      </c>
      <c r="CI26">
        <v>1</v>
      </c>
      <c r="CJ26">
        <v>1</v>
      </c>
      <c r="CK26">
        <v>3</v>
      </c>
      <c r="CL26" t="s">
        <v>254</v>
      </c>
      <c r="CM26">
        <v>100</v>
      </c>
      <c r="CN26">
        <v>100</v>
      </c>
      <c r="CO26">
        <v>0.32700000000000001</v>
      </c>
      <c r="CP26">
        <v>0.32269999999999999</v>
      </c>
      <c r="CQ26">
        <v>0.67197154671321302</v>
      </c>
      <c r="CR26">
        <v>-1.6043650578588901E-5</v>
      </c>
      <c r="CS26">
        <v>-1.15305589960158E-6</v>
      </c>
      <c r="CT26">
        <v>3.6581349982770798E-10</v>
      </c>
      <c r="CU26">
        <v>-8.8393789678854306E-2</v>
      </c>
      <c r="CV26">
        <v>-1.48585495900011E-2</v>
      </c>
      <c r="CW26">
        <v>2.0620247853856302E-3</v>
      </c>
      <c r="CX26">
        <v>-2.1578943166311499E-5</v>
      </c>
      <c r="CY26">
        <v>18</v>
      </c>
      <c r="CZ26">
        <v>2225</v>
      </c>
      <c r="DA26">
        <v>1</v>
      </c>
      <c r="DB26">
        <v>25</v>
      </c>
      <c r="DC26">
        <v>2.1</v>
      </c>
      <c r="DD26">
        <v>2</v>
      </c>
      <c r="DE26">
        <v>2</v>
      </c>
      <c r="DF26">
        <v>507.44200000000001</v>
      </c>
      <c r="DG26">
        <v>477.97399999999999</v>
      </c>
      <c r="DH26">
        <v>23.523499999999999</v>
      </c>
      <c r="DI26">
        <v>34.253500000000003</v>
      </c>
      <c r="DJ26">
        <v>30.000299999999999</v>
      </c>
      <c r="DK26">
        <v>34.259700000000002</v>
      </c>
      <c r="DL26">
        <v>34.295499999999997</v>
      </c>
      <c r="DM26">
        <v>26.7456</v>
      </c>
      <c r="DN26">
        <v>15.9133</v>
      </c>
      <c r="DO26">
        <v>38.085299999999997</v>
      </c>
      <c r="DP26">
        <v>23.521599999999999</v>
      </c>
      <c r="DQ26">
        <v>607.40700000000004</v>
      </c>
      <c r="DR26">
        <v>21.2896</v>
      </c>
      <c r="DS26">
        <v>97.847099999999998</v>
      </c>
      <c r="DT26">
        <v>101.715</v>
      </c>
    </row>
    <row r="27" spans="1:124" x14ac:dyDescent="0.25">
      <c r="A27">
        <v>11</v>
      </c>
      <c r="B27">
        <v>1608151548.0999999</v>
      </c>
      <c r="C27">
        <v>1050.0999999046301</v>
      </c>
      <c r="D27" t="s">
        <v>260</v>
      </c>
      <c r="E27" t="s">
        <v>261</v>
      </c>
      <c r="F27" t="s">
        <v>233</v>
      </c>
      <c r="G27" t="s">
        <v>234</v>
      </c>
      <c r="H27">
        <v>1608151540.3499999</v>
      </c>
      <c r="I27">
        <f t="shared" si="0"/>
        <v>2.5377377904414923E-4</v>
      </c>
      <c r="J27">
        <f t="shared" si="1"/>
        <v>0.25377377904414922</v>
      </c>
      <c r="K27">
        <f t="shared" si="2"/>
        <v>5.2649243643484764</v>
      </c>
      <c r="L27">
        <f t="shared" si="3"/>
        <v>700.07926666666697</v>
      </c>
      <c r="M27" t="e">
        <f t="shared" si="4"/>
        <v>#DIV/0!</v>
      </c>
      <c r="N27" t="e">
        <f t="shared" si="5"/>
        <v>#DIV/0!</v>
      </c>
      <c r="O27">
        <f t="shared" si="6"/>
        <v>71.501637448145388</v>
      </c>
      <c r="P27" t="e">
        <f t="shared" si="7"/>
        <v>#DIV/0!</v>
      </c>
      <c r="Q27">
        <f t="shared" si="8"/>
        <v>2.9643293206128298</v>
      </c>
      <c r="R27" t="e">
        <f t="shared" si="9"/>
        <v>#DIV/0!</v>
      </c>
      <c r="S27" t="e">
        <f t="shared" si="10"/>
        <v>#DIV/0!</v>
      </c>
      <c r="T27" t="e">
        <f t="shared" si="11"/>
        <v>#DIV/0!</v>
      </c>
      <c r="U27" t="e">
        <f t="shared" si="12"/>
        <v>#DIV/0!</v>
      </c>
      <c r="V27" t="e">
        <f t="shared" si="13"/>
        <v>#DIV/0!</v>
      </c>
      <c r="W27" t="e">
        <f t="shared" si="14"/>
        <v>#DIV/0!</v>
      </c>
      <c r="X27">
        <f t="shared" si="15"/>
        <v>58.228849677848373</v>
      </c>
      <c r="Y27">
        <f t="shared" si="16"/>
        <v>2.210825769152887</v>
      </c>
      <c r="Z27">
        <f t="shared" si="17"/>
        <v>3.796787642868269</v>
      </c>
      <c r="AA27" t="e">
        <f t="shared" si="18"/>
        <v>#DIV/0!</v>
      </c>
      <c r="AB27">
        <f t="shared" si="19"/>
        <v>-11.191423655846981</v>
      </c>
      <c r="AC27" t="e">
        <f t="shared" si="20"/>
        <v>#DIV/0!</v>
      </c>
      <c r="AD27" t="e">
        <f t="shared" si="21"/>
        <v>#DIV/0!</v>
      </c>
      <c r="AE27" t="e">
        <f t="shared" si="22"/>
        <v>#DIV/0!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53752.7502794787</v>
      </c>
      <c r="AK27">
        <f t="shared" si="26"/>
        <v>0</v>
      </c>
      <c r="AL27" t="e">
        <f t="shared" si="27"/>
        <v>#DIV/0!</v>
      </c>
      <c r="AM27" t="e">
        <f t="shared" si="28"/>
        <v>#DIV/0!</v>
      </c>
      <c r="AN27" t="e">
        <f t="shared" si="29"/>
        <v>#DIV/0!</v>
      </c>
      <c r="AO27">
        <v>6</v>
      </c>
      <c r="AP27">
        <v>0.5</v>
      </c>
      <c r="AQ27" t="s">
        <v>235</v>
      </c>
      <c r="AR27">
        <v>2</v>
      </c>
      <c r="AS27">
        <v>1608151540.3499999</v>
      </c>
      <c r="AT27">
        <v>700.07926666666697</v>
      </c>
      <c r="AU27">
        <v>706.60993333333295</v>
      </c>
      <c r="AV27">
        <v>21.6464033333333</v>
      </c>
      <c r="AW27">
        <v>21.348486666666702</v>
      </c>
      <c r="AX27">
        <v>699.85789999999997</v>
      </c>
      <c r="AY27">
        <v>21.32328</v>
      </c>
      <c r="AZ27">
        <v>500.03343333333299</v>
      </c>
      <c r="BA27">
        <v>102.033633333333</v>
      </c>
      <c r="BB27">
        <v>9.9997603333333296E-2</v>
      </c>
      <c r="BC27">
        <v>28.008803333333301</v>
      </c>
      <c r="BD27">
        <v>28.998146666666699</v>
      </c>
      <c r="BE27">
        <v>999.9</v>
      </c>
      <c r="BF27">
        <v>0</v>
      </c>
      <c r="BG27">
        <v>0</v>
      </c>
      <c r="BH27">
        <v>9996.3293333333295</v>
      </c>
      <c r="BI27">
        <v>0</v>
      </c>
      <c r="BJ27">
        <v>217.082766666667</v>
      </c>
      <c r="BK27">
        <v>1608151306.5999999</v>
      </c>
      <c r="BL27" t="s">
        <v>257</v>
      </c>
      <c r="BM27">
        <v>1608151304.0999999</v>
      </c>
      <c r="BN27">
        <v>1608151306.5999999</v>
      </c>
      <c r="BO27">
        <v>25</v>
      </c>
      <c r="BP27">
        <v>0.27100000000000002</v>
      </c>
      <c r="BQ27">
        <v>1E-3</v>
      </c>
      <c r="BR27">
        <v>0.41399999999999998</v>
      </c>
      <c r="BS27">
        <v>0.30299999999999999</v>
      </c>
      <c r="BT27">
        <v>509</v>
      </c>
      <c r="BU27">
        <v>21</v>
      </c>
      <c r="BV27">
        <v>0.16</v>
      </c>
      <c r="BW27">
        <v>0.17</v>
      </c>
      <c r="BX27">
        <v>5.2823939717884603</v>
      </c>
      <c r="BY27">
        <v>-1.4028412888953099</v>
      </c>
      <c r="BZ27">
        <v>0.109027368407772</v>
      </c>
      <c r="CA27">
        <v>0</v>
      </c>
      <c r="CB27">
        <v>-6.5416939999999997</v>
      </c>
      <c r="CC27">
        <v>1.81017717463848</v>
      </c>
      <c r="CD27">
        <v>0.138325108002849</v>
      </c>
      <c r="CE27">
        <v>0</v>
      </c>
      <c r="CF27">
        <v>0.29863849999999997</v>
      </c>
      <c r="CG27">
        <v>-8.9505076751945495E-2</v>
      </c>
      <c r="CH27">
        <v>6.4857842535296596E-3</v>
      </c>
      <c r="CI27">
        <v>1</v>
      </c>
      <c r="CJ27">
        <v>1</v>
      </c>
      <c r="CK27">
        <v>3</v>
      </c>
      <c r="CL27" t="s">
        <v>254</v>
      </c>
      <c r="CM27">
        <v>100</v>
      </c>
      <c r="CN27">
        <v>100</v>
      </c>
      <c r="CO27">
        <v>0.221</v>
      </c>
      <c r="CP27">
        <v>0.32290000000000002</v>
      </c>
      <c r="CQ27">
        <v>0.67197154671321302</v>
      </c>
      <c r="CR27">
        <v>-1.6043650578588901E-5</v>
      </c>
      <c r="CS27">
        <v>-1.15305589960158E-6</v>
      </c>
      <c r="CT27">
        <v>3.6581349982770798E-10</v>
      </c>
      <c r="CU27">
        <v>-8.8393789678854306E-2</v>
      </c>
      <c r="CV27">
        <v>-1.48585495900011E-2</v>
      </c>
      <c r="CW27">
        <v>2.0620247853856302E-3</v>
      </c>
      <c r="CX27">
        <v>-2.1578943166311499E-5</v>
      </c>
      <c r="CY27">
        <v>18</v>
      </c>
      <c r="CZ27">
        <v>2225</v>
      </c>
      <c r="DA27">
        <v>1</v>
      </c>
      <c r="DB27">
        <v>25</v>
      </c>
      <c r="DC27">
        <v>4.0999999999999996</v>
      </c>
      <c r="DD27">
        <v>4</v>
      </c>
      <c r="DE27">
        <v>2</v>
      </c>
      <c r="DF27">
        <v>507.33600000000001</v>
      </c>
      <c r="DG27">
        <v>478.21300000000002</v>
      </c>
      <c r="DH27">
        <v>23.505700000000001</v>
      </c>
      <c r="DI27">
        <v>34.262799999999999</v>
      </c>
      <c r="DJ27">
        <v>30.000299999999999</v>
      </c>
      <c r="DK27">
        <v>34.270000000000003</v>
      </c>
      <c r="DL27">
        <v>34.3048</v>
      </c>
      <c r="DM27">
        <v>30.212599999999998</v>
      </c>
      <c r="DN27">
        <v>15.6373</v>
      </c>
      <c r="DO27">
        <v>38.085299999999997</v>
      </c>
      <c r="DP27">
        <v>23.502400000000002</v>
      </c>
      <c r="DQ27">
        <v>706.51499999999999</v>
      </c>
      <c r="DR27">
        <v>21.367699999999999</v>
      </c>
      <c r="DS27">
        <v>97.844200000000001</v>
      </c>
      <c r="DT27">
        <v>101.711</v>
      </c>
    </row>
    <row r="28" spans="1:124" x14ac:dyDescent="0.25">
      <c r="A28">
        <v>12</v>
      </c>
      <c r="B28">
        <v>1608151668.5999999</v>
      </c>
      <c r="C28">
        <v>1170.5999999046301</v>
      </c>
      <c r="D28" t="s">
        <v>262</v>
      </c>
      <c r="E28" t="s">
        <v>263</v>
      </c>
      <c r="F28" t="s">
        <v>233</v>
      </c>
      <c r="G28" t="s">
        <v>234</v>
      </c>
      <c r="H28">
        <v>1608151660.8499999</v>
      </c>
      <c r="I28">
        <f t="shared" si="0"/>
        <v>2.1979249850022229E-4</v>
      </c>
      <c r="J28">
        <f t="shared" si="1"/>
        <v>0.21979249850022228</v>
      </c>
      <c r="K28">
        <f t="shared" si="2"/>
        <v>4.7147780190022477</v>
      </c>
      <c r="L28">
        <f t="shared" si="3"/>
        <v>799.97093333333305</v>
      </c>
      <c r="M28" t="e">
        <f t="shared" si="4"/>
        <v>#DIV/0!</v>
      </c>
      <c r="N28" t="e">
        <f t="shared" si="5"/>
        <v>#DIV/0!</v>
      </c>
      <c r="O28">
        <f t="shared" si="6"/>
        <v>81.701180141263222</v>
      </c>
      <c r="P28" t="e">
        <f t="shared" si="7"/>
        <v>#DIV/0!</v>
      </c>
      <c r="Q28">
        <f t="shared" si="8"/>
        <v>2.9669281328773738</v>
      </c>
      <c r="R28" t="e">
        <f t="shared" si="9"/>
        <v>#DIV/0!</v>
      </c>
      <c r="S28" t="e">
        <f t="shared" si="10"/>
        <v>#DIV/0!</v>
      </c>
      <c r="T28" t="e">
        <f t="shared" si="11"/>
        <v>#DIV/0!</v>
      </c>
      <c r="U28" t="e">
        <f t="shared" si="12"/>
        <v>#DIV/0!</v>
      </c>
      <c r="V28" t="e">
        <f t="shared" si="13"/>
        <v>#DIV/0!</v>
      </c>
      <c r="W28" t="e">
        <f t="shared" si="14"/>
        <v>#DIV/0!</v>
      </c>
      <c r="X28">
        <f t="shared" si="15"/>
        <v>58.6404947460179</v>
      </c>
      <c r="Y28">
        <f t="shared" si="16"/>
        <v>2.2257902069527429</v>
      </c>
      <c r="Z28">
        <f t="shared" si="17"/>
        <v>3.7956538678485305</v>
      </c>
      <c r="AA28" t="e">
        <f t="shared" si="18"/>
        <v>#DIV/0!</v>
      </c>
      <c r="AB28">
        <f t="shared" si="19"/>
        <v>-9.6928491838598028</v>
      </c>
      <c r="AC28" t="e">
        <f t="shared" si="20"/>
        <v>#DIV/0!</v>
      </c>
      <c r="AD28" t="e">
        <f t="shared" si="21"/>
        <v>#DIV/0!</v>
      </c>
      <c r="AE28" t="e">
        <f t="shared" si="22"/>
        <v>#DIV/0!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53829.538095730502</v>
      </c>
      <c r="AK28">
        <f t="shared" si="26"/>
        <v>0</v>
      </c>
      <c r="AL28" t="e">
        <f t="shared" si="27"/>
        <v>#DIV/0!</v>
      </c>
      <c r="AM28" t="e">
        <f t="shared" si="28"/>
        <v>#DIV/0!</v>
      </c>
      <c r="AN28" t="e">
        <f t="shared" si="29"/>
        <v>#DIV/0!</v>
      </c>
      <c r="AO28">
        <v>6</v>
      </c>
      <c r="AP28">
        <v>0.5</v>
      </c>
      <c r="AQ28" t="s">
        <v>235</v>
      </c>
      <c r="AR28">
        <v>2</v>
      </c>
      <c r="AS28">
        <v>1608151660.8499999</v>
      </c>
      <c r="AT28">
        <v>799.97093333333305</v>
      </c>
      <c r="AU28">
        <v>805.83936666666705</v>
      </c>
      <c r="AV28">
        <v>21.793656666666699</v>
      </c>
      <c r="AW28">
        <v>21.5356666666667</v>
      </c>
      <c r="AX28">
        <v>799.86226666666698</v>
      </c>
      <c r="AY28">
        <v>21.464363333333299</v>
      </c>
      <c r="AZ28">
        <v>500.02499999999998</v>
      </c>
      <c r="BA28">
        <v>102.030266666667</v>
      </c>
      <c r="BB28">
        <v>9.9919240000000006E-2</v>
      </c>
      <c r="BC28">
        <v>28.003679999999999</v>
      </c>
      <c r="BD28">
        <v>28.9819</v>
      </c>
      <c r="BE28">
        <v>999.9</v>
      </c>
      <c r="BF28">
        <v>0</v>
      </c>
      <c r="BG28">
        <v>0</v>
      </c>
      <c r="BH28">
        <v>10011.3866666667</v>
      </c>
      <c r="BI28">
        <v>0</v>
      </c>
      <c r="BJ28">
        <v>217.42046666666701</v>
      </c>
      <c r="BK28">
        <v>1608151306.5999999</v>
      </c>
      <c r="BL28" t="s">
        <v>257</v>
      </c>
      <c r="BM28">
        <v>1608151304.0999999</v>
      </c>
      <c r="BN28">
        <v>1608151306.5999999</v>
      </c>
      <c r="BO28">
        <v>25</v>
      </c>
      <c r="BP28">
        <v>0.27100000000000002</v>
      </c>
      <c r="BQ28">
        <v>1E-3</v>
      </c>
      <c r="BR28">
        <v>0.41399999999999998</v>
      </c>
      <c r="BS28">
        <v>0.30299999999999999</v>
      </c>
      <c r="BT28">
        <v>509</v>
      </c>
      <c r="BU28">
        <v>21</v>
      </c>
      <c r="BV28">
        <v>0.16</v>
      </c>
      <c r="BW28">
        <v>0.17</v>
      </c>
      <c r="BX28">
        <v>4.7189829743488998</v>
      </c>
      <c r="BY28">
        <v>-0.79449837143414304</v>
      </c>
      <c r="BZ28">
        <v>7.1289915283987301E-2</v>
      </c>
      <c r="CA28">
        <v>0</v>
      </c>
      <c r="CB28">
        <v>-5.8684019999999997</v>
      </c>
      <c r="CC28">
        <v>0.74961957730812001</v>
      </c>
      <c r="CD28">
        <v>7.2378959852524405E-2</v>
      </c>
      <c r="CE28">
        <v>0</v>
      </c>
      <c r="CF28">
        <v>0.25798209999999999</v>
      </c>
      <c r="CG28">
        <v>0.16907743715239201</v>
      </c>
      <c r="CH28">
        <v>1.60336670776422E-2</v>
      </c>
      <c r="CI28">
        <v>1</v>
      </c>
      <c r="CJ28">
        <v>1</v>
      </c>
      <c r="CK28">
        <v>3</v>
      </c>
      <c r="CL28" t="s">
        <v>254</v>
      </c>
      <c r="CM28">
        <v>100</v>
      </c>
      <c r="CN28">
        <v>100</v>
      </c>
      <c r="CO28">
        <v>0.109</v>
      </c>
      <c r="CP28">
        <v>0.32850000000000001</v>
      </c>
      <c r="CQ28">
        <v>0.67197154671321302</v>
      </c>
      <c r="CR28">
        <v>-1.6043650578588901E-5</v>
      </c>
      <c r="CS28">
        <v>-1.15305589960158E-6</v>
      </c>
      <c r="CT28">
        <v>3.6581349982770798E-10</v>
      </c>
      <c r="CU28">
        <v>-8.8393789678854306E-2</v>
      </c>
      <c r="CV28">
        <v>-1.48585495900011E-2</v>
      </c>
      <c r="CW28">
        <v>2.0620247853856302E-3</v>
      </c>
      <c r="CX28">
        <v>-2.1578943166311499E-5</v>
      </c>
      <c r="CY28">
        <v>18</v>
      </c>
      <c r="CZ28">
        <v>2225</v>
      </c>
      <c r="DA28">
        <v>1</v>
      </c>
      <c r="DB28">
        <v>25</v>
      </c>
      <c r="DC28">
        <v>6.1</v>
      </c>
      <c r="DD28">
        <v>6</v>
      </c>
      <c r="DE28">
        <v>2</v>
      </c>
      <c r="DF28">
        <v>507.47800000000001</v>
      </c>
      <c r="DG28">
        <v>478.495</v>
      </c>
      <c r="DH28">
        <v>23.533300000000001</v>
      </c>
      <c r="DI28">
        <v>34.275199999999998</v>
      </c>
      <c r="DJ28">
        <v>30.0002</v>
      </c>
      <c r="DK28">
        <v>34.282400000000003</v>
      </c>
      <c r="DL28">
        <v>34.3172</v>
      </c>
      <c r="DM28">
        <v>33.639600000000002</v>
      </c>
      <c r="DN28">
        <v>15.9091</v>
      </c>
      <c r="DO28">
        <v>38.472700000000003</v>
      </c>
      <c r="DP28">
        <v>23.5334</v>
      </c>
      <c r="DQ28">
        <v>805.82299999999998</v>
      </c>
      <c r="DR28">
        <v>21.501899999999999</v>
      </c>
      <c r="DS28">
        <v>97.838999999999999</v>
      </c>
      <c r="DT28">
        <v>101.706</v>
      </c>
    </row>
    <row r="29" spans="1:124" x14ac:dyDescent="0.25">
      <c r="A29">
        <v>13</v>
      </c>
      <c r="B29">
        <v>1608151789.0999999</v>
      </c>
      <c r="C29">
        <v>1291.0999999046301</v>
      </c>
      <c r="D29" t="s">
        <v>264</v>
      </c>
      <c r="E29" t="s">
        <v>265</v>
      </c>
      <c r="F29" t="s">
        <v>233</v>
      </c>
      <c r="G29" t="s">
        <v>234</v>
      </c>
      <c r="H29">
        <v>1608151781.3499999</v>
      </c>
      <c r="I29">
        <f t="shared" si="0"/>
        <v>2.3410403888932601E-4</v>
      </c>
      <c r="J29">
        <f t="shared" si="1"/>
        <v>0.23410403888932602</v>
      </c>
      <c r="K29">
        <f t="shared" si="2"/>
        <v>5.1625800585905335</v>
      </c>
      <c r="L29">
        <f t="shared" si="3"/>
        <v>899.85996666666699</v>
      </c>
      <c r="M29" t="e">
        <f t="shared" si="4"/>
        <v>#DIV/0!</v>
      </c>
      <c r="N29" t="e">
        <f t="shared" si="5"/>
        <v>#DIV/0!</v>
      </c>
      <c r="O29">
        <f t="shared" si="6"/>
        <v>91.896303240860263</v>
      </c>
      <c r="P29" t="e">
        <f t="shared" si="7"/>
        <v>#DIV/0!</v>
      </c>
      <c r="Q29">
        <f t="shared" si="8"/>
        <v>2.9671847967661749</v>
      </c>
      <c r="R29" t="e">
        <f t="shared" si="9"/>
        <v>#DIV/0!</v>
      </c>
      <c r="S29" t="e">
        <f t="shared" si="10"/>
        <v>#DIV/0!</v>
      </c>
      <c r="T29" t="e">
        <f t="shared" si="11"/>
        <v>#DIV/0!</v>
      </c>
      <c r="U29" t="e">
        <f t="shared" si="12"/>
        <v>#DIV/0!</v>
      </c>
      <c r="V29" t="e">
        <f t="shared" si="13"/>
        <v>#DIV/0!</v>
      </c>
      <c r="W29" t="e">
        <f t="shared" si="14"/>
        <v>#DIV/0!</v>
      </c>
      <c r="X29">
        <f t="shared" si="15"/>
        <v>58.928625727256367</v>
      </c>
      <c r="Y29">
        <f t="shared" si="16"/>
        <v>2.236094783114873</v>
      </c>
      <c r="Z29">
        <f t="shared" si="17"/>
        <v>3.7945815900481925</v>
      </c>
      <c r="AA29" t="e">
        <f t="shared" si="18"/>
        <v>#DIV/0!</v>
      </c>
      <c r="AB29">
        <f t="shared" si="19"/>
        <v>-10.323988115019278</v>
      </c>
      <c r="AC29" t="e">
        <f t="shared" si="20"/>
        <v>#DIV/0!</v>
      </c>
      <c r="AD29" t="e">
        <f t="shared" si="21"/>
        <v>#DIV/0!</v>
      </c>
      <c r="AE29" t="e">
        <f t="shared" si="22"/>
        <v>#DIV/0!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53837.747869893086</v>
      </c>
      <c r="AK29">
        <f t="shared" si="26"/>
        <v>0</v>
      </c>
      <c r="AL29" t="e">
        <f t="shared" si="27"/>
        <v>#DIV/0!</v>
      </c>
      <c r="AM29" t="e">
        <f t="shared" si="28"/>
        <v>#DIV/0!</v>
      </c>
      <c r="AN29" t="e">
        <f t="shared" si="29"/>
        <v>#DIV/0!</v>
      </c>
      <c r="AO29">
        <v>6</v>
      </c>
      <c r="AP29">
        <v>0.5</v>
      </c>
      <c r="AQ29" t="s">
        <v>235</v>
      </c>
      <c r="AR29">
        <v>2</v>
      </c>
      <c r="AS29">
        <v>1608151781.3499999</v>
      </c>
      <c r="AT29">
        <v>899.85996666666699</v>
      </c>
      <c r="AU29">
        <v>906.30730000000005</v>
      </c>
      <c r="AV29">
        <v>21.8961166666667</v>
      </c>
      <c r="AW29">
        <v>21.621366666666699</v>
      </c>
      <c r="AX29">
        <v>899.86973333333299</v>
      </c>
      <c r="AY29">
        <v>21.562516666666699</v>
      </c>
      <c r="AZ29">
        <v>500.04309999999998</v>
      </c>
      <c r="BA29">
        <v>102.02290000000001</v>
      </c>
      <c r="BB29">
        <v>9.9993166666666702E-2</v>
      </c>
      <c r="BC29">
        <v>27.998833333333302</v>
      </c>
      <c r="BD29">
        <v>29.001093333333301</v>
      </c>
      <c r="BE29">
        <v>999.9</v>
      </c>
      <c r="BF29">
        <v>0</v>
      </c>
      <c r="BG29">
        <v>0</v>
      </c>
      <c r="BH29">
        <v>10013.565000000001</v>
      </c>
      <c r="BI29">
        <v>0</v>
      </c>
      <c r="BJ29">
        <v>219.56549999999999</v>
      </c>
      <c r="BK29">
        <v>1608151306.5999999</v>
      </c>
      <c r="BL29" t="s">
        <v>257</v>
      </c>
      <c r="BM29">
        <v>1608151304.0999999</v>
      </c>
      <c r="BN29">
        <v>1608151306.5999999</v>
      </c>
      <c r="BO29">
        <v>25</v>
      </c>
      <c r="BP29">
        <v>0.27100000000000002</v>
      </c>
      <c r="BQ29">
        <v>1E-3</v>
      </c>
      <c r="BR29">
        <v>0.41399999999999998</v>
      </c>
      <c r="BS29">
        <v>0.30299999999999999</v>
      </c>
      <c r="BT29">
        <v>509</v>
      </c>
      <c r="BU29">
        <v>21</v>
      </c>
      <c r="BV29">
        <v>0.16</v>
      </c>
      <c r="BW29">
        <v>0.17</v>
      </c>
      <c r="BX29">
        <v>5.17632284626995</v>
      </c>
      <c r="BY29">
        <v>-1.1801099582024299</v>
      </c>
      <c r="BZ29">
        <v>8.9637651247308894E-2</v>
      </c>
      <c r="CA29">
        <v>0</v>
      </c>
      <c r="CB29">
        <v>-6.4532400000000001</v>
      </c>
      <c r="CC29">
        <v>1.0774056507230301</v>
      </c>
      <c r="CD29">
        <v>8.6775658299625399E-2</v>
      </c>
      <c r="CE29">
        <v>0</v>
      </c>
      <c r="CF29">
        <v>0.27184016666666699</v>
      </c>
      <c r="CG29">
        <v>0.38413527030033301</v>
      </c>
      <c r="CH29">
        <v>3.1243487264904099E-2</v>
      </c>
      <c r="CI29">
        <v>0</v>
      </c>
      <c r="CJ29">
        <v>0</v>
      </c>
      <c r="CK29">
        <v>3</v>
      </c>
      <c r="CL29" t="s">
        <v>237</v>
      </c>
      <c r="CM29">
        <v>100</v>
      </c>
      <c r="CN29">
        <v>100</v>
      </c>
      <c r="CO29">
        <v>-0.01</v>
      </c>
      <c r="CP29">
        <v>0.33179999999999998</v>
      </c>
      <c r="CQ29">
        <v>0.67197154671321302</v>
      </c>
      <c r="CR29">
        <v>-1.6043650578588901E-5</v>
      </c>
      <c r="CS29">
        <v>-1.15305589960158E-6</v>
      </c>
      <c r="CT29">
        <v>3.6581349982770798E-10</v>
      </c>
      <c r="CU29">
        <v>-8.8393789678854306E-2</v>
      </c>
      <c r="CV29">
        <v>-1.48585495900011E-2</v>
      </c>
      <c r="CW29">
        <v>2.0620247853856302E-3</v>
      </c>
      <c r="CX29">
        <v>-2.1578943166311499E-5</v>
      </c>
      <c r="CY29">
        <v>18</v>
      </c>
      <c r="CZ29">
        <v>2225</v>
      </c>
      <c r="DA29">
        <v>1</v>
      </c>
      <c r="DB29">
        <v>25</v>
      </c>
      <c r="DC29">
        <v>8.1</v>
      </c>
      <c r="DD29">
        <v>8</v>
      </c>
      <c r="DE29">
        <v>2</v>
      </c>
      <c r="DF29">
        <v>507.339</v>
      </c>
      <c r="DG29">
        <v>478.77699999999999</v>
      </c>
      <c r="DH29">
        <v>23.5242</v>
      </c>
      <c r="DI29">
        <v>34.290700000000001</v>
      </c>
      <c r="DJ29">
        <v>30.0001</v>
      </c>
      <c r="DK29">
        <v>34.294899999999998</v>
      </c>
      <c r="DL29">
        <v>34.329599999999999</v>
      </c>
      <c r="DM29">
        <v>37.005200000000002</v>
      </c>
      <c r="DN29">
        <v>17.6297</v>
      </c>
      <c r="DO29">
        <v>39.221600000000002</v>
      </c>
      <c r="DP29">
        <v>23.526800000000001</v>
      </c>
      <c r="DQ29">
        <v>906.346</v>
      </c>
      <c r="DR29">
        <v>21.454799999999999</v>
      </c>
      <c r="DS29">
        <v>97.838800000000006</v>
      </c>
      <c r="DT29">
        <v>101.706</v>
      </c>
    </row>
    <row r="30" spans="1:124" x14ac:dyDescent="0.25">
      <c r="A30">
        <v>14</v>
      </c>
      <c r="B30">
        <v>1608151909.5999999</v>
      </c>
      <c r="C30">
        <v>1411.5999999046301</v>
      </c>
      <c r="D30" t="s">
        <v>266</v>
      </c>
      <c r="E30" t="s">
        <v>267</v>
      </c>
      <c r="F30" t="s">
        <v>233</v>
      </c>
      <c r="G30" t="s">
        <v>234</v>
      </c>
      <c r="H30">
        <v>1608151901.8499999</v>
      </c>
      <c r="I30">
        <f t="shared" si="0"/>
        <v>1.8255193967744483E-4</v>
      </c>
      <c r="J30">
        <f t="shared" si="1"/>
        <v>0.18255193967744482</v>
      </c>
      <c r="K30">
        <f t="shared" si="2"/>
        <v>6.8135869049710553</v>
      </c>
      <c r="L30">
        <f t="shared" si="3"/>
        <v>1199.6383333333299</v>
      </c>
      <c r="M30" t="e">
        <f t="shared" si="4"/>
        <v>#DIV/0!</v>
      </c>
      <c r="N30" t="e">
        <f t="shared" si="5"/>
        <v>#DIV/0!</v>
      </c>
      <c r="O30">
        <f t="shared" si="6"/>
        <v>122.50944213582409</v>
      </c>
      <c r="P30" t="e">
        <f t="shared" si="7"/>
        <v>#DIV/0!</v>
      </c>
      <c r="Q30">
        <f t="shared" si="8"/>
        <v>2.9642053663913401</v>
      </c>
      <c r="R30" t="e">
        <f t="shared" si="9"/>
        <v>#DIV/0!</v>
      </c>
      <c r="S30" t="e">
        <f t="shared" si="10"/>
        <v>#DIV/0!</v>
      </c>
      <c r="T30" t="e">
        <f t="shared" si="11"/>
        <v>#DIV/0!</v>
      </c>
      <c r="U30" t="e">
        <f t="shared" si="12"/>
        <v>#DIV/0!</v>
      </c>
      <c r="V30" t="e">
        <f t="shared" si="13"/>
        <v>#DIV/0!</v>
      </c>
      <c r="W30" t="e">
        <f t="shared" si="14"/>
        <v>#DIV/0!</v>
      </c>
      <c r="X30">
        <f t="shared" si="15"/>
        <v>58.912796945784208</v>
      </c>
      <c r="Y30">
        <f t="shared" si="16"/>
        <v>2.2351648860655242</v>
      </c>
      <c r="Z30">
        <f t="shared" si="17"/>
        <v>3.7940226944622637</v>
      </c>
      <c r="AA30" t="e">
        <f t="shared" si="18"/>
        <v>#DIV/0!</v>
      </c>
      <c r="AB30">
        <f t="shared" si="19"/>
        <v>-8.0505405397753176</v>
      </c>
      <c r="AC30" t="e">
        <f t="shared" si="20"/>
        <v>#DIV/0!</v>
      </c>
      <c r="AD30" t="e">
        <f t="shared" si="21"/>
        <v>#DIV/0!</v>
      </c>
      <c r="AE30" t="e">
        <f t="shared" si="22"/>
        <v>#DIV/0!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53751.110021590721</v>
      </c>
      <c r="AK30">
        <f t="shared" si="26"/>
        <v>0</v>
      </c>
      <c r="AL30" t="e">
        <f t="shared" si="27"/>
        <v>#DIV/0!</v>
      </c>
      <c r="AM30" t="e">
        <f t="shared" si="28"/>
        <v>#DIV/0!</v>
      </c>
      <c r="AN30" t="e">
        <f t="shared" si="29"/>
        <v>#DIV/0!</v>
      </c>
      <c r="AO30">
        <v>6</v>
      </c>
      <c r="AP30">
        <v>0.5</v>
      </c>
      <c r="AQ30" t="s">
        <v>235</v>
      </c>
      <c r="AR30">
        <v>2</v>
      </c>
      <c r="AS30">
        <v>1608151901.8499999</v>
      </c>
      <c r="AT30">
        <v>1199.6383333333299</v>
      </c>
      <c r="AU30">
        <v>1208.077</v>
      </c>
      <c r="AV30">
        <v>21.8872066666667</v>
      </c>
      <c r="AW30">
        <v>21.67295</v>
      </c>
      <c r="AX30">
        <v>1199.8513333333301</v>
      </c>
      <c r="AY30">
        <v>21.5732066666667</v>
      </c>
      <c r="AZ30">
        <v>500.02566666666701</v>
      </c>
      <c r="BA30">
        <v>102.021966666667</v>
      </c>
      <c r="BB30">
        <v>0.100013543333333</v>
      </c>
      <c r="BC30">
        <v>27.996306666666701</v>
      </c>
      <c r="BD30">
        <v>28.9751233333333</v>
      </c>
      <c r="BE30">
        <v>999.9</v>
      </c>
      <c r="BF30">
        <v>0</v>
      </c>
      <c r="BG30">
        <v>0</v>
      </c>
      <c r="BH30">
        <v>9996.7703333333302</v>
      </c>
      <c r="BI30">
        <v>0</v>
      </c>
      <c r="BJ30">
        <v>219.10003333333299</v>
      </c>
      <c r="BK30">
        <v>1608151936.0999999</v>
      </c>
      <c r="BL30" t="s">
        <v>268</v>
      </c>
      <c r="BM30">
        <v>1608151936.0999999</v>
      </c>
      <c r="BN30">
        <v>1608151927.5999999</v>
      </c>
      <c r="BO30">
        <v>26</v>
      </c>
      <c r="BP30">
        <v>0.17299999999999999</v>
      </c>
      <c r="BQ30">
        <v>-8.0000000000000002E-3</v>
      </c>
      <c r="BR30">
        <v>-0.21299999999999999</v>
      </c>
      <c r="BS30">
        <v>0.314</v>
      </c>
      <c r="BT30">
        <v>1208</v>
      </c>
      <c r="BU30">
        <v>22</v>
      </c>
      <c r="BV30">
        <v>0.47</v>
      </c>
      <c r="BW30">
        <v>0.09</v>
      </c>
      <c r="BX30">
        <v>6.9455985992768996</v>
      </c>
      <c r="BY30">
        <v>-1.34439696583436</v>
      </c>
      <c r="BZ30">
        <v>0.110418472021911</v>
      </c>
      <c r="CA30">
        <v>0</v>
      </c>
      <c r="CB30">
        <v>-8.6016890000000004</v>
      </c>
      <c r="CC30">
        <v>1.0907759733036499</v>
      </c>
      <c r="CD30">
        <v>9.7123366407540296E-2</v>
      </c>
      <c r="CE30">
        <v>0</v>
      </c>
      <c r="CF30">
        <v>0.23431759999999999</v>
      </c>
      <c r="CG30">
        <v>0.40870456952169099</v>
      </c>
      <c r="CH30">
        <v>3.0035714883673601E-2</v>
      </c>
      <c r="CI30">
        <v>0</v>
      </c>
      <c r="CJ30">
        <v>0</v>
      </c>
      <c r="CK30">
        <v>3</v>
      </c>
      <c r="CL30" t="s">
        <v>237</v>
      </c>
      <c r="CM30">
        <v>100</v>
      </c>
      <c r="CN30">
        <v>100</v>
      </c>
      <c r="CO30">
        <v>-0.21299999999999999</v>
      </c>
      <c r="CP30">
        <v>0.314</v>
      </c>
      <c r="CQ30">
        <v>0.67197154671321302</v>
      </c>
      <c r="CR30">
        <v>-1.6043650578588901E-5</v>
      </c>
      <c r="CS30">
        <v>-1.15305589960158E-6</v>
      </c>
      <c r="CT30">
        <v>3.6581349982770798E-10</v>
      </c>
      <c r="CU30">
        <v>-8.8393789678854306E-2</v>
      </c>
      <c r="CV30">
        <v>-1.48585495900011E-2</v>
      </c>
      <c r="CW30">
        <v>2.0620247853856302E-3</v>
      </c>
      <c r="CX30">
        <v>-2.1578943166311499E-5</v>
      </c>
      <c r="CY30">
        <v>18</v>
      </c>
      <c r="CZ30">
        <v>2225</v>
      </c>
      <c r="DA30">
        <v>1</v>
      </c>
      <c r="DB30">
        <v>25</v>
      </c>
      <c r="DC30">
        <v>10.1</v>
      </c>
      <c r="DD30">
        <v>10.1</v>
      </c>
      <c r="DE30">
        <v>2</v>
      </c>
      <c r="DF30">
        <v>507.43799999999999</v>
      </c>
      <c r="DG30">
        <v>479.24200000000002</v>
      </c>
      <c r="DH30">
        <v>23.529299999999999</v>
      </c>
      <c r="DI30">
        <v>34.287599999999998</v>
      </c>
      <c r="DJ30">
        <v>30</v>
      </c>
      <c r="DK30">
        <v>34.294899999999998</v>
      </c>
      <c r="DL30">
        <v>34.329599999999999</v>
      </c>
      <c r="DM30">
        <v>46.7624</v>
      </c>
      <c r="DN30">
        <v>18.148599999999998</v>
      </c>
      <c r="DO30">
        <v>39.221600000000002</v>
      </c>
      <c r="DP30">
        <v>23.5337</v>
      </c>
      <c r="DQ30">
        <v>1208.1600000000001</v>
      </c>
      <c r="DR30">
        <v>21.514299999999999</v>
      </c>
      <c r="DS30">
        <v>97.841700000000003</v>
      </c>
      <c r="DT30">
        <v>101.705</v>
      </c>
    </row>
    <row r="31" spans="1:124" x14ac:dyDescent="0.25">
      <c r="A31">
        <v>15</v>
      </c>
      <c r="B31">
        <v>1608152057.0999999</v>
      </c>
      <c r="C31">
        <v>1559.0999999046301</v>
      </c>
      <c r="D31" t="s">
        <v>269</v>
      </c>
      <c r="E31" t="s">
        <v>270</v>
      </c>
      <c r="F31" t="s">
        <v>233</v>
      </c>
      <c r="G31" t="s">
        <v>234</v>
      </c>
      <c r="H31">
        <v>1608152049.3499999</v>
      </c>
      <c r="I31">
        <f t="shared" si="0"/>
        <v>1.2913145838178223E-4</v>
      </c>
      <c r="J31">
        <f t="shared" si="1"/>
        <v>0.12913145838178222</v>
      </c>
      <c r="K31">
        <f t="shared" si="2"/>
        <v>6.7559556210481091</v>
      </c>
      <c r="L31">
        <f t="shared" si="3"/>
        <v>1399.7760000000001</v>
      </c>
      <c r="M31" t="e">
        <f t="shared" si="4"/>
        <v>#DIV/0!</v>
      </c>
      <c r="N31" t="e">
        <f t="shared" si="5"/>
        <v>#DIV/0!</v>
      </c>
      <c r="O31">
        <f t="shared" si="6"/>
        <v>142.94720519180146</v>
      </c>
      <c r="P31" t="e">
        <f t="shared" si="7"/>
        <v>#DIV/0!</v>
      </c>
      <c r="Q31">
        <f t="shared" si="8"/>
        <v>2.9646905607697418</v>
      </c>
      <c r="R31" t="e">
        <f t="shared" si="9"/>
        <v>#DIV/0!</v>
      </c>
      <c r="S31" t="e">
        <f t="shared" si="10"/>
        <v>#DIV/0!</v>
      </c>
      <c r="T31" t="e">
        <f t="shared" si="11"/>
        <v>#DIV/0!</v>
      </c>
      <c r="U31" t="e">
        <f t="shared" si="12"/>
        <v>#DIV/0!</v>
      </c>
      <c r="V31" t="e">
        <f t="shared" si="13"/>
        <v>#DIV/0!</v>
      </c>
      <c r="W31" t="e">
        <f t="shared" si="14"/>
        <v>#DIV/0!</v>
      </c>
      <c r="X31">
        <f t="shared" si="15"/>
        <v>58.287278483425119</v>
      </c>
      <c r="Y31">
        <f t="shared" si="16"/>
        <v>2.2126090492020545</v>
      </c>
      <c r="Z31">
        <f t="shared" si="17"/>
        <v>3.7960411032593395</v>
      </c>
      <c r="AA31" t="e">
        <f t="shared" si="18"/>
        <v>#DIV/0!</v>
      </c>
      <c r="AB31">
        <f t="shared" si="19"/>
        <v>-5.6946973146365965</v>
      </c>
      <c r="AC31" t="e">
        <f t="shared" si="20"/>
        <v>#DIV/0!</v>
      </c>
      <c r="AD31" t="e">
        <f t="shared" si="21"/>
        <v>#DIV/0!</v>
      </c>
      <c r="AE31" t="e">
        <f t="shared" si="22"/>
        <v>#DIV/0!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53763.646049319956</v>
      </c>
      <c r="AK31">
        <f t="shared" si="26"/>
        <v>0</v>
      </c>
      <c r="AL31" t="e">
        <f t="shared" si="27"/>
        <v>#DIV/0!</v>
      </c>
      <c r="AM31" t="e">
        <f t="shared" si="28"/>
        <v>#DIV/0!</v>
      </c>
      <c r="AN31" t="e">
        <f t="shared" si="29"/>
        <v>#DIV/0!</v>
      </c>
      <c r="AO31">
        <v>6</v>
      </c>
      <c r="AP31">
        <v>0.5</v>
      </c>
      <c r="AQ31" t="s">
        <v>235</v>
      </c>
      <c r="AR31">
        <v>2</v>
      </c>
      <c r="AS31">
        <v>1608152049.3499999</v>
      </c>
      <c r="AT31">
        <v>1399.7760000000001</v>
      </c>
      <c r="AU31">
        <v>1408.0996666666699</v>
      </c>
      <c r="AV31">
        <v>21.666440000000001</v>
      </c>
      <c r="AW31">
        <v>21.514846666666699</v>
      </c>
      <c r="AX31">
        <v>1400.20966666667</v>
      </c>
      <c r="AY31">
        <v>21.349900000000002</v>
      </c>
      <c r="AZ31">
        <v>500.02319999999997</v>
      </c>
      <c r="BA31">
        <v>102.021533333333</v>
      </c>
      <c r="BB31">
        <v>9.9952669999999993E-2</v>
      </c>
      <c r="BC31">
        <v>28.00543</v>
      </c>
      <c r="BD31">
        <v>28.990603333333301</v>
      </c>
      <c r="BE31">
        <v>999.9</v>
      </c>
      <c r="BF31">
        <v>0</v>
      </c>
      <c r="BG31">
        <v>0</v>
      </c>
      <c r="BH31">
        <v>9999.5613333333295</v>
      </c>
      <c r="BI31">
        <v>0</v>
      </c>
      <c r="BJ31">
        <v>216.68696666666699</v>
      </c>
      <c r="BK31">
        <v>1608151936.0999999</v>
      </c>
      <c r="BL31" t="s">
        <v>268</v>
      </c>
      <c r="BM31">
        <v>1608151936.0999999</v>
      </c>
      <c r="BN31">
        <v>1608151927.5999999</v>
      </c>
      <c r="BO31">
        <v>26</v>
      </c>
      <c r="BP31">
        <v>0.17299999999999999</v>
      </c>
      <c r="BQ31">
        <v>-8.0000000000000002E-3</v>
      </c>
      <c r="BR31">
        <v>-0.21299999999999999</v>
      </c>
      <c r="BS31">
        <v>0.314</v>
      </c>
      <c r="BT31">
        <v>1208</v>
      </c>
      <c r="BU31">
        <v>22</v>
      </c>
      <c r="BV31">
        <v>0.47</v>
      </c>
      <c r="BW31">
        <v>0.09</v>
      </c>
      <c r="BX31">
        <v>6.7747711771254204</v>
      </c>
      <c r="BY31">
        <v>-0.14457063119298999</v>
      </c>
      <c r="BZ31">
        <v>7.6257153565024299E-2</v>
      </c>
      <c r="CA31">
        <v>1</v>
      </c>
      <c r="CB31">
        <v>-8.3346719999999994</v>
      </c>
      <c r="CC31">
        <v>0.32108262513903302</v>
      </c>
      <c r="CD31">
        <v>9.2850202778453905E-2</v>
      </c>
      <c r="CE31">
        <v>0</v>
      </c>
      <c r="CF31">
        <v>0.15252853333333299</v>
      </c>
      <c r="CG31">
        <v>-9.3808765294771806E-2</v>
      </c>
      <c r="CH31">
        <v>1.0866717102336901E-2</v>
      </c>
      <c r="CI31">
        <v>1</v>
      </c>
      <c r="CJ31">
        <v>2</v>
      </c>
      <c r="CK31">
        <v>3</v>
      </c>
      <c r="CL31" t="s">
        <v>271</v>
      </c>
      <c r="CM31">
        <v>100</v>
      </c>
      <c r="CN31">
        <v>100</v>
      </c>
      <c r="CO31">
        <v>-0.43</v>
      </c>
      <c r="CP31">
        <v>0.31709999999999999</v>
      </c>
      <c r="CQ31">
        <v>0.84487197877040998</v>
      </c>
      <c r="CR31">
        <v>-1.6043650578588901E-5</v>
      </c>
      <c r="CS31">
        <v>-1.15305589960158E-6</v>
      </c>
      <c r="CT31">
        <v>3.6581349982770798E-10</v>
      </c>
      <c r="CU31">
        <v>-9.6136226979812001E-2</v>
      </c>
      <c r="CV31">
        <v>-1.48585495900011E-2</v>
      </c>
      <c r="CW31">
        <v>2.0620247853856302E-3</v>
      </c>
      <c r="CX31">
        <v>-2.1578943166311499E-5</v>
      </c>
      <c r="CY31">
        <v>18</v>
      </c>
      <c r="CZ31">
        <v>2225</v>
      </c>
      <c r="DA31">
        <v>1</v>
      </c>
      <c r="DB31">
        <v>25</v>
      </c>
      <c r="DC31">
        <v>2</v>
      </c>
      <c r="DD31">
        <v>2.2000000000000002</v>
      </c>
      <c r="DE31">
        <v>2</v>
      </c>
      <c r="DF31">
        <v>507.30599999999998</v>
      </c>
      <c r="DG31">
        <v>479.54899999999998</v>
      </c>
      <c r="DH31">
        <v>23.492599999999999</v>
      </c>
      <c r="DI31">
        <v>34.267499999999998</v>
      </c>
      <c r="DJ31">
        <v>30</v>
      </c>
      <c r="DK31">
        <v>34.279299999999999</v>
      </c>
      <c r="DL31">
        <v>34.314100000000003</v>
      </c>
      <c r="DM31">
        <v>52.946100000000001</v>
      </c>
      <c r="DN31">
        <v>19.001300000000001</v>
      </c>
      <c r="DO31">
        <v>39.221600000000002</v>
      </c>
      <c r="DP31">
        <v>23.489000000000001</v>
      </c>
      <c r="DQ31">
        <v>1408.17</v>
      </c>
      <c r="DR31">
        <v>21.542300000000001</v>
      </c>
      <c r="DS31">
        <v>97.846199999999996</v>
      </c>
      <c r="DT31">
        <v>101.70699999999999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2020-12-16T14:54:39Z</dcterms:created>
  <dcterms:modified xsi:type="dcterms:W3CDTF">2021-05-04T23:32:27Z</dcterms:modified>
</cp:coreProperties>
</file>