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017FF6F-3600-4CAF-B4F7-4E46651DC3A0}" xr6:coauthVersionLast="46" xr6:coauthVersionMax="46" xr10:uidLastSave="{00000000-0000-0000-0000-000000000000}"/>
  <bookViews>
    <workbookView xWindow="390" yWindow="39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Y18" i="1"/>
  <c r="X18" i="1"/>
  <c r="W18" i="1"/>
  <c r="S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K19" i="1" l="1"/>
  <c r="N19" i="1"/>
  <c r="J19" i="1"/>
  <c r="AV19" i="1" s="1"/>
  <c r="I19" i="1"/>
  <c r="AH19" i="1"/>
  <c r="AU21" i="1"/>
  <c r="AW21" i="1" s="1"/>
  <c r="S21" i="1"/>
  <c r="K28" i="1"/>
  <c r="AH28" i="1"/>
  <c r="J28" i="1"/>
  <c r="AV28" i="1" s="1"/>
  <c r="I28" i="1"/>
  <c r="N28" i="1"/>
  <c r="AY21" i="1"/>
  <c r="K27" i="1"/>
  <c r="N27" i="1"/>
  <c r="J27" i="1"/>
  <c r="AV27" i="1" s="1"/>
  <c r="AY27" i="1" s="1"/>
  <c r="I27" i="1"/>
  <c r="AH27" i="1"/>
  <c r="K20" i="1"/>
  <c r="J20" i="1"/>
  <c r="AV20" i="1" s="1"/>
  <c r="AY20" i="1" s="1"/>
  <c r="AH20" i="1"/>
  <c r="I20" i="1"/>
  <c r="N20" i="1"/>
  <c r="AU22" i="1"/>
  <c r="AW22" i="1" s="1"/>
  <c r="S22" i="1"/>
  <c r="AH24" i="1"/>
  <c r="N24" i="1"/>
  <c r="K24" i="1"/>
  <c r="I24" i="1"/>
  <c r="J24" i="1"/>
  <c r="AV24" i="1" s="1"/>
  <c r="AY24" i="1" s="1"/>
  <c r="K25" i="1"/>
  <c r="J25" i="1"/>
  <c r="AV25" i="1" s="1"/>
  <c r="AY25" i="1" s="1"/>
  <c r="I25" i="1"/>
  <c r="AH25" i="1"/>
  <c r="N25" i="1"/>
  <c r="I29" i="1"/>
  <c r="AH29" i="1"/>
  <c r="N29" i="1"/>
  <c r="J29" i="1"/>
  <c r="AV29" i="1" s="1"/>
  <c r="AY29" i="1" s="1"/>
  <c r="K29" i="1"/>
  <c r="I17" i="1"/>
  <c r="K17" i="1"/>
  <c r="J17" i="1"/>
  <c r="AV17" i="1" s="1"/>
  <c r="AY17" i="1" s="1"/>
  <c r="AH17" i="1"/>
  <c r="N17" i="1"/>
  <c r="AU27" i="1"/>
  <c r="S27" i="1"/>
  <c r="AU29" i="1"/>
  <c r="S29" i="1"/>
  <c r="S19" i="1"/>
  <c r="AU19" i="1"/>
  <c r="AW19" i="1" s="1"/>
  <c r="AW23" i="1"/>
  <c r="S23" i="1"/>
  <c r="AU23" i="1"/>
  <c r="S28" i="1"/>
  <c r="AU28" i="1"/>
  <c r="AW28" i="1" s="1"/>
  <c r="AW29" i="1"/>
  <c r="AU30" i="1"/>
  <c r="AW30" i="1" s="1"/>
  <c r="S30" i="1"/>
  <c r="S20" i="1"/>
  <c r="AU20" i="1"/>
  <c r="AW20" i="1" s="1"/>
  <c r="S31" i="1"/>
  <c r="AU31" i="1"/>
  <c r="AW31" i="1" s="1"/>
  <c r="AY26" i="1"/>
  <c r="AW27" i="1"/>
  <c r="AY18" i="1"/>
  <c r="AA21" i="1"/>
  <c r="AH22" i="1"/>
  <c r="T26" i="1"/>
  <c r="U26" i="1" s="1"/>
  <c r="AH30" i="1"/>
  <c r="I22" i="1"/>
  <c r="N23" i="1"/>
  <c r="S24" i="1"/>
  <c r="I30" i="1"/>
  <c r="N31" i="1"/>
  <c r="K22" i="1"/>
  <c r="AH23" i="1"/>
  <c r="K30" i="1"/>
  <c r="AH31" i="1"/>
  <c r="J22" i="1"/>
  <c r="AV22" i="1" s="1"/>
  <c r="J30" i="1"/>
  <c r="AV30" i="1" s="1"/>
  <c r="AY30" i="1" s="1"/>
  <c r="S17" i="1"/>
  <c r="AH18" i="1"/>
  <c r="I23" i="1"/>
  <c r="S25" i="1"/>
  <c r="AH26" i="1"/>
  <c r="I31" i="1"/>
  <c r="I18" i="1"/>
  <c r="AH21" i="1"/>
  <c r="J23" i="1"/>
  <c r="AV23" i="1" s="1"/>
  <c r="AY23" i="1" s="1"/>
  <c r="I26" i="1"/>
  <c r="J31" i="1"/>
  <c r="AV31" i="1" s="1"/>
  <c r="AY31" i="1" s="1"/>
  <c r="AA18" i="1" l="1"/>
  <c r="AY22" i="1"/>
  <c r="T30" i="1"/>
  <c r="U30" i="1" s="1"/>
  <c r="Q30" i="1" s="1"/>
  <c r="O30" i="1" s="1"/>
  <c r="R30" i="1" s="1"/>
  <c r="L30" i="1" s="1"/>
  <c r="M30" i="1" s="1"/>
  <c r="T21" i="1"/>
  <c r="U21" i="1" s="1"/>
  <c r="AA31" i="1"/>
  <c r="AA22" i="1"/>
  <c r="AA20" i="1"/>
  <c r="Q20" i="1"/>
  <c r="O20" i="1" s="1"/>
  <c r="R20" i="1" s="1"/>
  <c r="L20" i="1" s="1"/>
  <c r="M20" i="1" s="1"/>
  <c r="T20" i="1"/>
  <c r="U20" i="1" s="1"/>
  <c r="T23" i="1"/>
  <c r="U23" i="1" s="1"/>
  <c r="AA29" i="1"/>
  <c r="AA24" i="1"/>
  <c r="Q24" i="1"/>
  <c r="O24" i="1" s="1"/>
  <c r="R24" i="1" s="1"/>
  <c r="L24" i="1" s="1"/>
  <c r="M24" i="1" s="1"/>
  <c r="T24" i="1"/>
  <c r="U24" i="1" s="1"/>
  <c r="T25" i="1"/>
  <c r="U25" i="1" s="1"/>
  <c r="V26" i="1"/>
  <c r="Z26" i="1" s="1"/>
  <c r="AC26" i="1"/>
  <c r="AB26" i="1"/>
  <c r="T19" i="1"/>
  <c r="U19" i="1" s="1"/>
  <c r="AA19" i="1"/>
  <c r="Q19" i="1"/>
  <c r="O19" i="1" s="1"/>
  <c r="R19" i="1" s="1"/>
  <c r="L19" i="1" s="1"/>
  <c r="M19" i="1" s="1"/>
  <c r="AA23" i="1"/>
  <c r="Q23" i="1"/>
  <c r="O23" i="1" s="1"/>
  <c r="R23" i="1" s="1"/>
  <c r="L23" i="1" s="1"/>
  <c r="M23" i="1" s="1"/>
  <c r="T31" i="1"/>
  <c r="U31" i="1" s="1"/>
  <c r="T28" i="1"/>
  <c r="U28" i="1" s="1"/>
  <c r="Q28" i="1" s="1"/>
  <c r="O28" i="1" s="1"/>
  <c r="R28" i="1" s="1"/>
  <c r="L28" i="1" s="1"/>
  <c r="M28" i="1" s="1"/>
  <c r="AA28" i="1"/>
  <c r="AY19" i="1"/>
  <c r="Q26" i="1"/>
  <c r="O26" i="1" s="1"/>
  <c r="R26" i="1" s="1"/>
  <c r="L26" i="1" s="1"/>
  <c r="M26" i="1" s="1"/>
  <c r="AA26" i="1"/>
  <c r="T18" i="1"/>
  <c r="U18" i="1" s="1"/>
  <c r="T29" i="1"/>
  <c r="U29" i="1" s="1"/>
  <c r="AA17" i="1"/>
  <c r="Q17" i="1"/>
  <c r="O17" i="1" s="1"/>
  <c r="R17" i="1" s="1"/>
  <c r="L17" i="1" s="1"/>
  <c r="M17" i="1" s="1"/>
  <c r="AY28" i="1"/>
  <c r="T27" i="1"/>
  <c r="U27" i="1" s="1"/>
  <c r="T17" i="1"/>
  <c r="U17" i="1" s="1"/>
  <c r="AA30" i="1"/>
  <c r="AA25" i="1"/>
  <c r="T22" i="1"/>
  <c r="U22" i="1" s="1"/>
  <c r="AA27" i="1"/>
  <c r="Q27" i="1"/>
  <c r="O27" i="1" s="1"/>
  <c r="R27" i="1" s="1"/>
  <c r="L27" i="1" s="1"/>
  <c r="M27" i="1" s="1"/>
  <c r="AC21" i="1" l="1"/>
  <c r="V21" i="1"/>
  <c r="Z21" i="1" s="1"/>
  <c r="AB21" i="1"/>
  <c r="Q21" i="1"/>
  <c r="O21" i="1" s="1"/>
  <c r="R21" i="1" s="1"/>
  <c r="L21" i="1" s="1"/>
  <c r="M21" i="1" s="1"/>
  <c r="AC25" i="1"/>
  <c r="AD25" i="1" s="1"/>
  <c r="AB25" i="1"/>
  <c r="V25" i="1"/>
  <c r="Z25" i="1" s="1"/>
  <c r="AC29" i="1"/>
  <c r="AD29" i="1" s="1"/>
  <c r="V29" i="1"/>
  <c r="Z29" i="1" s="1"/>
  <c r="AB29" i="1"/>
  <c r="V19" i="1"/>
  <c r="Z19" i="1" s="1"/>
  <c r="AC19" i="1"/>
  <c r="AD19" i="1" s="1"/>
  <c r="AB19" i="1"/>
  <c r="AB24" i="1"/>
  <c r="V24" i="1"/>
  <c r="Z24" i="1" s="1"/>
  <c r="AC24" i="1"/>
  <c r="AD24" i="1" s="1"/>
  <c r="AC20" i="1"/>
  <c r="V20" i="1"/>
  <c r="Z20" i="1" s="1"/>
  <c r="AB20" i="1"/>
  <c r="AC17" i="1"/>
  <c r="AD17" i="1" s="1"/>
  <c r="AB17" i="1"/>
  <c r="V17" i="1"/>
  <c r="Z17" i="1" s="1"/>
  <c r="V18" i="1"/>
  <c r="Z18" i="1" s="1"/>
  <c r="AC18" i="1"/>
  <c r="AD18" i="1" s="1"/>
  <c r="AB18" i="1"/>
  <c r="V31" i="1"/>
  <c r="Z31" i="1" s="1"/>
  <c r="AB31" i="1"/>
  <c r="AC31" i="1"/>
  <c r="AD31" i="1" s="1"/>
  <c r="AC28" i="1"/>
  <c r="AD28" i="1" s="1"/>
  <c r="V28" i="1"/>
  <c r="Z28" i="1" s="1"/>
  <c r="AB28" i="1"/>
  <c r="V30" i="1"/>
  <c r="Z30" i="1" s="1"/>
  <c r="AC30" i="1"/>
  <c r="AB30" i="1"/>
  <c r="V22" i="1"/>
  <c r="Z22" i="1" s="1"/>
  <c r="AC22" i="1"/>
  <c r="AD22" i="1" s="1"/>
  <c r="AB22" i="1"/>
  <c r="V27" i="1"/>
  <c r="Z27" i="1" s="1"/>
  <c r="AC27" i="1"/>
  <c r="AB27" i="1"/>
  <c r="AD26" i="1"/>
  <c r="Q22" i="1"/>
  <c r="O22" i="1" s="1"/>
  <c r="R22" i="1" s="1"/>
  <c r="L22" i="1" s="1"/>
  <c r="M22" i="1" s="1"/>
  <c r="Q29" i="1"/>
  <c r="O29" i="1" s="1"/>
  <c r="R29" i="1" s="1"/>
  <c r="L29" i="1" s="1"/>
  <c r="M29" i="1" s="1"/>
  <c r="Q25" i="1"/>
  <c r="O25" i="1" s="1"/>
  <c r="R25" i="1" s="1"/>
  <c r="L25" i="1" s="1"/>
  <c r="M25" i="1" s="1"/>
  <c r="V23" i="1"/>
  <c r="Z23" i="1" s="1"/>
  <c r="AC23" i="1"/>
  <c r="AB23" i="1"/>
  <c r="Q31" i="1"/>
  <c r="O31" i="1" s="1"/>
  <c r="R31" i="1" s="1"/>
  <c r="L31" i="1" s="1"/>
  <c r="M31" i="1" s="1"/>
  <c r="Q18" i="1"/>
  <c r="O18" i="1" s="1"/>
  <c r="R18" i="1" s="1"/>
  <c r="L18" i="1" s="1"/>
  <c r="M18" i="1" s="1"/>
  <c r="AD27" i="1" l="1"/>
  <c r="AD23" i="1"/>
  <c r="AD30" i="1"/>
  <c r="AD20" i="1"/>
  <c r="AD21" i="1"/>
</calcChain>
</file>

<file path=xl/sharedStrings.xml><?xml version="1.0" encoding="utf-8"?>
<sst xmlns="http://schemas.openxmlformats.org/spreadsheetml/2006/main" count="693" uniqueCount="353">
  <si>
    <t>File opened</t>
  </si>
  <si>
    <t>2020-12-16 14:51:01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</si>
  <si>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</si>
  <si>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</si>
  <si>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</si>
  <si>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</si>
  <si>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</si>
  <si>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</si>
  <si>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</si>
  <si>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</si>
  <si>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</si>
  <si>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</si>
  <si>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</si>
  <si>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</si>
  <si>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</si>
  <si>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</si>
  <si>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</si>
  <si>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</si>
  <si>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</si>
  <si>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</si>
  <si>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</si>
  <si>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</si>
  <si>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</si>
  <si>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14:51:01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</si>
  <si>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</si>
  <si>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</si>
  <si>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</si>
  <si>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</si>
  <si>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</si>
  <si>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</si>
  <si>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</si>
  <si>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</si>
  <si>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</si>
  <si>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</si>
  <si>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</si>
  <si>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</si>
  <si>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</si>
  <si>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</si>
  <si>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</si>
  <si>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</si>
  <si>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</si>
  <si>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</si>
  <si>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</si>
  <si>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</si>
  <si>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</si>
  <si>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</si>
  <si>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</si>
  <si>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</si>
  <si>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</si>
  <si>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</si>
  <si>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</si>
  <si>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</si>
  <si>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</si>
  <si>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</si>
  <si>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</si>
  <si>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</si>
  <si>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</si>
  <si>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</si>
  <si>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</si>
  <si>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</si>
  <si>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</si>
  <si>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</si>
  <si>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</si>
  <si>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</si>
  <si>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</si>
  <si>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</si>
  <si>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</si>
  <si>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</si>
  <si>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</si>
  <si>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</si>
  <si>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</si>
  <si>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</si>
  <si>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</si>
  <si>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</si>
  <si>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</si>
  <si>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</si>
  <si>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</si>
  <si>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</si>
  <si>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</si>
  <si>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</si>
  <si>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</si>
  <si>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</si>
  <si>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</si>
  <si>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</si>
  <si>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</si>
  <si>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</si>
  <si>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</si>
  <si>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</si>
  <si>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</si>
  <si>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</si>
  <si>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</si>
  <si>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</si>
  <si>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</si>
  <si>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</si>
  <si>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</si>
  <si>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</si>
  <si>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</si>
  <si>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</si>
  <si>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</si>
  <si>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</si>
  <si>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</si>
  <si>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</si>
  <si>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</si>
  <si>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</si>
  <si>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</si>
  <si>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</si>
  <si>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</si>
  <si>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</si>
  <si>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</si>
  <si>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</si>
  <si>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</si>
  <si>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</si>
  <si>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</si>
  <si>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</si>
  <si>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</si>
  <si>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</si>
  <si>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</si>
  <si>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</si>
  <si>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</si>
  <si>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</si>
  <si>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</si>
  <si>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</si>
  <si>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</si>
  <si>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</si>
  <si>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</si>
  <si>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</si>
  <si>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</si>
  <si>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</si>
  <si>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</si>
  <si>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</si>
  <si>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</si>
  <si>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</si>
  <si>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</si>
  <si>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</si>
  <si>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</si>
  <si>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</si>
  <si>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</si>
  <si>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</si>
  <si>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</si>
  <si>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</si>
  <si>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</si>
  <si>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</si>
  <si>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</si>
  <si>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</si>
  <si>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</si>
  <si>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</si>
  <si>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</si>
  <si>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</si>
  <si>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</si>
  <si>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</si>
  <si>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</si>
  <si>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</si>
  <si>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</si>
  <si>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</si>
  <si>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</si>
  <si>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</si>
  <si>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</si>
  <si>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</si>
  <si>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</si>
  <si>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</si>
  <si>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</si>
  <si>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</si>
  <si>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</si>
  <si>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</si>
  <si>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</si>
  <si>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</si>
  <si>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</si>
  <si>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</si>
  <si>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</si>
  <si>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</si>
  <si>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</si>
  <si>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</si>
  <si>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</si>
  <si>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</si>
  <si>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</si>
  <si>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</si>
  <si>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</si>
  <si>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</si>
  <si>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</si>
  <si>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</si>
  <si>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</si>
  <si>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</si>
  <si>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</si>
  <si>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</si>
  <si>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</si>
  <si>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</si>
  <si>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</si>
  <si>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</si>
  <si>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</si>
  <si>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</si>
  <si>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</si>
  <si>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</si>
  <si>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</si>
  <si>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</si>
  <si>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</si>
  <si>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</si>
  <si>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</si>
  <si>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</si>
  <si>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</si>
  <si>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</si>
  <si>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</si>
  <si>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</si>
  <si>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</si>
  <si>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</si>
  <si>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</si>
  <si>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</si>
  <si>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</si>
  <si>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</si>
  <si>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</si>
  <si>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</si>
  <si>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</si>
  <si>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</si>
  <si>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</si>
  <si>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</si>
  <si>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</si>
  <si>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</si>
  <si>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</si>
  <si>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</si>
  <si>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</si>
  <si>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</si>
  <si>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</si>
  <si>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</si>
  <si>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</si>
  <si>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</si>
  <si>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</si>
  <si>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</si>
  <si>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</si>
  <si>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</si>
  <si>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</si>
  <si>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</si>
  <si>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</si>
  <si>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</si>
  <si>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</si>
  <si>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</si>
  <si>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</si>
  <si>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</si>
  <si>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</si>
  <si>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</si>
  <si>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</si>
  <si>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</si>
  <si>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</si>
  <si>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</si>
  <si>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</si>
  <si>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</si>
  <si>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</si>
  <si>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</si>
  <si>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</si>
  <si>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</si>
  <si>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</si>
  <si>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</si>
  <si>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</si>
  <si>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</si>
  <si>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</si>
  <si>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</si>
  <si>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</si>
  <si>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</si>
  <si>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</si>
  <si>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</si>
  <si>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</si>
  <si>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</si>
  <si>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</si>
  <si>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</si>
  <si>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</si>
  <si>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</si>
  <si>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</si>
  <si>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</si>
  <si>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</si>
  <si>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</si>
  <si>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</si>
  <si>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</si>
  <si>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</si>
  <si>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</si>
  <si>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</si>
  <si>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</si>
  <si>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</si>
  <si>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</si>
  <si>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</si>
  <si>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</si>
  <si>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</si>
  <si>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</si>
  <si>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</si>
  <si>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</si>
  <si>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</si>
  <si>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14:53:20</t>
  </si>
  <si>
    <t>14:53:20</t>
  </si>
  <si>
    <t>1149</t>
  </si>
  <si>
    <t>_1</t>
  </si>
  <si>
    <t>RECT-4143-20200907-06_33_50</t>
  </si>
  <si>
    <t>RECT-935-20201216-14_53_23</t>
  </si>
  <si>
    <t>DARK-936-20201216-14_53_24</t>
  </si>
  <si>
    <t>0: Broadleaf</t>
  </si>
  <si>
    <t>14:53:38</t>
  </si>
  <si>
    <t>1/3</t>
  </si>
  <si>
    <t>20201216 14:55:39</t>
  </si>
  <si>
    <t>14:55:39</t>
  </si>
  <si>
    <t>RECT-937-20201216-14_55_42</t>
  </si>
  <si>
    <t>DARK-938-20201216-14_55_44</t>
  </si>
  <si>
    <t>20201216 14:56:56</t>
  </si>
  <si>
    <t>14:56:56</t>
  </si>
  <si>
    <t>RECT-939-20201216-14_56_59</t>
  </si>
  <si>
    <t>DARK-940-20201216-14_57_01</t>
  </si>
  <si>
    <t>3/3</t>
  </si>
  <si>
    <t>20201216 14:58:09</t>
  </si>
  <si>
    <t>14:58:09</t>
  </si>
  <si>
    <t>RECT-941-20201216-14_58_12</t>
  </si>
  <si>
    <t>DARK-942-20201216-14_58_14</t>
  </si>
  <si>
    <t>20201216 14:59:24</t>
  </si>
  <si>
    <t>14:59:24</t>
  </si>
  <si>
    <t>RECT-943-20201216-14_59_27</t>
  </si>
  <si>
    <t>DARK-944-20201216-14_59_29</t>
  </si>
  <si>
    <t>20201216 15:00:39</t>
  </si>
  <si>
    <t>15:00:39</t>
  </si>
  <si>
    <t>RECT-945-20201216-15_00_42</t>
  </si>
  <si>
    <t>DARK-946-20201216-15_00_44</t>
  </si>
  <si>
    <t>20201216 15:01:54</t>
  </si>
  <si>
    <t>15:01:54</t>
  </si>
  <si>
    <t>RECT-947-20201216-15_01_57</t>
  </si>
  <si>
    <t>DARK-948-20201216-15_01_59</t>
  </si>
  <si>
    <t>20201216 15:03:55</t>
  </si>
  <si>
    <t>15:03:55</t>
  </si>
  <si>
    <t>RECT-949-20201216-15_03_58</t>
  </si>
  <si>
    <t>DARK-950-20201216-15_04_00</t>
  </si>
  <si>
    <t>15:04:15</t>
  </si>
  <si>
    <t>20201216 15:06:08</t>
  </si>
  <si>
    <t>15:06:08</t>
  </si>
  <si>
    <t>RECT-951-20201216-15_06_11</t>
  </si>
  <si>
    <t>DARK-952-20201216-15_06_13</t>
  </si>
  <si>
    <t>20201216 15:08:09</t>
  </si>
  <si>
    <t>15:08:09</t>
  </si>
  <si>
    <t>RECT-953-20201216-15_08_12</t>
  </si>
  <si>
    <t>DARK-954-20201216-15_08_13</t>
  </si>
  <si>
    <t>20201216 15:10:09</t>
  </si>
  <si>
    <t>15:10:09</t>
  </si>
  <si>
    <t>RECT-955-20201216-15_10_12</t>
  </si>
  <si>
    <t>DARK-956-20201216-15_10_14</t>
  </si>
  <si>
    <t>20201216 15:11:58</t>
  </si>
  <si>
    <t>15:11:58</t>
  </si>
  <si>
    <t>RECT-957-20201216-15_12_01</t>
  </si>
  <si>
    <t>DARK-958-20201216-15_12_03</t>
  </si>
  <si>
    <t>20201216 15:13:45</t>
  </si>
  <si>
    <t>15:13:45</t>
  </si>
  <si>
    <t>RECT-959-20201216-15_13_48</t>
  </si>
  <si>
    <t>DARK-960-20201216-15_13_50</t>
  </si>
  <si>
    <t>20201216 15:15:46</t>
  </si>
  <si>
    <t>15:15:46</t>
  </si>
  <si>
    <t>RECT-961-20201216-15_15_49</t>
  </si>
  <si>
    <t>DARK-962-20201216-15_15_50</t>
  </si>
  <si>
    <t>15:16:20</t>
  </si>
  <si>
    <t>20201216 15:18:21</t>
  </si>
  <si>
    <t>15:18:21</t>
  </si>
  <si>
    <t>RECT-963-20201216-15_18_24</t>
  </si>
  <si>
    <t>DARK-964-20201216-15_18_26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</si>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</sst>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1608159200.0999999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1608159192.3499999</v>
      </c>
      <c r="I17">
        <f t="shared" ref="I17:I31" si="0">BW17*AG17*(BS17-BT17)/(100*BL17*(1000-AG17*BS17))</f>
        <v>7.8379137816563102E-4</v>
      </c>
      <c r="J17">
        <f t="shared" ref="J17:J31" si="1">BW17*AG17*(BR17-BQ17*(1000-AG17*BT17)/(1000-AG17*BS17))/(100*BL17)</f>
        <v>3.7350900117623449</v>
      </c>
      <c r="K17">
        <f t="shared" ref="K17:K31" si="2">BQ17 - IF(AG17&gt;1, J17*BL17*100/(AI17*CE17), 0)</f>
        <v>401.24976666666703</v>
      </c>
      <c r="L17">
        <f t="shared" ref="L17:L31" si="3">((R17-I17/2)*K17-J17)/(R17+I17/2)</f>
        <v>227.15219464643641</v>
      </c>
      <c r="M17">
        <f t="shared" ref="M17:M31" si="4">L17*(BX17+BY17)/1000</f>
        <v>23.181357503494535</v>
      </c>
      <c r="N17">
        <f t="shared" ref="N17:N31" si="5">(BQ17 - IF(AG17&gt;1, J17*BL17*100/(AI17*CE17), 0))*(BX17+BY17)/1000</f>
        <v>40.948379582119507</v>
      </c>
      <c r="O17">
        <f t="shared" ref="O17:O31" si="6">2/((1/Q17-1/P17)+SIGN(Q17)*SQRT((1/Q17-1/P17)*(1/Q17-1/P17) + 4*BM17/((BM17+1)*(BM17+1))*(2*1/Q17*1/P17-1/P17*1/P17)))</f>
        <v>3.6805815511885116E-2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2.9624704590855244</v>
      </c>
      <c r="Q17">
        <f t="shared" ref="Q17:Q31" si="8">I17*(1000-(1000*0.61365*EXP(17.502*U17/(240.97+U17))/(BX17+BY17)+BS17)/2)/(1000*0.61365*EXP(17.502*U17/(240.97+U17))/(BX17+BY17)-BS17)</f>
        <v>3.6553652067374591E-2</v>
      </c>
      <c r="R17">
        <f t="shared" ref="R17:R31" si="9">1/((BM17+1)/(O17/1.6)+1/(P17/1.37)) + BM17/((BM17+1)/(O17/1.6) + BM17/(P17/1.37))</f>
        <v>2.2868544260625824E-2</v>
      </c>
      <c r="S17">
        <f t="shared" ref="S17:S31" si="10">(BI17*BK17)</f>
        <v>231.29224720168182</v>
      </c>
      <c r="T17">
        <f t="shared" ref="T17:T31" si="11">(BZ17+(S17+2*0.95*0.0000000567*(((BZ17+$B$7)+273)^4-(BZ17+273)^4)-44100*I17)/(1.84*29.3*P17+8*0.95*0.0000000567*(BZ17+273)^3))</f>
        <v>29.12909306722015</v>
      </c>
      <c r="U17">
        <f t="shared" ref="U17:U31" si="12">($C$7*CA17+$D$7*CB17+$E$7*T17)</f>
        <v>28.499273333333299</v>
      </c>
      <c r="V17">
        <f t="shared" ref="V17:V31" si="13">0.61365*EXP(17.502*U17/(240.97+U17))</f>
        <v>3.9067044149112702</v>
      </c>
      <c r="W17">
        <f t="shared" ref="W17:W31" si="14">(X17/Y17*100)</f>
        <v>46.941058977031744</v>
      </c>
      <c r="X17">
        <f t="shared" ref="X17:X31" si="15">BS17*(BX17+BY17)/1000</f>
        <v>1.7794429323447434</v>
      </c>
      <c r="Y17">
        <f t="shared" ref="Y17:Y31" si="16">0.61365*EXP(17.502*BZ17/(240.97+BZ17))</f>
        <v>3.7908027026306006</v>
      </c>
      <c r="Z17">
        <f t="shared" ref="Z17:Z31" si="17">(V17-BS17*(BX17+BY17)/1000)</f>
        <v>2.127261482566527</v>
      </c>
      <c r="AA17">
        <f t="shared" ref="AA17:AA31" si="18">(-I17*44100)</f>
        <v>-34.565199777104326</v>
      </c>
      <c r="AB17">
        <f t="shared" ref="AB17:AB31" si="19">2*29.3*P17*0.92*(BZ17-U17)</f>
        <v>-82.656117455660052</v>
      </c>
      <c r="AC17">
        <f t="shared" ref="AC17:AC31" si="20">2*0.95*0.0000000567*(((BZ17+$B$7)+273)^4-(U17+273)^4)</f>
        <v>-6.0963882432436343</v>
      </c>
      <c r="AD17">
        <f t="shared" ref="AD17:AD31" si="21">S17+AC17+AA17+AB17</f>
        <v>107.97454172567379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53701.540329241143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843.236576923077</v>
      </c>
      <c r="AR17">
        <v>930.92</v>
      </c>
      <c r="AS17">
        <f t="shared" ref="AS17:AS31" si="27">1-AQ17/AR17</f>
        <v>9.4190073343491387E-2</v>
      </c>
      <c r="AT17">
        <v>0.5</v>
      </c>
      <c r="AU17">
        <f t="shared" ref="AU17:AU31" si="28">BI17</f>
        <v>1180.1919718533309</v>
      </c>
      <c r="AV17">
        <f t="shared" ref="AV17:AV31" si="29">J17</f>
        <v>3.7350900117623449</v>
      </c>
      <c r="AW17">
        <f t="shared" ref="AW17:AW31" si="30">AS17*AT17*AU17</f>
        <v>55.581184194132476</v>
      </c>
      <c r="AX17">
        <f t="shared" ref="AX17:AX31" si="31">BC17/AR17</f>
        <v>0.33404589008722546</v>
      </c>
      <c r="AY17">
        <f t="shared" ref="AY17:AY31" si="32">(AV17-AO17)/AU17</f>
        <v>3.6543525074194867E-3</v>
      </c>
      <c r="AZ17">
        <f t="shared" ref="AZ17:AZ31" si="33">(AL17-AR17)/AR17</f>
        <v>2.5041464357839556</v>
      </c>
      <c r="BA17" t="s">
        <v>289</v>
      </c>
      <c r="BB17">
        <v>619.95000000000005</v>
      </c>
      <c r="BC17">
        <f t="shared" ref="BC17:BC31" si="34">AR17-BB17</f>
        <v>310.96999999999991</v>
      </c>
      <c r="BD17">
        <f t="shared" ref="BD17:BD31" si="35">(AR17-AQ17)/(AR17-BB17)</f>
        <v>0.28196746656244326</v>
      </c>
      <c r="BE17">
        <f t="shared" ref="BE17:BE31" si="36">(AL17-AR17)/(AL17-BB17)</f>
        <v>0.88230329317633871</v>
      </c>
      <c r="BF17">
        <f t="shared" ref="BF17:BF31" si="37">(AR17-AQ17)/(AR17-AK17)</f>
        <v>0.40699113811965254</v>
      </c>
      <c r="BG17">
        <f t="shared" ref="BG17:BG31" si="38">(AL17-AR17)/(AL17-AK17)</f>
        <v>0.915399820696288</v>
      </c>
      <c r="BH17">
        <f t="shared" ref="BH17:BH31" si="39">$B$11*CF17+$C$11*CG17+$F$11*CH17*(1-CK17)</f>
        <v>1400.00833333333</v>
      </c>
      <c r="BI17">
        <f t="shared" ref="BI17:BI31" si="40">BH17*BJ17</f>
        <v>1180.1919718533309</v>
      </c>
      <c r="BJ17">
        <f t="shared" ref="BJ17:BJ31" si="41">($B$11*$D$9+$C$11*$D$9+$F$11*((CU17+CM17)/MAX(CU17+CM17+CV17, 0.1)*$I$9+CV17/MAX(CU17+CM17+CV17, 0.1)*$J$9))/($B$11+$C$11+$F$11)</f>
        <v>0.84298924781638229</v>
      </c>
      <c r="BK17">
        <f t="shared" ref="BK17:BK31" si="42">($B$11*$K$9+$C$11*$K$9+$F$11*((CU17+CM17)/MAX(CU17+CM17+CV17, 0.1)*$P$9+CV17/MAX(CU17+CM17+CV17, 0.1)*$Q$9))/($B$11+$C$11+$F$11)</f>
        <v>0.19597849563276457</v>
      </c>
      <c r="BL17">
        <v>6</v>
      </c>
      <c r="BM17">
        <v>0.5</v>
      </c>
      <c r="BN17" t="s">
        <v>290</v>
      </c>
      <c r="BO17">
        <v>2</v>
      </c>
      <c r="BP17">
        <v>1608159192.3499999</v>
      </c>
      <c r="BQ17">
        <v>401.24976666666703</v>
      </c>
      <c r="BR17">
        <v>406.10916666666702</v>
      </c>
      <c r="BS17">
        <v>17.436613333333302</v>
      </c>
      <c r="BT17">
        <v>16.5124833333333</v>
      </c>
      <c r="BU17">
        <v>397.791766666667</v>
      </c>
      <c r="BV17">
        <v>17.392613333333301</v>
      </c>
      <c r="BW17">
        <v>500.01063333333298</v>
      </c>
      <c r="BX17">
        <v>101.95206666666699</v>
      </c>
      <c r="BY17">
        <v>0.10002902</v>
      </c>
      <c r="BZ17">
        <v>27.981743333333299</v>
      </c>
      <c r="CA17">
        <v>28.499273333333299</v>
      </c>
      <c r="CB17">
        <v>999.9</v>
      </c>
      <c r="CC17">
        <v>0</v>
      </c>
      <c r="CD17">
        <v>0</v>
      </c>
      <c r="CE17">
        <v>9993.7939999999999</v>
      </c>
      <c r="CF17">
        <v>0</v>
      </c>
      <c r="CG17">
        <v>292.8732</v>
      </c>
      <c r="CH17">
        <v>1400.00833333333</v>
      </c>
      <c r="CI17">
        <v>0.90000176666666698</v>
      </c>
      <c r="CJ17">
        <v>9.9998190000000001E-2</v>
      </c>
      <c r="CK17">
        <v>0</v>
      </c>
      <c r="CL17">
        <v>843.18023333333304</v>
      </c>
      <c r="CM17">
        <v>4.9993800000000004</v>
      </c>
      <c r="CN17">
        <v>12014.28</v>
      </c>
      <c r="CO17">
        <v>11164.4066666667</v>
      </c>
      <c r="CP17">
        <v>48.014466666666699</v>
      </c>
      <c r="CQ17">
        <v>49.936999999999998</v>
      </c>
      <c r="CR17">
        <v>48.875</v>
      </c>
      <c r="CS17">
        <v>49.686999999999998</v>
      </c>
      <c r="CT17">
        <v>49.561999999999998</v>
      </c>
      <c r="CU17">
        <v>1255.50933333333</v>
      </c>
      <c r="CV17">
        <v>139.499</v>
      </c>
      <c r="CW17">
        <v>0</v>
      </c>
      <c r="CX17">
        <v>264</v>
      </c>
      <c r="CY17">
        <v>0</v>
      </c>
      <c r="CZ17">
        <v>843.236576923077</v>
      </c>
      <c r="DA17">
        <v>-76.659521260955401</v>
      </c>
      <c r="DB17">
        <v>-1076.4273489290799</v>
      </c>
      <c r="DC17">
        <v>12015.126923076899</v>
      </c>
      <c r="DD17">
        <v>15</v>
      </c>
      <c r="DE17">
        <v>1608159218.0999999</v>
      </c>
      <c r="DF17" t="s">
        <v>291</v>
      </c>
      <c r="DG17">
        <v>1608159218.0999999</v>
      </c>
      <c r="DH17">
        <v>1608159218.0999999</v>
      </c>
      <c r="DI17">
        <v>25</v>
      </c>
      <c r="DJ17">
        <v>-0.63300000000000001</v>
      </c>
      <c r="DK17">
        <v>8.0000000000000002E-3</v>
      </c>
      <c r="DL17">
        <v>3.4580000000000002</v>
      </c>
      <c r="DM17">
        <v>4.3999999999999997E-2</v>
      </c>
      <c r="DN17">
        <v>405</v>
      </c>
      <c r="DO17">
        <v>17</v>
      </c>
      <c r="DP17">
        <v>0.27</v>
      </c>
      <c r="DQ17">
        <v>0.08</v>
      </c>
      <c r="DR17">
        <v>3.1899131312988702</v>
      </c>
      <c r="DS17">
        <v>0.95473608838948598</v>
      </c>
      <c r="DT17">
        <v>7.6868108450445699E-2</v>
      </c>
      <c r="DU17">
        <v>0</v>
      </c>
      <c r="DV17">
        <v>-4.2153450000000001</v>
      </c>
      <c r="DW17">
        <v>-1.0194433815350299</v>
      </c>
      <c r="DX17">
        <v>8.24763698178657E-2</v>
      </c>
      <c r="DY17">
        <v>0</v>
      </c>
      <c r="DZ17">
        <v>0.91722433333333298</v>
      </c>
      <c r="EA17">
        <v>-0.122800711902112</v>
      </c>
      <c r="EB17">
        <v>8.8696421323273007E-3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3.4580000000000002</v>
      </c>
      <c r="EJ17">
        <v>4.3999999999999997E-2</v>
      </c>
      <c r="EK17">
        <v>4.0905999999999896</v>
      </c>
      <c r="EL17">
        <v>0</v>
      </c>
      <c r="EM17">
        <v>0</v>
      </c>
      <c r="EN17">
        <v>0</v>
      </c>
      <c r="EO17">
        <v>3.6044999999997898E-2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14.1</v>
      </c>
      <c r="EX17">
        <v>14.2</v>
      </c>
      <c r="EY17">
        <v>2</v>
      </c>
      <c r="EZ17">
        <v>484.96199999999999</v>
      </c>
      <c r="FA17">
        <v>511.93400000000003</v>
      </c>
      <c r="FB17">
        <v>24.255199999999999</v>
      </c>
      <c r="FC17">
        <v>33.115600000000001</v>
      </c>
      <c r="FD17">
        <v>29.9999</v>
      </c>
      <c r="FE17">
        <v>32.9084</v>
      </c>
      <c r="FF17">
        <v>32.9407</v>
      </c>
      <c r="FG17">
        <v>20.966000000000001</v>
      </c>
      <c r="FH17">
        <v>0</v>
      </c>
      <c r="FI17">
        <v>100</v>
      </c>
      <c r="FJ17">
        <v>24.270399999999999</v>
      </c>
      <c r="FK17">
        <v>405.37200000000001</v>
      </c>
      <c r="FL17">
        <v>16.543900000000001</v>
      </c>
      <c r="FM17">
        <v>100.78100000000001</v>
      </c>
      <c r="FN17">
        <v>100.33199999999999</v>
      </c>
    </row>
    <row r="18" spans="1:170" x14ac:dyDescent="0.25">
      <c r="A18">
        <v>2</v>
      </c>
      <c r="B18">
        <v>1608159339.0999999</v>
      </c>
      <c r="C18">
        <v>139</v>
      </c>
      <c r="D18" t="s">
        <v>293</v>
      </c>
      <c r="E18" t="s">
        <v>294</v>
      </c>
      <c r="F18" t="s">
        <v>285</v>
      </c>
      <c r="G18" t="s">
        <v>286</v>
      </c>
      <c r="H18">
        <v>1608159331.0999999</v>
      </c>
      <c r="I18">
        <f t="shared" si="0"/>
        <v>5.8640643831782565E-4</v>
      </c>
      <c r="J18">
        <f t="shared" si="1"/>
        <v>-0.88269408320115761</v>
      </c>
      <c r="K18">
        <f t="shared" si="2"/>
        <v>49.583867741935499</v>
      </c>
      <c r="L18">
        <f t="shared" si="3"/>
        <v>99.161228698622807</v>
      </c>
      <c r="M18">
        <f t="shared" si="4"/>
        <v>10.119062132043236</v>
      </c>
      <c r="N18">
        <f t="shared" si="5"/>
        <v>5.0598630635425774</v>
      </c>
      <c r="O18">
        <f t="shared" si="6"/>
        <v>2.7197697778287032E-2</v>
      </c>
      <c r="P18">
        <f t="shared" si="7"/>
        <v>2.9632225922904887</v>
      </c>
      <c r="Q18">
        <f t="shared" si="8"/>
        <v>2.7059772766457151E-2</v>
      </c>
      <c r="R18">
        <f t="shared" si="9"/>
        <v>1.6924691550720843E-2</v>
      </c>
      <c r="S18">
        <f t="shared" si="10"/>
        <v>231.29015257528204</v>
      </c>
      <c r="T18">
        <f t="shared" si="11"/>
        <v>29.189303928253143</v>
      </c>
      <c r="U18">
        <f t="shared" si="12"/>
        <v>28.598241935483902</v>
      </c>
      <c r="V18">
        <f t="shared" si="13"/>
        <v>3.9292171887076539</v>
      </c>
      <c r="W18">
        <f t="shared" si="14"/>
        <v>46.9197509812088</v>
      </c>
      <c r="X18">
        <f t="shared" si="15"/>
        <v>1.7796462250612801</v>
      </c>
      <c r="Y18">
        <f t="shared" si="16"/>
        <v>3.7929575239519542</v>
      </c>
      <c r="Z18">
        <f t="shared" si="17"/>
        <v>2.149570963646374</v>
      </c>
      <c r="AA18">
        <f t="shared" si="18"/>
        <v>-25.860523929816111</v>
      </c>
      <c r="AB18">
        <f t="shared" si="19"/>
        <v>-96.930545984563778</v>
      </c>
      <c r="AC18">
        <f t="shared" si="20"/>
        <v>-7.1512708316119618</v>
      </c>
      <c r="AD18">
        <f t="shared" si="21"/>
        <v>101.34781182929019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53721.644603477718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643.49595999999997</v>
      </c>
      <c r="AR18">
        <v>682.36</v>
      </c>
      <c r="AS18">
        <f t="shared" si="27"/>
        <v>5.6955331496570838E-2</v>
      </c>
      <c r="AT18">
        <v>0.5</v>
      </c>
      <c r="AU18">
        <f t="shared" si="28"/>
        <v>1180.1818857242677</v>
      </c>
      <c r="AV18">
        <f t="shared" si="29"/>
        <v>-0.88269408320115761</v>
      </c>
      <c r="AW18">
        <f t="shared" si="30"/>
        <v>33.60882526383687</v>
      </c>
      <c r="AX18">
        <f t="shared" si="31"/>
        <v>0.23631221056333898</v>
      </c>
      <c r="AY18">
        <f t="shared" si="32"/>
        <v>-2.5838949663067526E-4</v>
      </c>
      <c r="AZ18">
        <f t="shared" si="33"/>
        <v>3.7805850284307398</v>
      </c>
      <c r="BA18" t="s">
        <v>296</v>
      </c>
      <c r="BB18">
        <v>521.11</v>
      </c>
      <c r="BC18">
        <f t="shared" si="34"/>
        <v>161.25</v>
      </c>
      <c r="BD18">
        <f t="shared" si="35"/>
        <v>0.24101730232558169</v>
      </c>
      <c r="BE18">
        <f t="shared" si="36"/>
        <v>0.94117046155193229</v>
      </c>
      <c r="BF18">
        <f t="shared" si="37"/>
        <v>-1.1735401839635851</v>
      </c>
      <c r="BG18">
        <f t="shared" si="38"/>
        <v>1.0130043521022272</v>
      </c>
      <c r="BH18">
        <f t="shared" si="39"/>
        <v>1399.9964516129</v>
      </c>
      <c r="BI18">
        <f t="shared" si="40"/>
        <v>1180.1818857242677</v>
      </c>
      <c r="BJ18">
        <f t="shared" si="41"/>
        <v>0.84298919784018767</v>
      </c>
      <c r="BK18">
        <f t="shared" si="42"/>
        <v>0.19597839568037534</v>
      </c>
      <c r="BL18">
        <v>6</v>
      </c>
      <c r="BM18">
        <v>0.5</v>
      </c>
      <c r="BN18" t="s">
        <v>290</v>
      </c>
      <c r="BO18">
        <v>2</v>
      </c>
      <c r="BP18">
        <v>1608159331.0999999</v>
      </c>
      <c r="BQ18">
        <v>49.583867741935499</v>
      </c>
      <c r="BR18">
        <v>48.559525806451603</v>
      </c>
      <c r="BS18">
        <v>17.439551612903202</v>
      </c>
      <c r="BT18">
        <v>16.748135483871</v>
      </c>
      <c r="BU18">
        <v>46.126312903225802</v>
      </c>
      <c r="BV18">
        <v>17.395277419354802</v>
      </c>
      <c r="BW18">
        <v>499.99970967741899</v>
      </c>
      <c r="BX18">
        <v>101.94658064516101</v>
      </c>
      <c r="BY18">
        <v>9.9977922580645195E-2</v>
      </c>
      <c r="BZ18">
        <v>27.991490322580599</v>
      </c>
      <c r="CA18">
        <v>28.598241935483902</v>
      </c>
      <c r="CB18">
        <v>999.9</v>
      </c>
      <c r="CC18">
        <v>0</v>
      </c>
      <c r="CD18">
        <v>0</v>
      </c>
      <c r="CE18">
        <v>9998.59290322581</v>
      </c>
      <c r="CF18">
        <v>0</v>
      </c>
      <c r="CG18">
        <v>290.890290322581</v>
      </c>
      <c r="CH18">
        <v>1399.9964516129</v>
      </c>
      <c r="CI18">
        <v>0.90000203225806397</v>
      </c>
      <c r="CJ18">
        <v>9.9998054838709702E-2</v>
      </c>
      <c r="CK18">
        <v>0</v>
      </c>
      <c r="CL18">
        <v>643.72190322580605</v>
      </c>
      <c r="CM18">
        <v>4.9993800000000004</v>
      </c>
      <c r="CN18">
        <v>9168.5974193548409</v>
      </c>
      <c r="CO18">
        <v>11164.3032258065</v>
      </c>
      <c r="CP18">
        <v>48.061999999999998</v>
      </c>
      <c r="CQ18">
        <v>49.941064516129003</v>
      </c>
      <c r="CR18">
        <v>48.927</v>
      </c>
      <c r="CS18">
        <v>49.686999999999998</v>
      </c>
      <c r="CT18">
        <v>49.570129032258002</v>
      </c>
      <c r="CU18">
        <v>1255.50096774194</v>
      </c>
      <c r="CV18">
        <v>139.495483870968</v>
      </c>
      <c r="CW18">
        <v>0</v>
      </c>
      <c r="CX18">
        <v>138</v>
      </c>
      <c r="CY18">
        <v>0</v>
      </c>
      <c r="CZ18">
        <v>643.49595999999997</v>
      </c>
      <c r="DA18">
        <v>-23.620153883586799</v>
      </c>
      <c r="DB18">
        <v>-337.49615429411398</v>
      </c>
      <c r="DC18">
        <v>9165.5004000000008</v>
      </c>
      <c r="DD18">
        <v>15</v>
      </c>
      <c r="DE18">
        <v>1608159218.0999999</v>
      </c>
      <c r="DF18" t="s">
        <v>291</v>
      </c>
      <c r="DG18">
        <v>1608159218.0999999</v>
      </c>
      <c r="DH18">
        <v>1608159218.0999999</v>
      </c>
      <c r="DI18">
        <v>25</v>
      </c>
      <c r="DJ18">
        <v>-0.63300000000000001</v>
      </c>
      <c r="DK18">
        <v>8.0000000000000002E-3</v>
      </c>
      <c r="DL18">
        <v>3.4580000000000002</v>
      </c>
      <c r="DM18">
        <v>4.3999999999999997E-2</v>
      </c>
      <c r="DN18">
        <v>405</v>
      </c>
      <c r="DO18">
        <v>17</v>
      </c>
      <c r="DP18">
        <v>0.27</v>
      </c>
      <c r="DQ18">
        <v>0.08</v>
      </c>
      <c r="DR18">
        <v>-0.87797585886515095</v>
      </c>
      <c r="DS18">
        <v>-0.61474176156320104</v>
      </c>
      <c r="DT18">
        <v>4.83754253535311E-2</v>
      </c>
      <c r="DU18">
        <v>0</v>
      </c>
      <c r="DV18">
        <v>1.0233684999999999</v>
      </c>
      <c r="DW18">
        <v>0.69651334371523699</v>
      </c>
      <c r="DX18">
        <v>5.5862124907519697E-2</v>
      </c>
      <c r="DY18">
        <v>0</v>
      </c>
      <c r="DZ18">
        <v>0.69134206666666698</v>
      </c>
      <c r="EA18">
        <v>4.2794322580643702E-2</v>
      </c>
      <c r="EB18">
        <v>3.2567765344824599E-3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3.4580000000000002</v>
      </c>
      <c r="EJ18">
        <v>4.4299999999999999E-2</v>
      </c>
      <c r="EK18">
        <v>3.4575499999999102</v>
      </c>
      <c r="EL18">
        <v>0</v>
      </c>
      <c r="EM18">
        <v>0</v>
      </c>
      <c r="EN18">
        <v>0</v>
      </c>
      <c r="EO18">
        <v>4.4280000000004101E-2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485.31900000000002</v>
      </c>
      <c r="FA18">
        <v>511.43400000000003</v>
      </c>
      <c r="FB18">
        <v>24.3108</v>
      </c>
      <c r="FC18">
        <v>33.0625</v>
      </c>
      <c r="FD18">
        <v>29.9998</v>
      </c>
      <c r="FE18">
        <v>32.871499999999997</v>
      </c>
      <c r="FF18">
        <v>32.9069</v>
      </c>
      <c r="FG18">
        <v>5.2774200000000002</v>
      </c>
      <c r="FH18">
        <v>0</v>
      </c>
      <c r="FI18">
        <v>100</v>
      </c>
      <c r="FJ18">
        <v>24.318999999999999</v>
      </c>
      <c r="FK18">
        <v>48.757199999999997</v>
      </c>
      <c r="FL18">
        <v>19.804600000000001</v>
      </c>
      <c r="FM18">
        <v>100.791</v>
      </c>
      <c r="FN18">
        <v>100.33799999999999</v>
      </c>
    </row>
    <row r="19" spans="1:170" x14ac:dyDescent="0.25">
      <c r="A19">
        <v>3</v>
      </c>
      <c r="B19">
        <v>1608159416.0999999</v>
      </c>
      <c r="C19">
        <v>216</v>
      </c>
      <c r="D19" t="s">
        <v>297</v>
      </c>
      <c r="E19" t="s">
        <v>298</v>
      </c>
      <c r="F19" t="s">
        <v>285</v>
      </c>
      <c r="G19" t="s">
        <v>286</v>
      </c>
      <c r="H19">
        <v>1608159408.3499999</v>
      </c>
      <c r="I19">
        <f t="shared" si="0"/>
        <v>6.29185224143369E-4</v>
      </c>
      <c r="J19">
        <f t="shared" si="1"/>
        <v>-0.3940634508654991</v>
      </c>
      <c r="K19">
        <f t="shared" si="2"/>
        <v>79.562910000000002</v>
      </c>
      <c r="L19">
        <f t="shared" si="3"/>
        <v>98.055339968511248</v>
      </c>
      <c r="M19">
        <f t="shared" si="4"/>
        <v>10.006122693221366</v>
      </c>
      <c r="N19">
        <f t="shared" si="5"/>
        <v>8.1190503193950274</v>
      </c>
      <c r="O19">
        <f t="shared" si="6"/>
        <v>2.9398495232664131E-2</v>
      </c>
      <c r="P19">
        <f t="shared" si="7"/>
        <v>2.9641434989050364</v>
      </c>
      <c r="Q19">
        <f t="shared" si="8"/>
        <v>2.9237466833892015E-2</v>
      </c>
      <c r="R19">
        <f t="shared" si="9"/>
        <v>1.828781086272406E-2</v>
      </c>
      <c r="S19">
        <f t="shared" si="10"/>
        <v>231.2921874782607</v>
      </c>
      <c r="T19">
        <f t="shared" si="11"/>
        <v>29.171703736229169</v>
      </c>
      <c r="U19">
        <f t="shared" si="12"/>
        <v>28.61308</v>
      </c>
      <c r="V19">
        <f t="shared" si="13"/>
        <v>3.9326021958925708</v>
      </c>
      <c r="W19">
        <f t="shared" si="14"/>
        <v>47.42785859823065</v>
      </c>
      <c r="X19">
        <f t="shared" si="15"/>
        <v>1.7982606713469467</v>
      </c>
      <c r="Y19">
        <f t="shared" si="16"/>
        <v>3.791570449301358</v>
      </c>
      <c r="Z19">
        <f t="shared" si="17"/>
        <v>2.1343415245456239</v>
      </c>
      <c r="AA19">
        <f t="shared" si="18"/>
        <v>-27.747068384722574</v>
      </c>
      <c r="AB19">
        <f t="shared" si="19"/>
        <v>-100.33438417828241</v>
      </c>
      <c r="AC19">
        <f t="shared" si="20"/>
        <v>-7.4004129809483787</v>
      </c>
      <c r="AD19">
        <f t="shared" si="21"/>
        <v>95.810321934307339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53749.640022759981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625.76803846153803</v>
      </c>
      <c r="AR19">
        <v>663.56</v>
      </c>
      <c r="AS19">
        <f t="shared" si="27"/>
        <v>5.6953344894903113E-2</v>
      </c>
      <c r="AT19">
        <v>0.5</v>
      </c>
      <c r="AU19">
        <f t="shared" si="28"/>
        <v>1180.1921918533092</v>
      </c>
      <c r="AV19">
        <f t="shared" si="29"/>
        <v>-0.3940634508654991</v>
      </c>
      <c r="AW19">
        <f t="shared" si="30"/>
        <v>33.607946472446592</v>
      </c>
      <c r="AX19">
        <f t="shared" si="31"/>
        <v>0.22398878775091929</v>
      </c>
      <c r="AY19">
        <f t="shared" si="32"/>
        <v>1.5563908168404042E-4</v>
      </c>
      <c r="AZ19">
        <f t="shared" si="33"/>
        <v>3.9160286937127013</v>
      </c>
      <c r="BA19" t="s">
        <v>300</v>
      </c>
      <c r="BB19">
        <v>514.92999999999995</v>
      </c>
      <c r="BC19">
        <f t="shared" si="34"/>
        <v>148.63</v>
      </c>
      <c r="BD19">
        <f t="shared" si="35"/>
        <v>0.2542687313359478</v>
      </c>
      <c r="BE19">
        <f t="shared" si="36"/>
        <v>0.94589665653495436</v>
      </c>
      <c r="BF19">
        <f t="shared" si="37"/>
        <v>-0.72793145854324304</v>
      </c>
      <c r="BG19">
        <f t="shared" si="38"/>
        <v>1.0203867353917013</v>
      </c>
      <c r="BH19">
        <f t="shared" si="39"/>
        <v>1400.00866666667</v>
      </c>
      <c r="BI19">
        <f t="shared" si="40"/>
        <v>1180.1921918533092</v>
      </c>
      <c r="BJ19">
        <f t="shared" si="41"/>
        <v>0.84298920424776402</v>
      </c>
      <c r="BK19">
        <f t="shared" si="42"/>
        <v>0.19597840849552828</v>
      </c>
      <c r="BL19">
        <v>6</v>
      </c>
      <c r="BM19">
        <v>0.5</v>
      </c>
      <c r="BN19" t="s">
        <v>290</v>
      </c>
      <c r="BO19">
        <v>2</v>
      </c>
      <c r="BP19">
        <v>1608159408.3499999</v>
      </c>
      <c r="BQ19">
        <v>79.562910000000002</v>
      </c>
      <c r="BR19">
        <v>79.150113333333394</v>
      </c>
      <c r="BS19">
        <v>17.622116666666699</v>
      </c>
      <c r="BT19">
        <v>16.880413333333301</v>
      </c>
      <c r="BU19">
        <v>76.105360000000005</v>
      </c>
      <c r="BV19">
        <v>17.577836666666698</v>
      </c>
      <c r="BW19">
        <v>500.00933333333302</v>
      </c>
      <c r="BX19">
        <v>101.9457</v>
      </c>
      <c r="BY19">
        <v>9.9968256666666699E-2</v>
      </c>
      <c r="BZ19">
        <v>27.985216666666702</v>
      </c>
      <c r="CA19">
        <v>28.61308</v>
      </c>
      <c r="CB19">
        <v>999.9</v>
      </c>
      <c r="CC19">
        <v>0</v>
      </c>
      <c r="CD19">
        <v>0</v>
      </c>
      <c r="CE19">
        <v>10003.8983333333</v>
      </c>
      <c r="CF19">
        <v>0</v>
      </c>
      <c r="CG19">
        <v>293.10629999999998</v>
      </c>
      <c r="CH19">
        <v>1400.00866666667</v>
      </c>
      <c r="CI19">
        <v>0.90000356666666703</v>
      </c>
      <c r="CJ19">
        <v>9.9996479999999999E-2</v>
      </c>
      <c r="CK19">
        <v>0</v>
      </c>
      <c r="CL19">
        <v>625.803766666667</v>
      </c>
      <c r="CM19">
        <v>4.9993800000000004</v>
      </c>
      <c r="CN19">
        <v>8913.7330000000002</v>
      </c>
      <c r="CO19">
        <v>11164.4066666667</v>
      </c>
      <c r="CP19">
        <v>48.108199999999997</v>
      </c>
      <c r="CQ19">
        <v>49.936999999999998</v>
      </c>
      <c r="CR19">
        <v>48.936999999999998</v>
      </c>
      <c r="CS19">
        <v>49.649799999999999</v>
      </c>
      <c r="CT19">
        <v>49.625</v>
      </c>
      <c r="CU19">
        <v>1255.51166666667</v>
      </c>
      <c r="CV19">
        <v>139.49700000000001</v>
      </c>
      <c r="CW19">
        <v>0</v>
      </c>
      <c r="CX19">
        <v>76.400000095367403</v>
      </c>
      <c r="CY19">
        <v>0</v>
      </c>
      <c r="CZ19">
        <v>625.76803846153803</v>
      </c>
      <c r="DA19">
        <v>-11.7577777745334</v>
      </c>
      <c r="DB19">
        <v>-181.81606836459599</v>
      </c>
      <c r="DC19">
        <v>8912.8338461538406</v>
      </c>
      <c r="DD19">
        <v>15</v>
      </c>
      <c r="DE19">
        <v>1608159218.0999999</v>
      </c>
      <c r="DF19" t="s">
        <v>291</v>
      </c>
      <c r="DG19">
        <v>1608159218.0999999</v>
      </c>
      <c r="DH19">
        <v>1608159218.0999999</v>
      </c>
      <c r="DI19">
        <v>25</v>
      </c>
      <c r="DJ19">
        <v>-0.63300000000000001</v>
      </c>
      <c r="DK19">
        <v>8.0000000000000002E-3</v>
      </c>
      <c r="DL19">
        <v>3.4580000000000002</v>
      </c>
      <c r="DM19">
        <v>4.3999999999999997E-2</v>
      </c>
      <c r="DN19">
        <v>405</v>
      </c>
      <c r="DO19">
        <v>17</v>
      </c>
      <c r="DP19">
        <v>0.27</v>
      </c>
      <c r="DQ19">
        <v>0.08</v>
      </c>
      <c r="DR19">
        <v>-0.39264246493689198</v>
      </c>
      <c r="DS19">
        <v>-0.18248239050672299</v>
      </c>
      <c r="DT19">
        <v>2.07150487661256E-2</v>
      </c>
      <c r="DU19">
        <v>1</v>
      </c>
      <c r="DV19">
        <v>0.41216303333333298</v>
      </c>
      <c r="DW19">
        <v>0.171096</v>
      </c>
      <c r="DX19">
        <v>2.35536291180833E-2</v>
      </c>
      <c r="DY19">
        <v>1</v>
      </c>
      <c r="DZ19">
        <v>0.74118233333333305</v>
      </c>
      <c r="EA19">
        <v>7.0089664071188801E-2</v>
      </c>
      <c r="EB19">
        <v>5.1703260847089996E-3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3.4569999999999999</v>
      </c>
      <c r="EJ19">
        <v>4.4299999999999999E-2</v>
      </c>
      <c r="EK19">
        <v>3.4575499999999102</v>
      </c>
      <c r="EL19">
        <v>0</v>
      </c>
      <c r="EM19">
        <v>0</v>
      </c>
      <c r="EN19">
        <v>0</v>
      </c>
      <c r="EO19">
        <v>4.4280000000004101E-2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3.3</v>
      </c>
      <c r="EY19">
        <v>2</v>
      </c>
      <c r="EZ19">
        <v>485.53100000000001</v>
      </c>
      <c r="FA19">
        <v>511.88799999999998</v>
      </c>
      <c r="FB19">
        <v>24.348400000000002</v>
      </c>
      <c r="FC19">
        <v>33.023200000000003</v>
      </c>
      <c r="FD19">
        <v>29.9998</v>
      </c>
      <c r="FE19">
        <v>32.840699999999998</v>
      </c>
      <c r="FF19">
        <v>32.876199999999997</v>
      </c>
      <c r="FG19">
        <v>6.6618199999999996</v>
      </c>
      <c r="FH19">
        <v>0</v>
      </c>
      <c r="FI19">
        <v>100</v>
      </c>
      <c r="FJ19">
        <v>24.3565</v>
      </c>
      <c r="FK19">
        <v>79.444400000000002</v>
      </c>
      <c r="FL19">
        <v>17.441700000000001</v>
      </c>
      <c r="FM19">
        <v>100.794</v>
      </c>
      <c r="FN19">
        <v>100.34399999999999</v>
      </c>
    </row>
    <row r="20" spans="1:170" x14ac:dyDescent="0.25">
      <c r="A20">
        <v>4</v>
      </c>
      <c r="B20">
        <v>1608159489.5</v>
      </c>
      <c r="C20">
        <v>289.40000009536698</v>
      </c>
      <c r="D20" t="s">
        <v>302</v>
      </c>
      <c r="E20" t="s">
        <v>303</v>
      </c>
      <c r="F20" t="s">
        <v>285</v>
      </c>
      <c r="G20" t="s">
        <v>286</v>
      </c>
      <c r="H20">
        <v>1608159481.75</v>
      </c>
      <c r="I20">
        <f t="shared" si="0"/>
        <v>7.1240302508526949E-4</v>
      </c>
      <c r="J20">
        <f t="shared" si="1"/>
        <v>9.1691985591421006E-3</v>
      </c>
      <c r="K20">
        <f t="shared" si="2"/>
        <v>99.651020000000003</v>
      </c>
      <c r="L20">
        <f t="shared" si="3"/>
        <v>95.875018363364461</v>
      </c>
      <c r="M20">
        <f t="shared" si="4"/>
        <v>9.7834946209829212</v>
      </c>
      <c r="N20">
        <f t="shared" si="5"/>
        <v>10.16881388695516</v>
      </c>
      <c r="O20">
        <f t="shared" si="6"/>
        <v>3.3576292144682877E-2</v>
      </c>
      <c r="P20">
        <f t="shared" si="7"/>
        <v>2.9662142065406782</v>
      </c>
      <c r="Q20">
        <f t="shared" si="8"/>
        <v>3.3366566380378306E-2</v>
      </c>
      <c r="R20">
        <f t="shared" si="9"/>
        <v>2.0872837660067062E-2</v>
      </c>
      <c r="S20">
        <f t="shared" si="10"/>
        <v>231.29015323722746</v>
      </c>
      <c r="T20">
        <f t="shared" si="11"/>
        <v>29.147846604797763</v>
      </c>
      <c r="U20">
        <f t="shared" si="12"/>
        <v>28.627770000000002</v>
      </c>
      <c r="V20">
        <f t="shared" si="13"/>
        <v>3.9359559302646505</v>
      </c>
      <c r="W20">
        <f t="shared" si="14"/>
        <v>47.970672459300047</v>
      </c>
      <c r="X20">
        <f t="shared" si="15"/>
        <v>1.8186619279290481</v>
      </c>
      <c r="Y20">
        <f t="shared" si="16"/>
        <v>3.7911954006316315</v>
      </c>
      <c r="Z20">
        <f t="shared" si="17"/>
        <v>2.1172940023356022</v>
      </c>
      <c r="AA20">
        <f t="shared" si="18"/>
        <v>-31.416973406260386</v>
      </c>
      <c r="AB20">
        <f t="shared" si="19"/>
        <v>-103.02494259022181</v>
      </c>
      <c r="AC20">
        <f t="shared" si="20"/>
        <v>-7.5940487316846479</v>
      </c>
      <c r="AD20">
        <f t="shared" si="21"/>
        <v>89.254188509060626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53810.40942524471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615.29039999999998</v>
      </c>
      <c r="AR20">
        <v>654.52</v>
      </c>
      <c r="AS20">
        <f t="shared" si="27"/>
        <v>5.9936441972743393E-2</v>
      </c>
      <c r="AT20">
        <v>0.5</v>
      </c>
      <c r="AU20">
        <f t="shared" si="28"/>
        <v>1180.1883418529706</v>
      </c>
      <c r="AV20">
        <f t="shared" si="29"/>
        <v>9.1691985591421006E-3</v>
      </c>
      <c r="AW20">
        <f t="shared" si="30"/>
        <v>35.368145034189403</v>
      </c>
      <c r="AX20">
        <f t="shared" si="31"/>
        <v>0.23242987227281062</v>
      </c>
      <c r="AY20">
        <f t="shared" si="32"/>
        <v>4.973076394347945E-4</v>
      </c>
      <c r="AZ20">
        <f t="shared" si="33"/>
        <v>3.9839271527226061</v>
      </c>
      <c r="BA20" t="s">
        <v>305</v>
      </c>
      <c r="BB20">
        <v>502.39</v>
      </c>
      <c r="BC20">
        <f t="shared" si="34"/>
        <v>152.13</v>
      </c>
      <c r="BD20">
        <f t="shared" si="35"/>
        <v>0.25786892789061988</v>
      </c>
      <c r="BE20">
        <f t="shared" si="36"/>
        <v>0.94487424312151003</v>
      </c>
      <c r="BF20">
        <f t="shared" si="37"/>
        <v>-0.64356266720508926</v>
      </c>
      <c r="BG20">
        <f t="shared" si="38"/>
        <v>1.023936562250044</v>
      </c>
      <c r="BH20">
        <f t="shared" si="39"/>
        <v>1400.0050000000001</v>
      </c>
      <c r="BI20">
        <f t="shared" si="40"/>
        <v>1180.1883418529706</v>
      </c>
      <c r="BJ20">
        <f t="shared" si="41"/>
        <v>0.84298866207832868</v>
      </c>
      <c r="BK20">
        <f t="shared" si="42"/>
        <v>0.19597732415665728</v>
      </c>
      <c r="BL20">
        <v>6</v>
      </c>
      <c r="BM20">
        <v>0.5</v>
      </c>
      <c r="BN20" t="s">
        <v>290</v>
      </c>
      <c r="BO20">
        <v>2</v>
      </c>
      <c r="BP20">
        <v>1608159481.75</v>
      </c>
      <c r="BQ20">
        <v>99.651020000000003</v>
      </c>
      <c r="BR20">
        <v>99.747213333333306</v>
      </c>
      <c r="BS20">
        <v>17.822286666666699</v>
      </c>
      <c r="BT20">
        <v>16.9826366666667</v>
      </c>
      <c r="BU20">
        <v>96.193456666666606</v>
      </c>
      <c r="BV20">
        <v>17.778009999999998</v>
      </c>
      <c r="BW20">
        <v>499.99860000000001</v>
      </c>
      <c r="BX20">
        <v>101.94436666666699</v>
      </c>
      <c r="BY20">
        <v>9.9886236666666697E-2</v>
      </c>
      <c r="BZ20">
        <v>27.983519999999999</v>
      </c>
      <c r="CA20">
        <v>28.627770000000002</v>
      </c>
      <c r="CB20">
        <v>999.9</v>
      </c>
      <c r="CC20">
        <v>0</v>
      </c>
      <c r="CD20">
        <v>0</v>
      </c>
      <c r="CE20">
        <v>10015.7716666667</v>
      </c>
      <c r="CF20">
        <v>0</v>
      </c>
      <c r="CG20">
        <v>227.78843333333299</v>
      </c>
      <c r="CH20">
        <v>1400.0050000000001</v>
      </c>
      <c r="CI20">
        <v>0.90001826666666696</v>
      </c>
      <c r="CJ20">
        <v>9.9982023333333295E-2</v>
      </c>
      <c r="CK20">
        <v>0</v>
      </c>
      <c r="CL20">
        <v>615.31446666666704</v>
      </c>
      <c r="CM20">
        <v>4.9993800000000004</v>
      </c>
      <c r="CN20">
        <v>8767.1370000000006</v>
      </c>
      <c r="CO20">
        <v>11164.4333333333</v>
      </c>
      <c r="CP20">
        <v>48.149799999999999</v>
      </c>
      <c r="CQ20">
        <v>49.953800000000001</v>
      </c>
      <c r="CR20">
        <v>48.983199999999997</v>
      </c>
      <c r="CS20">
        <v>49.674599999999998</v>
      </c>
      <c r="CT20">
        <v>49.670466666666698</v>
      </c>
      <c r="CU20">
        <v>1255.5336666666699</v>
      </c>
      <c r="CV20">
        <v>139.47133333333301</v>
      </c>
      <c r="CW20">
        <v>0</v>
      </c>
      <c r="CX20">
        <v>72.599999904632597</v>
      </c>
      <c r="CY20">
        <v>0</v>
      </c>
      <c r="CZ20">
        <v>615.29039999999998</v>
      </c>
      <c r="DA20">
        <v>-9.0616922996036209</v>
      </c>
      <c r="DB20">
        <v>-124.980769424627</v>
      </c>
      <c r="DC20">
        <v>8766.5036</v>
      </c>
      <c r="DD20">
        <v>15</v>
      </c>
      <c r="DE20">
        <v>1608159218.0999999</v>
      </c>
      <c r="DF20" t="s">
        <v>291</v>
      </c>
      <c r="DG20">
        <v>1608159218.0999999</v>
      </c>
      <c r="DH20">
        <v>1608159218.0999999</v>
      </c>
      <c r="DI20">
        <v>25</v>
      </c>
      <c r="DJ20">
        <v>-0.63300000000000001</v>
      </c>
      <c r="DK20">
        <v>8.0000000000000002E-3</v>
      </c>
      <c r="DL20">
        <v>3.4580000000000002</v>
      </c>
      <c r="DM20">
        <v>4.3999999999999997E-2</v>
      </c>
      <c r="DN20">
        <v>405</v>
      </c>
      <c r="DO20">
        <v>17</v>
      </c>
      <c r="DP20">
        <v>0.27</v>
      </c>
      <c r="DQ20">
        <v>0.08</v>
      </c>
      <c r="DR20">
        <v>1.3514185276306099E-2</v>
      </c>
      <c r="DS20">
        <v>-0.16578431122412701</v>
      </c>
      <c r="DT20">
        <v>1.88558236427274E-2</v>
      </c>
      <c r="DU20">
        <v>1</v>
      </c>
      <c r="DV20">
        <v>-0.100662987096774</v>
      </c>
      <c r="DW20">
        <v>0.182416795161291</v>
      </c>
      <c r="DX20">
        <v>2.1966819809001101E-2</v>
      </c>
      <c r="DY20">
        <v>1</v>
      </c>
      <c r="DZ20">
        <v>0.83828474193548397</v>
      </c>
      <c r="EA20">
        <v>0.10964704838709501</v>
      </c>
      <c r="EB20">
        <v>8.2269468133011892E-3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3.4580000000000002</v>
      </c>
      <c r="EJ20">
        <v>4.4299999999999999E-2</v>
      </c>
      <c r="EK20">
        <v>3.4575499999999102</v>
      </c>
      <c r="EL20">
        <v>0</v>
      </c>
      <c r="EM20">
        <v>0</v>
      </c>
      <c r="EN20">
        <v>0</v>
      </c>
      <c r="EO20">
        <v>4.4280000000004101E-2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4.5</v>
      </c>
      <c r="EY20">
        <v>2</v>
      </c>
      <c r="EZ20">
        <v>485.858</v>
      </c>
      <c r="FA20">
        <v>511.82100000000003</v>
      </c>
      <c r="FB20">
        <v>24.381699999999999</v>
      </c>
      <c r="FC20">
        <v>32.988300000000002</v>
      </c>
      <c r="FD20">
        <v>29.9999</v>
      </c>
      <c r="FE20">
        <v>32.810400000000001</v>
      </c>
      <c r="FF20">
        <v>32.846899999999998</v>
      </c>
      <c r="FG20">
        <v>7.5973600000000001</v>
      </c>
      <c r="FH20">
        <v>0</v>
      </c>
      <c r="FI20">
        <v>100</v>
      </c>
      <c r="FJ20">
        <v>24.3918</v>
      </c>
      <c r="FK20">
        <v>99.989900000000006</v>
      </c>
      <c r="FL20">
        <v>17.6205</v>
      </c>
      <c r="FM20">
        <v>100.798</v>
      </c>
      <c r="FN20">
        <v>100.346</v>
      </c>
    </row>
    <row r="21" spans="1:170" x14ac:dyDescent="0.25">
      <c r="A21">
        <v>5</v>
      </c>
      <c r="B21">
        <v>1608159564.5</v>
      </c>
      <c r="C21">
        <v>364.40000009536698</v>
      </c>
      <c r="D21" t="s">
        <v>306</v>
      </c>
      <c r="E21" t="s">
        <v>307</v>
      </c>
      <c r="F21" t="s">
        <v>285</v>
      </c>
      <c r="G21" t="s">
        <v>286</v>
      </c>
      <c r="H21">
        <v>1608159556.75</v>
      </c>
      <c r="I21">
        <f t="shared" si="0"/>
        <v>8.217702937441825E-4</v>
      </c>
      <c r="J21">
        <f t="shared" si="1"/>
        <v>1.1182868866233107</v>
      </c>
      <c r="K21">
        <f t="shared" si="2"/>
        <v>149.20070000000001</v>
      </c>
      <c r="L21">
        <f t="shared" si="3"/>
        <v>99.029807742813162</v>
      </c>
      <c r="M21">
        <f t="shared" si="4"/>
        <v>10.105688747931985</v>
      </c>
      <c r="N21">
        <f t="shared" si="5"/>
        <v>15.225474728673285</v>
      </c>
      <c r="O21">
        <f t="shared" si="6"/>
        <v>3.9160738665239767E-2</v>
      </c>
      <c r="P21">
        <f t="shared" si="7"/>
        <v>2.9604895999599741</v>
      </c>
      <c r="Q21">
        <f t="shared" si="8"/>
        <v>3.8875220469377331E-2</v>
      </c>
      <c r="R21">
        <f t="shared" si="9"/>
        <v>2.4322491794643099E-2</v>
      </c>
      <c r="S21">
        <f t="shared" si="10"/>
        <v>231.28995351955263</v>
      </c>
      <c r="T21">
        <f t="shared" si="11"/>
        <v>29.130452360342122</v>
      </c>
      <c r="U21">
        <f t="shared" si="12"/>
        <v>28.637979999999999</v>
      </c>
      <c r="V21">
        <f t="shared" si="13"/>
        <v>3.9382883474694523</v>
      </c>
      <c r="W21">
        <f t="shared" si="14"/>
        <v>48.568279118680266</v>
      </c>
      <c r="X21">
        <f t="shared" si="15"/>
        <v>1.8422486272154506</v>
      </c>
      <c r="Y21">
        <f t="shared" si="16"/>
        <v>3.7931107723907131</v>
      </c>
      <c r="Z21">
        <f t="shared" si="17"/>
        <v>2.0960397202540015</v>
      </c>
      <c r="AA21">
        <f t="shared" si="18"/>
        <v>-36.240069954118447</v>
      </c>
      <c r="AB21">
        <f t="shared" si="19"/>
        <v>-103.07296808944986</v>
      </c>
      <c r="AC21">
        <f t="shared" si="20"/>
        <v>-7.6129952458066912</v>
      </c>
      <c r="AD21">
        <f t="shared" si="21"/>
        <v>84.363920230177627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53641.747674807433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608.77768000000003</v>
      </c>
      <c r="AR21">
        <v>652.78</v>
      </c>
      <c r="AS21">
        <f t="shared" si="27"/>
        <v>6.740757988908963E-2</v>
      </c>
      <c r="AT21">
        <v>0.5</v>
      </c>
      <c r="AU21">
        <f t="shared" si="28"/>
        <v>1180.1862218530243</v>
      </c>
      <c r="AV21">
        <f t="shared" si="29"/>
        <v>1.1182868866233107</v>
      </c>
      <c r="AW21">
        <f t="shared" si="30"/>
        <v>39.776748516780295</v>
      </c>
      <c r="AX21">
        <f t="shared" si="31"/>
        <v>0.25115659180734701</v>
      </c>
      <c r="AY21">
        <f t="shared" si="32"/>
        <v>1.4370904650764097E-3</v>
      </c>
      <c r="AZ21">
        <f t="shared" si="33"/>
        <v>3.9972119243849389</v>
      </c>
      <c r="BA21" t="s">
        <v>309</v>
      </c>
      <c r="BB21">
        <v>488.83</v>
      </c>
      <c r="BC21">
        <f t="shared" si="34"/>
        <v>163.95</v>
      </c>
      <c r="BD21">
        <f t="shared" si="35"/>
        <v>0.26838865507776727</v>
      </c>
      <c r="BE21">
        <f t="shared" si="36"/>
        <v>0.94088163706842154</v>
      </c>
      <c r="BF21">
        <f t="shared" si="37"/>
        <v>-0.70182582877334188</v>
      </c>
      <c r="BG21">
        <f t="shared" si="38"/>
        <v>1.0246198253842826</v>
      </c>
      <c r="BH21">
        <f t="shared" si="39"/>
        <v>1400.0023333333299</v>
      </c>
      <c r="BI21">
        <f t="shared" si="40"/>
        <v>1180.1862218530243</v>
      </c>
      <c r="BJ21">
        <f t="shared" si="41"/>
        <v>0.8429887534851922</v>
      </c>
      <c r="BK21">
        <f t="shared" si="42"/>
        <v>0.19597750697038432</v>
      </c>
      <c r="BL21">
        <v>6</v>
      </c>
      <c r="BM21">
        <v>0.5</v>
      </c>
      <c r="BN21" t="s">
        <v>290</v>
      </c>
      <c r="BO21">
        <v>2</v>
      </c>
      <c r="BP21">
        <v>1608159556.75</v>
      </c>
      <c r="BQ21">
        <v>149.20070000000001</v>
      </c>
      <c r="BR21">
        <v>150.689766666667</v>
      </c>
      <c r="BS21">
        <v>18.052953333333299</v>
      </c>
      <c r="BT21">
        <v>17.0846366666667</v>
      </c>
      <c r="BU21">
        <v>145.7432</v>
      </c>
      <c r="BV21">
        <v>18.008683333333298</v>
      </c>
      <c r="BW21">
        <v>500.0027</v>
      </c>
      <c r="BX21">
        <v>101.9469</v>
      </c>
      <c r="BY21">
        <v>0.10003898</v>
      </c>
      <c r="BZ21">
        <v>27.992183333333301</v>
      </c>
      <c r="CA21">
        <v>28.637979999999999</v>
      </c>
      <c r="CB21">
        <v>999.9</v>
      </c>
      <c r="CC21">
        <v>0</v>
      </c>
      <c r="CD21">
        <v>0</v>
      </c>
      <c r="CE21">
        <v>9983.0843333333305</v>
      </c>
      <c r="CF21">
        <v>0</v>
      </c>
      <c r="CG21">
        <v>248.27803333333301</v>
      </c>
      <c r="CH21">
        <v>1400.0023333333299</v>
      </c>
      <c r="CI21">
        <v>0.90001603333333302</v>
      </c>
      <c r="CJ21">
        <v>9.9984203333333299E-2</v>
      </c>
      <c r="CK21">
        <v>0</v>
      </c>
      <c r="CL21">
        <v>608.83396666666704</v>
      </c>
      <c r="CM21">
        <v>4.9993800000000004</v>
      </c>
      <c r="CN21">
        <v>8679.9183333333294</v>
      </c>
      <c r="CO21">
        <v>11164.3866666667</v>
      </c>
      <c r="CP21">
        <v>48.186999999999998</v>
      </c>
      <c r="CQ21">
        <v>50</v>
      </c>
      <c r="CR21">
        <v>49</v>
      </c>
      <c r="CS21">
        <v>49.686999999999998</v>
      </c>
      <c r="CT21">
        <v>49.686999999999998</v>
      </c>
      <c r="CU21">
        <v>1255.527</v>
      </c>
      <c r="CV21">
        <v>139.475333333333</v>
      </c>
      <c r="CW21">
        <v>0</v>
      </c>
      <c r="CX21">
        <v>74.599999904632597</v>
      </c>
      <c r="CY21">
        <v>0</v>
      </c>
      <c r="CZ21">
        <v>608.77768000000003</v>
      </c>
      <c r="DA21">
        <v>-5.1376153826705799</v>
      </c>
      <c r="DB21">
        <v>-69.129230870006495</v>
      </c>
      <c r="DC21">
        <v>8678.9524000000001</v>
      </c>
      <c r="DD21">
        <v>15</v>
      </c>
      <c r="DE21">
        <v>1608159218.0999999</v>
      </c>
      <c r="DF21" t="s">
        <v>291</v>
      </c>
      <c r="DG21">
        <v>1608159218.0999999</v>
      </c>
      <c r="DH21">
        <v>1608159218.0999999</v>
      </c>
      <c r="DI21">
        <v>25</v>
      </c>
      <c r="DJ21">
        <v>-0.63300000000000001</v>
      </c>
      <c r="DK21">
        <v>8.0000000000000002E-3</v>
      </c>
      <c r="DL21">
        <v>3.4580000000000002</v>
      </c>
      <c r="DM21">
        <v>4.3999999999999997E-2</v>
      </c>
      <c r="DN21">
        <v>405</v>
      </c>
      <c r="DO21">
        <v>17</v>
      </c>
      <c r="DP21">
        <v>0.27</v>
      </c>
      <c r="DQ21">
        <v>0.08</v>
      </c>
      <c r="DR21">
        <v>1.1222379244415099</v>
      </c>
      <c r="DS21">
        <v>-0.13938591548788901</v>
      </c>
      <c r="DT21">
        <v>2.5011883103855801E-2</v>
      </c>
      <c r="DU21">
        <v>1</v>
      </c>
      <c r="DV21">
        <v>-1.49393483870968</v>
      </c>
      <c r="DW21">
        <v>0.11913387096774</v>
      </c>
      <c r="DX21">
        <v>2.9126104671944701E-2</v>
      </c>
      <c r="DY21">
        <v>1</v>
      </c>
      <c r="DZ21">
        <v>0.96683925806451598</v>
      </c>
      <c r="EA21">
        <v>0.127769322580644</v>
      </c>
      <c r="EB21">
        <v>9.5587400876075094E-3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3.4569999999999999</v>
      </c>
      <c r="EJ21">
        <v>4.4299999999999999E-2</v>
      </c>
      <c r="EK21">
        <v>3.4575499999999102</v>
      </c>
      <c r="EL21">
        <v>0</v>
      </c>
      <c r="EM21">
        <v>0</v>
      </c>
      <c r="EN21">
        <v>0</v>
      </c>
      <c r="EO21">
        <v>4.4280000000004101E-2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5.8</v>
      </c>
      <c r="EX21">
        <v>5.8</v>
      </c>
      <c r="EY21">
        <v>2</v>
      </c>
      <c r="EZ21">
        <v>486.11900000000003</v>
      </c>
      <c r="FA21">
        <v>511.93</v>
      </c>
      <c r="FB21">
        <v>24.3828</v>
      </c>
      <c r="FC21">
        <v>32.959499999999998</v>
      </c>
      <c r="FD21">
        <v>30.0002</v>
      </c>
      <c r="FE21">
        <v>32.784100000000002</v>
      </c>
      <c r="FF21">
        <v>32.822299999999998</v>
      </c>
      <c r="FG21">
        <v>9.9301399999999997</v>
      </c>
      <c r="FH21">
        <v>0</v>
      </c>
      <c r="FI21">
        <v>100</v>
      </c>
      <c r="FJ21">
        <v>24.383400000000002</v>
      </c>
      <c r="FK21">
        <v>151.119</v>
      </c>
      <c r="FL21">
        <v>17.808299999999999</v>
      </c>
      <c r="FM21">
        <v>100.80200000000001</v>
      </c>
      <c r="FN21">
        <v>100.351</v>
      </c>
    </row>
    <row r="22" spans="1:170" x14ac:dyDescent="0.25">
      <c r="A22">
        <v>6</v>
      </c>
      <c r="B22">
        <v>1608159639.5</v>
      </c>
      <c r="C22">
        <v>439.40000009536698</v>
      </c>
      <c r="D22" t="s">
        <v>310</v>
      </c>
      <c r="E22" t="s">
        <v>311</v>
      </c>
      <c r="F22" t="s">
        <v>285</v>
      </c>
      <c r="G22" t="s">
        <v>286</v>
      </c>
      <c r="H22">
        <v>1608159631.75</v>
      </c>
      <c r="I22">
        <f t="shared" si="0"/>
        <v>9.3030986356340073E-4</v>
      </c>
      <c r="J22">
        <f t="shared" si="1"/>
        <v>2.2463759031695751</v>
      </c>
      <c r="K22">
        <f t="shared" si="2"/>
        <v>199.159866666667</v>
      </c>
      <c r="L22">
        <f t="shared" si="3"/>
        <v>113.1557987634652</v>
      </c>
      <c r="M22">
        <f t="shared" si="4"/>
        <v>11.54704408389709</v>
      </c>
      <c r="N22">
        <f t="shared" si="5"/>
        <v>20.323375251411161</v>
      </c>
      <c r="O22">
        <f t="shared" si="6"/>
        <v>4.4813556479140856E-2</v>
      </c>
      <c r="P22">
        <f t="shared" si="7"/>
        <v>2.9639609324724492</v>
      </c>
      <c r="Q22">
        <f t="shared" si="8"/>
        <v>4.4440518061827118E-2</v>
      </c>
      <c r="R22">
        <f t="shared" si="9"/>
        <v>2.7808580844209653E-2</v>
      </c>
      <c r="S22">
        <f t="shared" si="10"/>
        <v>231.29216664697478</v>
      </c>
      <c r="T22">
        <f t="shared" si="11"/>
        <v>29.099035464853941</v>
      </c>
      <c r="U22">
        <f t="shared" si="12"/>
        <v>28.6513766666667</v>
      </c>
      <c r="V22">
        <f t="shared" si="13"/>
        <v>3.9413505692644129</v>
      </c>
      <c r="W22">
        <f t="shared" si="14"/>
        <v>49.199212814455798</v>
      </c>
      <c r="X22">
        <f t="shared" si="15"/>
        <v>1.8659318703414738</v>
      </c>
      <c r="Y22">
        <f t="shared" si="16"/>
        <v>3.7926051324813521</v>
      </c>
      <c r="Z22">
        <f t="shared" si="17"/>
        <v>2.0754186989229391</v>
      </c>
      <c r="AA22">
        <f t="shared" si="18"/>
        <v>-41.02666498314597</v>
      </c>
      <c r="AB22">
        <f t="shared" si="19"/>
        <v>-105.69991451381161</v>
      </c>
      <c r="AC22">
        <f t="shared" si="20"/>
        <v>-7.7983104660993448</v>
      </c>
      <c r="AD22">
        <f t="shared" si="21"/>
        <v>76.767276683917871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53743.469990800862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607.05907692307699</v>
      </c>
      <c r="AR22">
        <v>657.64</v>
      </c>
      <c r="AS22">
        <f t="shared" si="27"/>
        <v>7.6912783706774235E-2</v>
      </c>
      <c r="AT22">
        <v>0.5</v>
      </c>
      <c r="AU22">
        <f t="shared" si="28"/>
        <v>1180.1901669065878</v>
      </c>
      <c r="AV22">
        <f t="shared" si="29"/>
        <v>2.2463759031695751</v>
      </c>
      <c r="AW22">
        <f t="shared" si="30"/>
        <v>45.385855520074088</v>
      </c>
      <c r="AX22">
        <f t="shared" si="31"/>
        <v>0.26140441578979379</v>
      </c>
      <c r="AY22">
        <f t="shared" si="32"/>
        <v>2.3929392585841868E-3</v>
      </c>
      <c r="AZ22">
        <f t="shared" si="33"/>
        <v>3.9602822212760782</v>
      </c>
      <c r="BA22" t="s">
        <v>313</v>
      </c>
      <c r="BB22">
        <v>485.73</v>
      </c>
      <c r="BC22">
        <f t="shared" si="34"/>
        <v>171.90999999999997</v>
      </c>
      <c r="BD22">
        <f t="shared" si="35"/>
        <v>0.29422909125078828</v>
      </c>
      <c r="BE22">
        <f t="shared" si="36"/>
        <v>0.93808057341473527</v>
      </c>
      <c r="BF22">
        <f t="shared" si="37"/>
        <v>-0.87454381018247618</v>
      </c>
      <c r="BG22">
        <f t="shared" si="38"/>
        <v>1.0227114007679612</v>
      </c>
      <c r="BH22">
        <f t="shared" si="39"/>
        <v>1400.0060000000001</v>
      </c>
      <c r="BI22">
        <f t="shared" si="40"/>
        <v>1180.1901669065878</v>
      </c>
      <c r="BJ22">
        <f t="shared" si="41"/>
        <v>0.8429893635502903</v>
      </c>
      <c r="BK22">
        <f t="shared" si="42"/>
        <v>0.19597872710058054</v>
      </c>
      <c r="BL22">
        <v>6</v>
      </c>
      <c r="BM22">
        <v>0.5</v>
      </c>
      <c r="BN22" t="s">
        <v>290</v>
      </c>
      <c r="BO22">
        <v>2</v>
      </c>
      <c r="BP22">
        <v>1608159631.75</v>
      </c>
      <c r="BQ22">
        <v>199.159866666667</v>
      </c>
      <c r="BR22">
        <v>202.07786666666701</v>
      </c>
      <c r="BS22">
        <v>18.2852866666667</v>
      </c>
      <c r="BT22">
        <v>17.189323333333299</v>
      </c>
      <c r="BU22">
        <v>195.702433333333</v>
      </c>
      <c r="BV22">
        <v>18.241006666666699</v>
      </c>
      <c r="BW22">
        <v>499.99786666666699</v>
      </c>
      <c r="BX22">
        <v>101.9456</v>
      </c>
      <c r="BY22">
        <v>9.9935536666666602E-2</v>
      </c>
      <c r="BZ22">
        <v>27.989896666666699</v>
      </c>
      <c r="CA22">
        <v>28.6513766666667</v>
      </c>
      <c r="CB22">
        <v>999.9</v>
      </c>
      <c r="CC22">
        <v>0</v>
      </c>
      <c r="CD22">
        <v>0</v>
      </c>
      <c r="CE22">
        <v>10002.8733333333</v>
      </c>
      <c r="CF22">
        <v>0</v>
      </c>
      <c r="CG22">
        <v>249.181266666667</v>
      </c>
      <c r="CH22">
        <v>1400.0060000000001</v>
      </c>
      <c r="CI22">
        <v>0.89999776666666698</v>
      </c>
      <c r="CJ22">
        <v>0.100002243333333</v>
      </c>
      <c r="CK22">
        <v>0</v>
      </c>
      <c r="CL22">
        <v>607.05050000000006</v>
      </c>
      <c r="CM22">
        <v>4.9993800000000004</v>
      </c>
      <c r="CN22">
        <v>8662.0400000000009</v>
      </c>
      <c r="CO22">
        <v>11164.36</v>
      </c>
      <c r="CP22">
        <v>48.25</v>
      </c>
      <c r="CQ22">
        <v>50.061999999999998</v>
      </c>
      <c r="CR22">
        <v>49.061999999999998</v>
      </c>
      <c r="CS22">
        <v>49.703800000000001</v>
      </c>
      <c r="CT22">
        <v>49.75</v>
      </c>
      <c r="CU22">
        <v>1255.5063333333301</v>
      </c>
      <c r="CV22">
        <v>139.50466666666699</v>
      </c>
      <c r="CW22">
        <v>0</v>
      </c>
      <c r="CX22">
        <v>74.099999904632597</v>
      </c>
      <c r="CY22">
        <v>0</v>
      </c>
      <c r="CZ22">
        <v>607.05907692307699</v>
      </c>
      <c r="DA22">
        <v>-1.9832478604713499</v>
      </c>
      <c r="DB22">
        <v>-23.948034194265698</v>
      </c>
      <c r="DC22">
        <v>8662.0484615384594</v>
      </c>
      <c r="DD22">
        <v>15</v>
      </c>
      <c r="DE22">
        <v>1608159218.0999999</v>
      </c>
      <c r="DF22" t="s">
        <v>291</v>
      </c>
      <c r="DG22">
        <v>1608159218.0999999</v>
      </c>
      <c r="DH22">
        <v>1608159218.0999999</v>
      </c>
      <c r="DI22">
        <v>25</v>
      </c>
      <c r="DJ22">
        <v>-0.63300000000000001</v>
      </c>
      <c r="DK22">
        <v>8.0000000000000002E-3</v>
      </c>
      <c r="DL22">
        <v>3.4580000000000002</v>
      </c>
      <c r="DM22">
        <v>4.3999999999999997E-2</v>
      </c>
      <c r="DN22">
        <v>405</v>
      </c>
      <c r="DO22">
        <v>17</v>
      </c>
      <c r="DP22">
        <v>0.27</v>
      </c>
      <c r="DQ22">
        <v>0.08</v>
      </c>
      <c r="DR22">
        <v>2.2493033620393099</v>
      </c>
      <c r="DS22">
        <v>-0.17337607085800999</v>
      </c>
      <c r="DT22">
        <v>1.5857181220376701E-2</v>
      </c>
      <c r="DU22">
        <v>1</v>
      </c>
      <c r="DV22">
        <v>-2.9203596774193499</v>
      </c>
      <c r="DW22">
        <v>0.18725903225808799</v>
      </c>
      <c r="DX22">
        <v>1.8086378493018401E-2</v>
      </c>
      <c r="DY22">
        <v>1</v>
      </c>
      <c r="DZ22">
        <v>1.0949232258064501</v>
      </c>
      <c r="EA22">
        <v>8.8731290322578496E-2</v>
      </c>
      <c r="EB22">
        <v>6.6950036195016702E-3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3.4569999999999999</v>
      </c>
      <c r="EJ22">
        <v>4.4299999999999999E-2</v>
      </c>
      <c r="EK22">
        <v>3.4575499999999102</v>
      </c>
      <c r="EL22">
        <v>0</v>
      </c>
      <c r="EM22">
        <v>0</v>
      </c>
      <c r="EN22">
        <v>0</v>
      </c>
      <c r="EO22">
        <v>4.4280000000004101E-2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</v>
      </c>
      <c r="EX22">
        <v>7</v>
      </c>
      <c r="EY22">
        <v>2</v>
      </c>
      <c r="EZ22">
        <v>486.15199999999999</v>
      </c>
      <c r="FA22">
        <v>512.16300000000001</v>
      </c>
      <c r="FB22">
        <v>24.2668</v>
      </c>
      <c r="FC22">
        <v>32.947800000000001</v>
      </c>
      <c r="FD22">
        <v>30</v>
      </c>
      <c r="FE22">
        <v>32.769500000000001</v>
      </c>
      <c r="FF22">
        <v>32.808799999999998</v>
      </c>
      <c r="FG22">
        <v>12.2538</v>
      </c>
      <c r="FH22">
        <v>0</v>
      </c>
      <c r="FI22">
        <v>100</v>
      </c>
      <c r="FJ22">
        <v>24.276199999999999</v>
      </c>
      <c r="FK22">
        <v>202.54900000000001</v>
      </c>
      <c r="FL22">
        <v>18.023499999999999</v>
      </c>
      <c r="FM22">
        <v>100.803</v>
      </c>
      <c r="FN22">
        <v>100.348</v>
      </c>
    </row>
    <row r="23" spans="1:170" x14ac:dyDescent="0.25">
      <c r="A23">
        <v>7</v>
      </c>
      <c r="B23">
        <v>1608159714.5</v>
      </c>
      <c r="C23">
        <v>514.40000009536698</v>
      </c>
      <c r="D23" t="s">
        <v>314</v>
      </c>
      <c r="E23" t="s">
        <v>315</v>
      </c>
      <c r="F23" t="s">
        <v>285</v>
      </c>
      <c r="G23" t="s">
        <v>286</v>
      </c>
      <c r="H23">
        <v>1608159706.75</v>
      </c>
      <c r="I23">
        <f t="shared" si="0"/>
        <v>1.0135631583253839E-3</v>
      </c>
      <c r="J23">
        <f t="shared" si="1"/>
        <v>3.4386674308492564</v>
      </c>
      <c r="K23">
        <f t="shared" si="2"/>
        <v>249.13810000000001</v>
      </c>
      <c r="L23">
        <f t="shared" si="3"/>
        <v>130.38169029932314</v>
      </c>
      <c r="M23">
        <f t="shared" si="4"/>
        <v>13.305355493703541</v>
      </c>
      <c r="N23">
        <f t="shared" si="5"/>
        <v>25.424359662125585</v>
      </c>
      <c r="O23">
        <f t="shared" si="6"/>
        <v>4.9307097993325798E-2</v>
      </c>
      <c r="P23">
        <f t="shared" si="7"/>
        <v>2.9647851765161546</v>
      </c>
      <c r="Q23">
        <f t="shared" si="8"/>
        <v>4.8856028870426789E-2</v>
      </c>
      <c r="R23">
        <f t="shared" si="9"/>
        <v>3.0575200771499458E-2</v>
      </c>
      <c r="S23">
        <f t="shared" si="10"/>
        <v>231.29050964623968</v>
      </c>
      <c r="T23">
        <f t="shared" si="11"/>
        <v>29.067848597618077</v>
      </c>
      <c r="U23">
        <f t="shared" si="12"/>
        <v>28.6564366666667</v>
      </c>
      <c r="V23">
        <f t="shared" si="13"/>
        <v>3.9425077286733723</v>
      </c>
      <c r="W23">
        <f t="shared" si="14"/>
        <v>49.752195872608731</v>
      </c>
      <c r="X23">
        <f t="shared" si="15"/>
        <v>1.8858595077364029</v>
      </c>
      <c r="Y23">
        <f t="shared" si="16"/>
        <v>3.790505071505136</v>
      </c>
      <c r="Z23">
        <f t="shared" si="17"/>
        <v>2.0566482209369692</v>
      </c>
      <c r="AA23">
        <f t="shared" si="18"/>
        <v>-44.69813528214943</v>
      </c>
      <c r="AB23">
        <f t="shared" si="19"/>
        <v>-108.05654244290264</v>
      </c>
      <c r="AC23">
        <f t="shared" si="20"/>
        <v>-7.9697852790295753</v>
      </c>
      <c r="AD23">
        <f t="shared" si="21"/>
        <v>70.566046642158057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53769.322318071892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610.56949999999995</v>
      </c>
      <c r="AR23">
        <v>669.75</v>
      </c>
      <c r="AS23">
        <f t="shared" si="27"/>
        <v>8.8362075401269169E-2</v>
      </c>
      <c r="AT23">
        <v>0.5</v>
      </c>
      <c r="AU23">
        <f t="shared" si="28"/>
        <v>1180.1822378676213</v>
      </c>
      <c r="AV23">
        <f t="shared" si="29"/>
        <v>3.4386674308492564</v>
      </c>
      <c r="AW23">
        <f t="shared" si="30"/>
        <v>52.141675944848672</v>
      </c>
      <c r="AX23">
        <f t="shared" si="31"/>
        <v>0.27914893617021275</v>
      </c>
      <c r="AY23">
        <f t="shared" si="32"/>
        <v>3.4032158609016384E-3</v>
      </c>
      <c r="AZ23">
        <f t="shared" si="33"/>
        <v>3.8705935050391935</v>
      </c>
      <c r="BA23" t="s">
        <v>317</v>
      </c>
      <c r="BB23">
        <v>482.79</v>
      </c>
      <c r="BC23">
        <f t="shared" si="34"/>
        <v>186.95999999999998</v>
      </c>
      <c r="BD23">
        <f t="shared" si="35"/>
        <v>0.31654097133076625</v>
      </c>
      <c r="BE23">
        <f t="shared" si="36"/>
        <v>0.93273102123204121</v>
      </c>
      <c r="BF23">
        <f t="shared" si="37"/>
        <v>-1.294215661535878</v>
      </c>
      <c r="BG23">
        <f t="shared" si="38"/>
        <v>1.0179560464256456</v>
      </c>
      <c r="BH23">
        <f t="shared" si="39"/>
        <v>1399.9966666666701</v>
      </c>
      <c r="BI23">
        <f t="shared" si="40"/>
        <v>1180.1822378676213</v>
      </c>
      <c r="BJ23">
        <f t="shared" si="41"/>
        <v>0.84298931988001291</v>
      </c>
      <c r="BK23">
        <f t="shared" si="42"/>
        <v>0.19597863976002583</v>
      </c>
      <c r="BL23">
        <v>6</v>
      </c>
      <c r="BM23">
        <v>0.5</v>
      </c>
      <c r="BN23" t="s">
        <v>290</v>
      </c>
      <c r="BO23">
        <v>2</v>
      </c>
      <c r="BP23">
        <v>1608159706.75</v>
      </c>
      <c r="BQ23">
        <v>249.13810000000001</v>
      </c>
      <c r="BR23">
        <v>253.5675</v>
      </c>
      <c r="BS23">
        <v>18.479893333333301</v>
      </c>
      <c r="BT23">
        <v>17.286100000000001</v>
      </c>
      <c r="BU23">
        <v>245.680566666667</v>
      </c>
      <c r="BV23">
        <v>18.43561</v>
      </c>
      <c r="BW23">
        <v>500.00243333333299</v>
      </c>
      <c r="BX23">
        <v>101.94929999999999</v>
      </c>
      <c r="BY23">
        <v>9.9963689999999994E-2</v>
      </c>
      <c r="BZ23">
        <v>27.980396666666699</v>
      </c>
      <c r="CA23">
        <v>28.6564366666667</v>
      </c>
      <c r="CB23">
        <v>999.9</v>
      </c>
      <c r="CC23">
        <v>0</v>
      </c>
      <c r="CD23">
        <v>0</v>
      </c>
      <c r="CE23">
        <v>10007.1826666667</v>
      </c>
      <c r="CF23">
        <v>0</v>
      </c>
      <c r="CG23">
        <v>246.5728</v>
      </c>
      <c r="CH23">
        <v>1399.9966666666701</v>
      </c>
      <c r="CI23">
        <v>0.89999700000000005</v>
      </c>
      <c r="CJ23">
        <v>0.10000299999999999</v>
      </c>
      <c r="CK23">
        <v>0</v>
      </c>
      <c r="CL23">
        <v>610.59086666666701</v>
      </c>
      <c r="CM23">
        <v>4.9993800000000004</v>
      </c>
      <c r="CN23">
        <v>8718.1666666666697</v>
      </c>
      <c r="CO23">
        <v>11164.3066666667</v>
      </c>
      <c r="CP23">
        <v>48.2665333333333</v>
      </c>
      <c r="CQ23">
        <v>50.087200000000003</v>
      </c>
      <c r="CR23">
        <v>49.125</v>
      </c>
      <c r="CS23">
        <v>49.75</v>
      </c>
      <c r="CT23">
        <v>49.75</v>
      </c>
      <c r="CU23">
        <v>1255.4966666666701</v>
      </c>
      <c r="CV23">
        <v>139.50133333333301</v>
      </c>
      <c r="CW23">
        <v>0</v>
      </c>
      <c r="CX23">
        <v>74</v>
      </c>
      <c r="CY23">
        <v>0</v>
      </c>
      <c r="CZ23">
        <v>610.56949999999995</v>
      </c>
      <c r="DA23">
        <v>-0.10553845308880699</v>
      </c>
      <c r="DB23">
        <v>-10.261196576181799</v>
      </c>
      <c r="DC23">
        <v>8718.2207692307693</v>
      </c>
      <c r="DD23">
        <v>15</v>
      </c>
      <c r="DE23">
        <v>1608159218.0999999</v>
      </c>
      <c r="DF23" t="s">
        <v>291</v>
      </c>
      <c r="DG23">
        <v>1608159218.0999999</v>
      </c>
      <c r="DH23">
        <v>1608159218.0999999</v>
      </c>
      <c r="DI23">
        <v>25</v>
      </c>
      <c r="DJ23">
        <v>-0.63300000000000001</v>
      </c>
      <c r="DK23">
        <v>8.0000000000000002E-3</v>
      </c>
      <c r="DL23">
        <v>3.4580000000000002</v>
      </c>
      <c r="DM23">
        <v>4.3999999999999997E-2</v>
      </c>
      <c r="DN23">
        <v>405</v>
      </c>
      <c r="DO23">
        <v>17</v>
      </c>
      <c r="DP23">
        <v>0.27</v>
      </c>
      <c r="DQ23">
        <v>0.08</v>
      </c>
      <c r="DR23">
        <v>3.4417460933767998</v>
      </c>
      <c r="DS23">
        <v>-0.16971931633012399</v>
      </c>
      <c r="DT23">
        <v>1.60485840905467E-2</v>
      </c>
      <c r="DU23">
        <v>1</v>
      </c>
      <c r="DV23">
        <v>-4.4325709677419303</v>
      </c>
      <c r="DW23">
        <v>0.17298145161289899</v>
      </c>
      <c r="DX23">
        <v>1.8012222974492401E-2</v>
      </c>
      <c r="DY23">
        <v>1</v>
      </c>
      <c r="DZ23">
        <v>1.19297870967742</v>
      </c>
      <c r="EA23">
        <v>5.7826935483868802E-2</v>
      </c>
      <c r="EB23">
        <v>4.3797376132451403E-3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3.4569999999999999</v>
      </c>
      <c r="EJ23">
        <v>4.4299999999999999E-2</v>
      </c>
      <c r="EK23">
        <v>3.4575499999999102</v>
      </c>
      <c r="EL23">
        <v>0</v>
      </c>
      <c r="EM23">
        <v>0</v>
      </c>
      <c r="EN23">
        <v>0</v>
      </c>
      <c r="EO23">
        <v>4.4280000000004101E-2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8.3000000000000007</v>
      </c>
      <c r="EX23">
        <v>8.3000000000000007</v>
      </c>
      <c r="EY23">
        <v>2</v>
      </c>
      <c r="EZ23">
        <v>486.279</v>
      </c>
      <c r="FA23">
        <v>512.202</v>
      </c>
      <c r="FB23">
        <v>24.3291</v>
      </c>
      <c r="FC23">
        <v>32.941899999999997</v>
      </c>
      <c r="FD23">
        <v>29.9998</v>
      </c>
      <c r="FE23">
        <v>32.759099999999997</v>
      </c>
      <c r="FF23">
        <v>32.794499999999999</v>
      </c>
      <c r="FG23">
        <v>14.5372</v>
      </c>
      <c r="FH23">
        <v>0</v>
      </c>
      <c r="FI23">
        <v>100</v>
      </c>
      <c r="FJ23">
        <v>24.344999999999999</v>
      </c>
      <c r="FK23">
        <v>254.02799999999999</v>
      </c>
      <c r="FL23">
        <v>18.245100000000001</v>
      </c>
      <c r="FM23">
        <v>100.803</v>
      </c>
      <c r="FN23">
        <v>100.349</v>
      </c>
    </row>
    <row r="24" spans="1:170" x14ac:dyDescent="0.25">
      <c r="A24">
        <v>8</v>
      </c>
      <c r="B24">
        <v>1608159835</v>
      </c>
      <c r="C24">
        <v>634.90000009536698</v>
      </c>
      <c r="D24" t="s">
        <v>318</v>
      </c>
      <c r="E24" t="s">
        <v>319</v>
      </c>
      <c r="F24" t="s">
        <v>285</v>
      </c>
      <c r="G24" t="s">
        <v>286</v>
      </c>
      <c r="H24">
        <v>1608159827</v>
      </c>
      <c r="I24">
        <f t="shared" si="0"/>
        <v>1.0582300249525538E-3</v>
      </c>
      <c r="J24">
        <f t="shared" si="1"/>
        <v>6.6474209638344801</v>
      </c>
      <c r="K24">
        <f t="shared" si="2"/>
        <v>399.75</v>
      </c>
      <c r="L24">
        <f t="shared" si="3"/>
        <v>183.3951351911881</v>
      </c>
      <c r="M24">
        <f t="shared" si="4"/>
        <v>18.714729900285047</v>
      </c>
      <c r="N24">
        <f t="shared" si="5"/>
        <v>40.792866560172584</v>
      </c>
      <c r="O24">
        <f t="shared" si="6"/>
        <v>5.1868962293852842E-2</v>
      </c>
      <c r="P24">
        <f t="shared" si="7"/>
        <v>2.9652532364847146</v>
      </c>
      <c r="Q24">
        <f t="shared" si="8"/>
        <v>5.1370136587178344E-2</v>
      </c>
      <c r="R24">
        <f t="shared" si="9"/>
        <v>3.2150752956091308E-2</v>
      </c>
      <c r="S24">
        <f t="shared" si="10"/>
        <v>231.29286323828455</v>
      </c>
      <c r="T24">
        <f t="shared" si="11"/>
        <v>29.076583485430504</v>
      </c>
      <c r="U24">
        <f t="shared" si="12"/>
        <v>28.661941935483899</v>
      </c>
      <c r="V24">
        <f t="shared" si="13"/>
        <v>3.9437670520962729</v>
      </c>
      <c r="W24">
        <f t="shared" si="14"/>
        <v>50.113700720716935</v>
      </c>
      <c r="X24">
        <f t="shared" si="15"/>
        <v>1.9018200745347851</v>
      </c>
      <c r="Y24">
        <f t="shared" si="16"/>
        <v>3.7950102410787938</v>
      </c>
      <c r="Z24">
        <f t="shared" si="17"/>
        <v>2.041946977561488</v>
      </c>
      <c r="AA24">
        <f t="shared" si="18"/>
        <v>-46.667944100407624</v>
      </c>
      <c r="AB24">
        <f t="shared" si="19"/>
        <v>-105.69659754322835</v>
      </c>
      <c r="AC24">
        <f t="shared" si="20"/>
        <v>-7.7954991570177201</v>
      </c>
      <c r="AD24">
        <f t="shared" si="21"/>
        <v>71.13282243763085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53779.284335880089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639.09084615384597</v>
      </c>
      <c r="AR24">
        <v>719.84</v>
      </c>
      <c r="AS24">
        <f t="shared" si="27"/>
        <v>0.11217653068203215</v>
      </c>
      <c r="AT24">
        <v>0.5</v>
      </c>
      <c r="AU24">
        <f t="shared" si="28"/>
        <v>1180.1964812361407</v>
      </c>
      <c r="AV24">
        <f t="shared" si="29"/>
        <v>6.6474209638344801</v>
      </c>
      <c r="AW24">
        <f t="shared" si="30"/>
        <v>66.195173394106163</v>
      </c>
      <c r="AX24">
        <f t="shared" si="31"/>
        <v>0.31470882418315183</v>
      </c>
      <c r="AY24">
        <f t="shared" si="32"/>
        <v>6.1220047327060689E-3</v>
      </c>
      <c r="AZ24">
        <f t="shared" si="33"/>
        <v>3.5316737052678366</v>
      </c>
      <c r="BA24" t="s">
        <v>321</v>
      </c>
      <c r="BB24">
        <v>493.3</v>
      </c>
      <c r="BC24">
        <f t="shared" si="34"/>
        <v>226.54000000000002</v>
      </c>
      <c r="BD24">
        <f t="shared" si="35"/>
        <v>0.35644545707669306</v>
      </c>
      <c r="BE24">
        <f t="shared" si="36"/>
        <v>0.9181805705039765</v>
      </c>
      <c r="BF24">
        <f t="shared" si="37"/>
        <v>18.507387165020567</v>
      </c>
      <c r="BG24">
        <f t="shared" si="38"/>
        <v>0.9982867071187439</v>
      </c>
      <c r="BH24">
        <f t="shared" si="39"/>
        <v>1400.0138709677401</v>
      </c>
      <c r="BI24">
        <f t="shared" si="40"/>
        <v>1180.1964812361407</v>
      </c>
      <c r="BJ24">
        <f t="shared" si="41"/>
        <v>0.84298913440075152</v>
      </c>
      <c r="BK24">
        <f t="shared" si="42"/>
        <v>0.19597826880150315</v>
      </c>
      <c r="BL24">
        <v>6</v>
      </c>
      <c r="BM24">
        <v>0.5</v>
      </c>
      <c r="BN24" t="s">
        <v>290</v>
      </c>
      <c r="BO24">
        <v>2</v>
      </c>
      <c r="BP24">
        <v>1608159827</v>
      </c>
      <c r="BQ24">
        <v>399.75</v>
      </c>
      <c r="BR24">
        <v>408.234451612903</v>
      </c>
      <c r="BS24">
        <v>18.636900000000001</v>
      </c>
      <c r="BT24">
        <v>17.390703225806501</v>
      </c>
      <c r="BU24">
        <v>396.27</v>
      </c>
      <c r="BV24">
        <v>18.573899999999998</v>
      </c>
      <c r="BW24">
        <v>500.00509677419399</v>
      </c>
      <c r="BX24">
        <v>101.946</v>
      </c>
      <c r="BY24">
        <v>9.9945116129032202E-2</v>
      </c>
      <c r="BZ24">
        <v>28.0007709677419</v>
      </c>
      <c r="CA24">
        <v>28.661941935483899</v>
      </c>
      <c r="CB24">
        <v>999.9</v>
      </c>
      <c r="CC24">
        <v>0</v>
      </c>
      <c r="CD24">
        <v>0</v>
      </c>
      <c r="CE24">
        <v>10010.160645161301</v>
      </c>
      <c r="CF24">
        <v>0</v>
      </c>
      <c r="CG24">
        <v>244.23109677419399</v>
      </c>
      <c r="CH24">
        <v>1400.0138709677401</v>
      </c>
      <c r="CI24">
        <v>0.90000622580645095</v>
      </c>
      <c r="CJ24">
        <v>9.9993896774193597E-2</v>
      </c>
      <c r="CK24">
        <v>0</v>
      </c>
      <c r="CL24">
        <v>639.03432258064504</v>
      </c>
      <c r="CM24">
        <v>4.9993800000000004</v>
      </c>
      <c r="CN24">
        <v>9127.7332258064507</v>
      </c>
      <c r="CO24">
        <v>11164.461290322601</v>
      </c>
      <c r="CP24">
        <v>48.2296774193548</v>
      </c>
      <c r="CQ24">
        <v>50.096548387096803</v>
      </c>
      <c r="CR24">
        <v>49.0843548387097</v>
      </c>
      <c r="CS24">
        <v>49.75</v>
      </c>
      <c r="CT24">
        <v>49.745935483871001</v>
      </c>
      <c r="CU24">
        <v>1255.52193548387</v>
      </c>
      <c r="CV24">
        <v>139.49451612903201</v>
      </c>
      <c r="CW24">
        <v>0</v>
      </c>
      <c r="CX24">
        <v>119.59999990463299</v>
      </c>
      <c r="CY24">
        <v>0</v>
      </c>
      <c r="CZ24">
        <v>639.09084615384597</v>
      </c>
      <c r="DA24">
        <v>11.7164444560826</v>
      </c>
      <c r="DB24">
        <v>145.39213672894201</v>
      </c>
      <c r="DC24">
        <v>9128.5569230769197</v>
      </c>
      <c r="DD24">
        <v>15</v>
      </c>
      <c r="DE24">
        <v>1608159855</v>
      </c>
      <c r="DF24" t="s">
        <v>322</v>
      </c>
      <c r="DG24">
        <v>1608159854</v>
      </c>
      <c r="DH24">
        <v>1608159855</v>
      </c>
      <c r="DI24">
        <v>26</v>
      </c>
      <c r="DJ24">
        <v>2.1999999999999999E-2</v>
      </c>
      <c r="DK24">
        <v>1.7999999999999999E-2</v>
      </c>
      <c r="DL24">
        <v>3.48</v>
      </c>
      <c r="DM24">
        <v>6.3E-2</v>
      </c>
      <c r="DN24">
        <v>408</v>
      </c>
      <c r="DO24">
        <v>17</v>
      </c>
      <c r="DP24">
        <v>0.28999999999999998</v>
      </c>
      <c r="DQ24">
        <v>7.0000000000000007E-2</v>
      </c>
      <c r="DR24">
        <v>6.6727481455794999</v>
      </c>
      <c r="DS24">
        <v>-0.14643649836573799</v>
      </c>
      <c r="DT24">
        <v>2.0273745146605598E-2</v>
      </c>
      <c r="DU24">
        <v>1</v>
      </c>
      <c r="DV24">
        <v>-8.5069790322580605</v>
      </c>
      <c r="DW24">
        <v>0.18413951612903401</v>
      </c>
      <c r="DX24">
        <v>2.4840286652914399E-2</v>
      </c>
      <c r="DY24">
        <v>1</v>
      </c>
      <c r="DZ24">
        <v>1.22746548387097</v>
      </c>
      <c r="EA24">
        <v>-5.1078387096774598E-2</v>
      </c>
      <c r="EB24">
        <v>3.8971535010864102E-3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3.48</v>
      </c>
      <c r="EJ24">
        <v>6.3E-2</v>
      </c>
      <c r="EK24">
        <v>3.4575499999999102</v>
      </c>
      <c r="EL24">
        <v>0</v>
      </c>
      <c r="EM24">
        <v>0</v>
      </c>
      <c r="EN24">
        <v>0</v>
      </c>
      <c r="EO24">
        <v>4.4280000000004101E-2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10.3</v>
      </c>
      <c r="EX24">
        <v>10.3</v>
      </c>
      <c r="EY24">
        <v>2</v>
      </c>
      <c r="EZ24">
        <v>486.404</v>
      </c>
      <c r="FA24">
        <v>512.97299999999996</v>
      </c>
      <c r="FB24">
        <v>24.555099999999999</v>
      </c>
      <c r="FC24">
        <v>32.880299999999998</v>
      </c>
      <c r="FD24">
        <v>29.9999</v>
      </c>
      <c r="FE24">
        <v>32.7044</v>
      </c>
      <c r="FF24">
        <v>32.741700000000002</v>
      </c>
      <c r="FG24">
        <v>21.095099999999999</v>
      </c>
      <c r="FH24">
        <v>0</v>
      </c>
      <c r="FI24">
        <v>100</v>
      </c>
      <c r="FJ24">
        <v>24.3996</v>
      </c>
      <c r="FK24">
        <v>408.35</v>
      </c>
      <c r="FL24">
        <v>18.4557</v>
      </c>
      <c r="FM24">
        <v>100.815</v>
      </c>
      <c r="FN24">
        <v>100.36</v>
      </c>
    </row>
    <row r="25" spans="1:170" x14ac:dyDescent="0.25">
      <c r="A25">
        <v>9</v>
      </c>
      <c r="B25">
        <v>1608159968.5</v>
      </c>
      <c r="C25">
        <v>768.40000009536698</v>
      </c>
      <c r="D25" t="s">
        <v>323</v>
      </c>
      <c r="E25" t="s">
        <v>324</v>
      </c>
      <c r="F25" t="s">
        <v>285</v>
      </c>
      <c r="G25" t="s">
        <v>286</v>
      </c>
      <c r="H25">
        <v>1608159960.75</v>
      </c>
      <c r="I25">
        <f t="shared" si="0"/>
        <v>9.4575842783649127E-4</v>
      </c>
      <c r="J25">
        <f t="shared" si="1"/>
        <v>8.4742701360380224</v>
      </c>
      <c r="K25">
        <f t="shared" si="2"/>
        <v>499.81036666666699</v>
      </c>
      <c r="L25">
        <f t="shared" si="3"/>
        <v>193.87274112849929</v>
      </c>
      <c r="M25">
        <f t="shared" si="4"/>
        <v>19.783993913240675</v>
      </c>
      <c r="N25">
        <f t="shared" si="5"/>
        <v>51.003793490256477</v>
      </c>
      <c r="O25">
        <f t="shared" si="6"/>
        <v>4.6376975790530156E-2</v>
      </c>
      <c r="P25">
        <f t="shared" si="7"/>
        <v>2.9634191824605485</v>
      </c>
      <c r="Q25">
        <f t="shared" si="8"/>
        <v>4.5977507631698819E-2</v>
      </c>
      <c r="R25">
        <f t="shared" si="9"/>
        <v>2.8771545975349221E-2</v>
      </c>
      <c r="S25">
        <f t="shared" si="10"/>
        <v>231.28961174189845</v>
      </c>
      <c r="T25">
        <f t="shared" si="11"/>
        <v>29.105742681729314</v>
      </c>
      <c r="U25">
        <f t="shared" si="12"/>
        <v>28.6495866666667</v>
      </c>
      <c r="V25">
        <f t="shared" si="13"/>
        <v>3.9409412893394538</v>
      </c>
      <c r="W25">
        <f t="shared" si="14"/>
        <v>50.117936219963944</v>
      </c>
      <c r="X25">
        <f t="shared" si="15"/>
        <v>1.9019407890377944</v>
      </c>
      <c r="Y25">
        <f t="shared" si="16"/>
        <v>3.7949303831872001</v>
      </c>
      <c r="Z25">
        <f t="shared" si="17"/>
        <v>2.0390005003016594</v>
      </c>
      <c r="AA25">
        <f t="shared" si="18"/>
        <v>-41.707946667589262</v>
      </c>
      <c r="AB25">
        <f t="shared" si="19"/>
        <v>-103.71496681987966</v>
      </c>
      <c r="AC25">
        <f t="shared" si="20"/>
        <v>-7.6535961979599367</v>
      </c>
      <c r="AD25">
        <f t="shared" si="21"/>
        <v>78.213102056469609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53725.786440571013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673.62226923076901</v>
      </c>
      <c r="AR25">
        <v>772.43</v>
      </c>
      <c r="AS25">
        <f t="shared" si="27"/>
        <v>0.1279180388763137</v>
      </c>
      <c r="AT25">
        <v>0.5</v>
      </c>
      <c r="AU25">
        <f t="shared" si="28"/>
        <v>1180.1759708569784</v>
      </c>
      <c r="AV25">
        <f t="shared" si="29"/>
        <v>8.4742701360380224</v>
      </c>
      <c r="AW25">
        <f t="shared" si="30"/>
        <v>75.482897860487114</v>
      </c>
      <c r="AX25">
        <f t="shared" si="31"/>
        <v>0.33059306344911504</v>
      </c>
      <c r="AY25">
        <f t="shared" si="32"/>
        <v>7.6700575502153048E-3</v>
      </c>
      <c r="AZ25">
        <f t="shared" si="33"/>
        <v>3.2231399609026066</v>
      </c>
      <c r="BA25" t="s">
        <v>326</v>
      </c>
      <c r="BB25">
        <v>517.07000000000005</v>
      </c>
      <c r="BC25">
        <f t="shared" si="34"/>
        <v>255.3599999999999</v>
      </c>
      <c r="BD25">
        <f t="shared" si="35"/>
        <v>0.38693503590707623</v>
      </c>
      <c r="BE25">
        <f t="shared" si="36"/>
        <v>0.90697301649174333</v>
      </c>
      <c r="BF25">
        <f t="shared" si="37"/>
        <v>1.7348971487999578</v>
      </c>
      <c r="BG25">
        <f t="shared" si="38"/>
        <v>0.97763566790632717</v>
      </c>
      <c r="BH25">
        <f t="shared" si="39"/>
        <v>1399.989</v>
      </c>
      <c r="BI25">
        <f t="shared" si="40"/>
        <v>1180.1759708569784</v>
      </c>
      <c r="BJ25">
        <f t="shared" si="41"/>
        <v>0.84298945981502593</v>
      </c>
      <c r="BK25">
        <f t="shared" si="42"/>
        <v>0.19597891963005207</v>
      </c>
      <c r="BL25">
        <v>6</v>
      </c>
      <c r="BM25">
        <v>0.5</v>
      </c>
      <c r="BN25" t="s">
        <v>290</v>
      </c>
      <c r="BO25">
        <v>2</v>
      </c>
      <c r="BP25">
        <v>1608159960.75</v>
      </c>
      <c r="BQ25">
        <v>499.81036666666699</v>
      </c>
      <c r="BR25">
        <v>510.54640000000001</v>
      </c>
      <c r="BS25">
        <v>18.638020000000001</v>
      </c>
      <c r="BT25">
        <v>17.5242966666667</v>
      </c>
      <c r="BU25">
        <v>496.33066666666701</v>
      </c>
      <c r="BV25">
        <v>18.575433333333301</v>
      </c>
      <c r="BW25">
        <v>500.0154</v>
      </c>
      <c r="BX25">
        <v>101.946266666667</v>
      </c>
      <c r="BY25">
        <v>0.10002307000000001</v>
      </c>
      <c r="BZ25">
        <v>28.000409999999999</v>
      </c>
      <c r="CA25">
        <v>28.6495866666667</v>
      </c>
      <c r="CB25">
        <v>999.9</v>
      </c>
      <c r="CC25">
        <v>0</v>
      </c>
      <c r="CD25">
        <v>0</v>
      </c>
      <c r="CE25">
        <v>9999.7376666666696</v>
      </c>
      <c r="CF25">
        <v>0</v>
      </c>
      <c r="CG25">
        <v>242.80793333333301</v>
      </c>
      <c r="CH25">
        <v>1399.989</v>
      </c>
      <c r="CI25">
        <v>0.89999566666666697</v>
      </c>
      <c r="CJ25">
        <v>0.100004353333333</v>
      </c>
      <c r="CK25">
        <v>0</v>
      </c>
      <c r="CL25">
        <v>673.559666666667</v>
      </c>
      <c r="CM25">
        <v>4.9993800000000004</v>
      </c>
      <c r="CN25">
        <v>9614.1876666666703</v>
      </c>
      <c r="CO25">
        <v>11164.233333333301</v>
      </c>
      <c r="CP25">
        <v>48.125</v>
      </c>
      <c r="CQ25">
        <v>50.022733333333299</v>
      </c>
      <c r="CR25">
        <v>49.0124</v>
      </c>
      <c r="CS25">
        <v>49.691200000000002</v>
      </c>
      <c r="CT25">
        <v>49.674599999999998</v>
      </c>
      <c r="CU25">
        <v>1255.48233333333</v>
      </c>
      <c r="CV25">
        <v>139.50700000000001</v>
      </c>
      <c r="CW25">
        <v>0</v>
      </c>
      <c r="CX25">
        <v>132.799999952316</v>
      </c>
      <c r="CY25">
        <v>0</v>
      </c>
      <c r="CZ25">
        <v>673.62226923076901</v>
      </c>
      <c r="DA25">
        <v>9.8554188142090897</v>
      </c>
      <c r="DB25">
        <v>127.013675440445</v>
      </c>
      <c r="DC25">
        <v>9614.7126923076903</v>
      </c>
      <c r="DD25">
        <v>15</v>
      </c>
      <c r="DE25">
        <v>1608159855</v>
      </c>
      <c r="DF25" t="s">
        <v>322</v>
      </c>
      <c r="DG25">
        <v>1608159854</v>
      </c>
      <c r="DH25">
        <v>1608159855</v>
      </c>
      <c r="DI25">
        <v>26</v>
      </c>
      <c r="DJ25">
        <v>2.1999999999999999E-2</v>
      </c>
      <c r="DK25">
        <v>1.7999999999999999E-2</v>
      </c>
      <c r="DL25">
        <v>3.48</v>
      </c>
      <c r="DM25">
        <v>6.3E-2</v>
      </c>
      <c r="DN25">
        <v>408</v>
      </c>
      <c r="DO25">
        <v>17</v>
      </c>
      <c r="DP25">
        <v>0.28999999999999998</v>
      </c>
      <c r="DQ25">
        <v>7.0000000000000007E-2</v>
      </c>
      <c r="DR25">
        <v>8.4787896397256297</v>
      </c>
      <c r="DS25">
        <v>-0.100781077945591</v>
      </c>
      <c r="DT25">
        <v>3.5765948334940401E-2</v>
      </c>
      <c r="DU25">
        <v>1</v>
      </c>
      <c r="DV25">
        <v>-10.741764516129001</v>
      </c>
      <c r="DW25">
        <v>0.134337096774195</v>
      </c>
      <c r="DX25">
        <v>4.2419924931775502E-2</v>
      </c>
      <c r="DY25">
        <v>1</v>
      </c>
      <c r="DZ25">
        <v>1.1144070967741899</v>
      </c>
      <c r="EA25">
        <v>-5.1575322580646198E-2</v>
      </c>
      <c r="EB25">
        <v>3.88902358883381E-3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3.48</v>
      </c>
      <c r="EJ25">
        <v>6.2600000000000003E-2</v>
      </c>
      <c r="EK25">
        <v>3.4796999999999798</v>
      </c>
      <c r="EL25">
        <v>0</v>
      </c>
      <c r="EM25">
        <v>0</v>
      </c>
      <c r="EN25">
        <v>0</v>
      </c>
      <c r="EO25">
        <v>6.2590000000003698E-2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1.9</v>
      </c>
      <c r="EX25">
        <v>1.9</v>
      </c>
      <c r="EY25">
        <v>2</v>
      </c>
      <c r="EZ25">
        <v>486.38900000000001</v>
      </c>
      <c r="FA25">
        <v>513.423</v>
      </c>
      <c r="FB25">
        <v>24.500900000000001</v>
      </c>
      <c r="FC25">
        <v>32.8127</v>
      </c>
      <c r="FD25">
        <v>30.0001</v>
      </c>
      <c r="FE25">
        <v>32.645899999999997</v>
      </c>
      <c r="FF25">
        <v>32.685299999999998</v>
      </c>
      <c r="FG25">
        <v>25.2195</v>
      </c>
      <c r="FH25">
        <v>0</v>
      </c>
      <c r="FI25">
        <v>100</v>
      </c>
      <c r="FJ25">
        <v>24.499400000000001</v>
      </c>
      <c r="FK25">
        <v>510.70299999999997</v>
      </c>
      <c r="FL25">
        <v>18.4557</v>
      </c>
      <c r="FM25">
        <v>100.824</v>
      </c>
      <c r="FN25">
        <v>100.36799999999999</v>
      </c>
    </row>
    <row r="26" spans="1:170" x14ac:dyDescent="0.25">
      <c r="A26">
        <v>10</v>
      </c>
      <c r="B26">
        <v>1608160089</v>
      </c>
      <c r="C26">
        <v>888.90000009536698</v>
      </c>
      <c r="D26" t="s">
        <v>327</v>
      </c>
      <c r="E26" t="s">
        <v>328</v>
      </c>
      <c r="F26" t="s">
        <v>285</v>
      </c>
      <c r="G26" t="s">
        <v>286</v>
      </c>
      <c r="H26">
        <v>1608160081</v>
      </c>
      <c r="I26">
        <f t="shared" si="0"/>
        <v>7.966098462395514E-4</v>
      </c>
      <c r="J26">
        <f t="shared" si="1"/>
        <v>9.477380095383241</v>
      </c>
      <c r="K26">
        <f t="shared" si="2"/>
        <v>599.96900000000005</v>
      </c>
      <c r="L26">
        <f t="shared" si="3"/>
        <v>194.42730936528886</v>
      </c>
      <c r="M26">
        <f t="shared" si="4"/>
        <v>19.840997665276692</v>
      </c>
      <c r="N26">
        <f t="shared" si="5"/>
        <v>61.22588214124417</v>
      </c>
      <c r="O26">
        <f t="shared" si="6"/>
        <v>3.888102770369236E-2</v>
      </c>
      <c r="P26">
        <f t="shared" si="7"/>
        <v>2.9616628108627072</v>
      </c>
      <c r="Q26">
        <f t="shared" si="8"/>
        <v>3.8599668457739829E-2</v>
      </c>
      <c r="R26">
        <f t="shared" si="9"/>
        <v>2.414990192742799E-2</v>
      </c>
      <c r="S26">
        <f t="shared" si="10"/>
        <v>231.29163805062578</v>
      </c>
      <c r="T26">
        <f t="shared" si="11"/>
        <v>29.138452777464813</v>
      </c>
      <c r="U26">
        <f t="shared" si="12"/>
        <v>28.6498387096774</v>
      </c>
      <c r="V26">
        <f t="shared" si="13"/>
        <v>3.9409989162282129</v>
      </c>
      <c r="W26">
        <f t="shared" si="14"/>
        <v>49.957914079014806</v>
      </c>
      <c r="X26">
        <f t="shared" si="15"/>
        <v>1.8951732714922243</v>
      </c>
      <c r="Y26">
        <f t="shared" si="16"/>
        <v>3.7935396351712489</v>
      </c>
      <c r="Z26">
        <f t="shared" si="17"/>
        <v>2.0458256447359888</v>
      </c>
      <c r="AA26">
        <f t="shared" si="18"/>
        <v>-35.13049421916422</v>
      </c>
      <c r="AB26">
        <f t="shared" si="19"/>
        <v>-104.69764710072835</v>
      </c>
      <c r="AC26">
        <f t="shared" si="20"/>
        <v>-7.730462399489002</v>
      </c>
      <c r="AD26">
        <f t="shared" si="21"/>
        <v>83.733034331244227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53675.67589952478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699.93084615384601</v>
      </c>
      <c r="AR26">
        <v>809.54</v>
      </c>
      <c r="AS26">
        <f t="shared" si="27"/>
        <v>0.13539683504972444</v>
      </c>
      <c r="AT26">
        <v>0.5</v>
      </c>
      <c r="AU26">
        <f t="shared" si="28"/>
        <v>1180.1887654051898</v>
      </c>
      <c r="AV26">
        <f t="shared" si="29"/>
        <v>9.477380095383241</v>
      </c>
      <c r="AW26">
        <f t="shared" si="30"/>
        <v>79.89691179855221</v>
      </c>
      <c r="AX26">
        <f t="shared" si="31"/>
        <v>0.34633248511500359</v>
      </c>
      <c r="AY26">
        <f t="shared" si="32"/>
        <v>8.5199316159794789E-3</v>
      </c>
      <c r="AZ26">
        <f t="shared" si="33"/>
        <v>3.029547644341231</v>
      </c>
      <c r="BA26" t="s">
        <v>330</v>
      </c>
      <c r="BB26">
        <v>529.16999999999996</v>
      </c>
      <c r="BC26">
        <f t="shared" si="34"/>
        <v>280.37</v>
      </c>
      <c r="BD26">
        <f t="shared" si="35"/>
        <v>0.39094465829494579</v>
      </c>
      <c r="BE26">
        <f t="shared" si="36"/>
        <v>0.89740972077382719</v>
      </c>
      <c r="BF26">
        <f t="shared" si="37"/>
        <v>1.1652728938028494</v>
      </c>
      <c r="BG26">
        <f t="shared" si="38"/>
        <v>0.96306331450886007</v>
      </c>
      <c r="BH26">
        <f t="shared" si="39"/>
        <v>1400.00451612903</v>
      </c>
      <c r="BI26">
        <f t="shared" si="40"/>
        <v>1180.1887654051898</v>
      </c>
      <c r="BJ26">
        <f t="shared" si="41"/>
        <v>0.84298925596924212</v>
      </c>
      <c r="BK26">
        <f t="shared" si="42"/>
        <v>0.19597851193848409</v>
      </c>
      <c r="BL26">
        <v>6</v>
      </c>
      <c r="BM26">
        <v>0.5</v>
      </c>
      <c r="BN26" t="s">
        <v>290</v>
      </c>
      <c r="BO26">
        <v>2</v>
      </c>
      <c r="BP26">
        <v>1608160081</v>
      </c>
      <c r="BQ26">
        <v>599.96900000000005</v>
      </c>
      <c r="BR26">
        <v>611.91516129032198</v>
      </c>
      <c r="BS26">
        <v>18.571316129032301</v>
      </c>
      <c r="BT26">
        <v>17.6331548387097</v>
      </c>
      <c r="BU26">
        <v>596.48922580645205</v>
      </c>
      <c r="BV26">
        <v>18.508725806451601</v>
      </c>
      <c r="BW26">
        <v>500.00938709677399</v>
      </c>
      <c r="BX26">
        <v>101.948419354839</v>
      </c>
      <c r="BY26">
        <v>9.9990048387096797E-2</v>
      </c>
      <c r="BZ26">
        <v>27.9941225806452</v>
      </c>
      <c r="CA26">
        <v>28.6498387096774</v>
      </c>
      <c r="CB26">
        <v>999.9</v>
      </c>
      <c r="CC26">
        <v>0</v>
      </c>
      <c r="CD26">
        <v>0</v>
      </c>
      <c r="CE26">
        <v>9989.5774193548405</v>
      </c>
      <c r="CF26">
        <v>0</v>
      </c>
      <c r="CG26">
        <v>242.85574193548399</v>
      </c>
      <c r="CH26">
        <v>1400.00451612903</v>
      </c>
      <c r="CI26">
        <v>0.89999987096774203</v>
      </c>
      <c r="CJ26">
        <v>0.100000177419355</v>
      </c>
      <c r="CK26">
        <v>0</v>
      </c>
      <c r="CL26">
        <v>699.85835483871006</v>
      </c>
      <c r="CM26">
        <v>4.9993800000000004</v>
      </c>
      <c r="CN26">
        <v>9979.3832258064504</v>
      </c>
      <c r="CO26">
        <v>11164.374193548399</v>
      </c>
      <c r="CP26">
        <v>48.125</v>
      </c>
      <c r="CQ26">
        <v>50</v>
      </c>
      <c r="CR26">
        <v>49</v>
      </c>
      <c r="CS26">
        <v>49.686999999999998</v>
      </c>
      <c r="CT26">
        <v>49.625</v>
      </c>
      <c r="CU26">
        <v>1255.5058064516099</v>
      </c>
      <c r="CV26">
        <v>139.499032258065</v>
      </c>
      <c r="CW26">
        <v>0</v>
      </c>
      <c r="CX26">
        <v>119.700000047684</v>
      </c>
      <c r="CY26">
        <v>0</v>
      </c>
      <c r="CZ26">
        <v>699.93084615384601</v>
      </c>
      <c r="DA26">
        <v>7.0786324868702302</v>
      </c>
      <c r="DB26">
        <v>96.322393262095801</v>
      </c>
      <c r="DC26">
        <v>9980.0219230769198</v>
      </c>
      <c r="DD26">
        <v>15</v>
      </c>
      <c r="DE26">
        <v>1608159855</v>
      </c>
      <c r="DF26" t="s">
        <v>322</v>
      </c>
      <c r="DG26">
        <v>1608159854</v>
      </c>
      <c r="DH26">
        <v>1608159855</v>
      </c>
      <c r="DI26">
        <v>26</v>
      </c>
      <c r="DJ26">
        <v>2.1999999999999999E-2</v>
      </c>
      <c r="DK26">
        <v>1.7999999999999999E-2</v>
      </c>
      <c r="DL26">
        <v>3.48</v>
      </c>
      <c r="DM26">
        <v>6.3E-2</v>
      </c>
      <c r="DN26">
        <v>408</v>
      </c>
      <c r="DO26">
        <v>17</v>
      </c>
      <c r="DP26">
        <v>0.28999999999999998</v>
      </c>
      <c r="DQ26">
        <v>7.0000000000000007E-2</v>
      </c>
      <c r="DR26">
        <v>9.4817806369465494</v>
      </c>
      <c r="DS26">
        <v>-0.80617384661360003</v>
      </c>
      <c r="DT26">
        <v>5.9284119181666699E-2</v>
      </c>
      <c r="DU26">
        <v>0</v>
      </c>
      <c r="DV26">
        <v>-11.9461774193548</v>
      </c>
      <c r="DW26">
        <v>1.0517612903225999</v>
      </c>
      <c r="DX26">
        <v>7.9796679976523899E-2</v>
      </c>
      <c r="DY26">
        <v>0</v>
      </c>
      <c r="DZ26">
        <v>0.93815406451612904</v>
      </c>
      <c r="EA26">
        <v>-9.4277080645164102E-2</v>
      </c>
      <c r="EB26">
        <v>7.0865402129237998E-3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3.4790000000000001</v>
      </c>
      <c r="EJ26">
        <v>6.2600000000000003E-2</v>
      </c>
      <c r="EK26">
        <v>3.4796999999999798</v>
      </c>
      <c r="EL26">
        <v>0</v>
      </c>
      <c r="EM26">
        <v>0</v>
      </c>
      <c r="EN26">
        <v>0</v>
      </c>
      <c r="EO26">
        <v>6.2590000000003698E-2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3.9</v>
      </c>
      <c r="EX26">
        <v>3.9</v>
      </c>
      <c r="EY26">
        <v>2</v>
      </c>
      <c r="EZ26">
        <v>486.45</v>
      </c>
      <c r="FA26">
        <v>513.71699999999998</v>
      </c>
      <c r="FB26">
        <v>24.532599999999999</v>
      </c>
      <c r="FC26">
        <v>32.776600000000002</v>
      </c>
      <c r="FD26">
        <v>30</v>
      </c>
      <c r="FE26">
        <v>32.607999999999997</v>
      </c>
      <c r="FF26">
        <v>32.645699999999998</v>
      </c>
      <c r="FG26">
        <v>29.167400000000001</v>
      </c>
      <c r="FH26">
        <v>0</v>
      </c>
      <c r="FI26">
        <v>100</v>
      </c>
      <c r="FJ26">
        <v>24.532599999999999</v>
      </c>
      <c r="FK26">
        <v>611.78599999999994</v>
      </c>
      <c r="FL26">
        <v>18.628900000000002</v>
      </c>
      <c r="FM26">
        <v>100.828</v>
      </c>
      <c r="FN26">
        <v>100.374</v>
      </c>
    </row>
    <row r="27" spans="1:170" x14ac:dyDescent="0.25">
      <c r="A27">
        <v>11</v>
      </c>
      <c r="B27">
        <v>1608160209.5</v>
      </c>
      <c r="C27">
        <v>1009.40000009537</v>
      </c>
      <c r="D27" t="s">
        <v>331</v>
      </c>
      <c r="E27" t="s">
        <v>332</v>
      </c>
      <c r="F27" t="s">
        <v>285</v>
      </c>
      <c r="G27" t="s">
        <v>286</v>
      </c>
      <c r="H27">
        <v>1608160201.5</v>
      </c>
      <c r="I27">
        <f t="shared" si="0"/>
        <v>6.4861190454870113E-4</v>
      </c>
      <c r="J27">
        <f t="shared" si="1"/>
        <v>9.8905997273637514</v>
      </c>
      <c r="K27">
        <f t="shared" si="2"/>
        <v>699.96238709677402</v>
      </c>
      <c r="L27">
        <f t="shared" si="3"/>
        <v>178.95066228993088</v>
      </c>
      <c r="M27">
        <f t="shared" si="4"/>
        <v>18.261697853283088</v>
      </c>
      <c r="N27">
        <f t="shared" si="5"/>
        <v>71.430311898562366</v>
      </c>
      <c r="O27">
        <f t="shared" si="6"/>
        <v>3.1406515015973753E-2</v>
      </c>
      <c r="P27">
        <f t="shared" si="7"/>
        <v>2.9599043724726664</v>
      </c>
      <c r="Q27">
        <f t="shared" si="8"/>
        <v>3.122255050662873E-2</v>
      </c>
      <c r="R27">
        <f t="shared" si="9"/>
        <v>1.9530532570229426E-2</v>
      </c>
      <c r="S27">
        <f t="shared" si="10"/>
        <v>231.29406934967858</v>
      </c>
      <c r="T27">
        <f t="shared" si="11"/>
        <v>29.176044919823084</v>
      </c>
      <c r="U27">
        <f t="shared" si="12"/>
        <v>28.668112903225801</v>
      </c>
      <c r="V27">
        <f t="shared" si="13"/>
        <v>3.9451790703287219</v>
      </c>
      <c r="W27">
        <f t="shared" si="14"/>
        <v>49.714192832867624</v>
      </c>
      <c r="X27">
        <f t="shared" si="15"/>
        <v>1.8858009956990995</v>
      </c>
      <c r="Y27">
        <f t="shared" si="16"/>
        <v>3.7932849519228986</v>
      </c>
      <c r="Z27">
        <f t="shared" si="17"/>
        <v>2.0593780746296222</v>
      </c>
      <c r="AA27">
        <f t="shared" si="18"/>
        <v>-28.60378499059772</v>
      </c>
      <c r="AB27">
        <f t="shared" si="19"/>
        <v>-107.73534532155126</v>
      </c>
      <c r="AC27">
        <f t="shared" si="20"/>
        <v>-7.9601589259937695</v>
      </c>
      <c r="AD27">
        <f t="shared" si="21"/>
        <v>86.994780111535832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53624.568723936034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720.93369230769201</v>
      </c>
      <c r="AR27">
        <v>840.46</v>
      </c>
      <c r="AS27">
        <f t="shared" si="27"/>
        <v>0.14221534361219812</v>
      </c>
      <c r="AT27">
        <v>0.5</v>
      </c>
      <c r="AU27">
        <f t="shared" si="28"/>
        <v>1180.2010199455528</v>
      </c>
      <c r="AV27">
        <f t="shared" si="29"/>
        <v>9.8905997273637514</v>
      </c>
      <c r="AW27">
        <f t="shared" si="30"/>
        <v>83.921346791511738</v>
      </c>
      <c r="AX27">
        <f t="shared" si="31"/>
        <v>0.35323513314137495</v>
      </c>
      <c r="AY27">
        <f t="shared" si="32"/>
        <v>8.8699696325147386E-3</v>
      </c>
      <c r="AZ27">
        <f t="shared" si="33"/>
        <v>2.8813030959236605</v>
      </c>
      <c r="BA27" t="s">
        <v>334</v>
      </c>
      <c r="BB27">
        <v>543.58000000000004</v>
      </c>
      <c r="BC27">
        <f t="shared" si="34"/>
        <v>296.88</v>
      </c>
      <c r="BD27">
        <f t="shared" si="35"/>
        <v>0.40260815040524128</v>
      </c>
      <c r="BE27">
        <f t="shared" si="36"/>
        <v>0.89079271657163872</v>
      </c>
      <c r="BF27">
        <f t="shared" si="37"/>
        <v>0.95633993525277416</v>
      </c>
      <c r="BG27">
        <f t="shared" si="38"/>
        <v>0.95092165007744855</v>
      </c>
      <c r="BH27">
        <f t="shared" si="39"/>
        <v>1400.01903225806</v>
      </c>
      <c r="BI27">
        <f t="shared" si="40"/>
        <v>1180.2010199455528</v>
      </c>
      <c r="BJ27">
        <f t="shared" si="41"/>
        <v>0.84298926854018008</v>
      </c>
      <c r="BK27">
        <f t="shared" si="42"/>
        <v>0.19597853708036031</v>
      </c>
      <c r="BL27">
        <v>6</v>
      </c>
      <c r="BM27">
        <v>0.5</v>
      </c>
      <c r="BN27" t="s">
        <v>290</v>
      </c>
      <c r="BO27">
        <v>2</v>
      </c>
      <c r="BP27">
        <v>1608160201.5</v>
      </c>
      <c r="BQ27">
        <v>699.96238709677402</v>
      </c>
      <c r="BR27">
        <v>712.37570967741999</v>
      </c>
      <c r="BS27">
        <v>18.479406451612899</v>
      </c>
      <c r="BT27">
        <v>17.715467741935498</v>
      </c>
      <c r="BU27">
        <v>696.48277419354804</v>
      </c>
      <c r="BV27">
        <v>18.416816129032298</v>
      </c>
      <c r="BW27">
        <v>500.00812903225801</v>
      </c>
      <c r="BX27">
        <v>101.948709677419</v>
      </c>
      <c r="BY27">
        <v>0.100076393548387</v>
      </c>
      <c r="BZ27">
        <v>27.992970967741901</v>
      </c>
      <c r="CA27">
        <v>28.668112903225801</v>
      </c>
      <c r="CB27">
        <v>999.9</v>
      </c>
      <c r="CC27">
        <v>0</v>
      </c>
      <c r="CD27">
        <v>0</v>
      </c>
      <c r="CE27">
        <v>9979.5951612903209</v>
      </c>
      <c r="CF27">
        <v>0</v>
      </c>
      <c r="CG27">
        <v>242.37945161290301</v>
      </c>
      <c r="CH27">
        <v>1400.01903225806</v>
      </c>
      <c r="CI27">
        <v>0.90000125806451603</v>
      </c>
      <c r="CJ27">
        <v>9.9998799999999999E-2</v>
      </c>
      <c r="CK27">
        <v>0</v>
      </c>
      <c r="CL27">
        <v>720.86487096774204</v>
      </c>
      <c r="CM27">
        <v>4.9993800000000004</v>
      </c>
      <c r="CN27">
        <v>10267.154838709699</v>
      </c>
      <c r="CO27">
        <v>11164.4935483871</v>
      </c>
      <c r="CP27">
        <v>48.106709677419303</v>
      </c>
      <c r="CQ27">
        <v>50</v>
      </c>
      <c r="CR27">
        <v>48.957322580645098</v>
      </c>
      <c r="CS27">
        <v>49.662999999999997</v>
      </c>
      <c r="CT27">
        <v>49.625</v>
      </c>
      <c r="CU27">
        <v>1255.5203225806499</v>
      </c>
      <c r="CV27">
        <v>139.50129032258101</v>
      </c>
      <c r="CW27">
        <v>0</v>
      </c>
      <c r="CX27">
        <v>119.90000009536701</v>
      </c>
      <c r="CY27">
        <v>0</v>
      </c>
      <c r="CZ27">
        <v>720.93369230769201</v>
      </c>
      <c r="DA27">
        <v>5.4892991402891997</v>
      </c>
      <c r="DB27">
        <v>83.268376095418603</v>
      </c>
      <c r="DC27">
        <v>10267.961538461501</v>
      </c>
      <c r="DD27">
        <v>15</v>
      </c>
      <c r="DE27">
        <v>1608159855</v>
      </c>
      <c r="DF27" t="s">
        <v>322</v>
      </c>
      <c r="DG27">
        <v>1608159854</v>
      </c>
      <c r="DH27">
        <v>1608159855</v>
      </c>
      <c r="DI27">
        <v>26</v>
      </c>
      <c r="DJ27">
        <v>2.1999999999999999E-2</v>
      </c>
      <c r="DK27">
        <v>1.7999999999999999E-2</v>
      </c>
      <c r="DL27">
        <v>3.48</v>
      </c>
      <c r="DM27">
        <v>6.3E-2</v>
      </c>
      <c r="DN27">
        <v>408</v>
      </c>
      <c r="DO27">
        <v>17</v>
      </c>
      <c r="DP27">
        <v>0.28999999999999998</v>
      </c>
      <c r="DQ27">
        <v>7.0000000000000007E-2</v>
      </c>
      <c r="DR27">
        <v>9.9044199274331604</v>
      </c>
      <c r="DS27">
        <v>-0.67198832602056402</v>
      </c>
      <c r="DT27">
        <v>6.57695397420614E-2</v>
      </c>
      <c r="DU27">
        <v>0</v>
      </c>
      <c r="DV27">
        <v>-12.4215838709677</v>
      </c>
      <c r="DW27">
        <v>0.83844193548392698</v>
      </c>
      <c r="DX27">
        <v>8.0468311121167493E-2</v>
      </c>
      <c r="DY27">
        <v>0</v>
      </c>
      <c r="DZ27">
        <v>0.76425612903225804</v>
      </c>
      <c r="EA27">
        <v>-4.0570548387095902E-2</v>
      </c>
      <c r="EB27">
        <v>3.0829986213878999E-3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3.48</v>
      </c>
      <c r="EJ27">
        <v>6.2600000000000003E-2</v>
      </c>
      <c r="EK27">
        <v>3.4796999999999798</v>
      </c>
      <c r="EL27">
        <v>0</v>
      </c>
      <c r="EM27">
        <v>0</v>
      </c>
      <c r="EN27">
        <v>0</v>
      </c>
      <c r="EO27">
        <v>6.2590000000003698E-2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5.9</v>
      </c>
      <c r="EX27">
        <v>5.9</v>
      </c>
      <c r="EY27">
        <v>2</v>
      </c>
      <c r="EZ27">
        <v>486.45100000000002</v>
      </c>
      <c r="FA27">
        <v>514.03300000000002</v>
      </c>
      <c r="FB27">
        <v>24.5199</v>
      </c>
      <c r="FC27">
        <v>32.743299999999998</v>
      </c>
      <c r="FD27">
        <v>30.0001</v>
      </c>
      <c r="FE27">
        <v>32.572699999999998</v>
      </c>
      <c r="FF27">
        <v>32.610900000000001</v>
      </c>
      <c r="FG27">
        <v>32.984200000000001</v>
      </c>
      <c r="FH27">
        <v>0</v>
      </c>
      <c r="FI27">
        <v>100</v>
      </c>
      <c r="FJ27">
        <v>24.5181</v>
      </c>
      <c r="FK27">
        <v>712.39599999999996</v>
      </c>
      <c r="FL27">
        <v>18.554300000000001</v>
      </c>
      <c r="FM27">
        <v>100.834</v>
      </c>
      <c r="FN27">
        <v>100.378</v>
      </c>
    </row>
    <row r="28" spans="1:170" x14ac:dyDescent="0.25">
      <c r="A28">
        <v>12</v>
      </c>
      <c r="B28">
        <v>1608160318.5</v>
      </c>
      <c r="C28">
        <v>1118.4000000953699</v>
      </c>
      <c r="D28" t="s">
        <v>335</v>
      </c>
      <c r="E28" t="s">
        <v>336</v>
      </c>
      <c r="F28" t="s">
        <v>285</v>
      </c>
      <c r="G28" t="s">
        <v>286</v>
      </c>
      <c r="H28">
        <v>1608160310.75</v>
      </c>
      <c r="I28">
        <f t="shared" si="0"/>
        <v>5.7114723728068386E-4</v>
      </c>
      <c r="J28">
        <f t="shared" si="1"/>
        <v>10.836256529078112</v>
      </c>
      <c r="K28">
        <f t="shared" si="2"/>
        <v>799.7482</v>
      </c>
      <c r="L28">
        <f t="shared" si="3"/>
        <v>151.76168282520382</v>
      </c>
      <c r="M28">
        <f t="shared" si="4"/>
        <v>15.486372054286951</v>
      </c>
      <c r="N28">
        <f t="shared" si="5"/>
        <v>81.609520561335131</v>
      </c>
      <c r="O28">
        <f t="shared" si="6"/>
        <v>2.7549001169748049E-2</v>
      </c>
      <c r="P28">
        <f t="shared" si="7"/>
        <v>2.9618508586480825</v>
      </c>
      <c r="Q28">
        <f t="shared" si="8"/>
        <v>2.7407434920112179E-2</v>
      </c>
      <c r="R28">
        <f t="shared" si="9"/>
        <v>1.7142305210174832E-2</v>
      </c>
      <c r="S28">
        <f t="shared" si="10"/>
        <v>231.29434628207275</v>
      </c>
      <c r="T28">
        <f t="shared" si="11"/>
        <v>29.186366277970418</v>
      </c>
      <c r="U28">
        <f t="shared" si="12"/>
        <v>28.6769766666667</v>
      </c>
      <c r="V28">
        <f t="shared" si="13"/>
        <v>3.9472080156903933</v>
      </c>
      <c r="W28">
        <f t="shared" si="14"/>
        <v>49.624701243775327</v>
      </c>
      <c r="X28">
        <f t="shared" si="15"/>
        <v>1.881430818862881</v>
      </c>
      <c r="Y28">
        <f t="shared" si="16"/>
        <v>3.7913191852190309</v>
      </c>
      <c r="Z28">
        <f t="shared" si="17"/>
        <v>2.0657771968275123</v>
      </c>
      <c r="AA28">
        <f t="shared" si="18"/>
        <v>-25.187593164078159</v>
      </c>
      <c r="AB28">
        <f t="shared" si="19"/>
        <v>-110.64125712487622</v>
      </c>
      <c r="AC28">
        <f t="shared" si="20"/>
        <v>-8.1694928399573374</v>
      </c>
      <c r="AD28">
        <f t="shared" si="21"/>
        <v>87.296003153161038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53682.86095326412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740.88219230769198</v>
      </c>
      <c r="AR28">
        <v>869.63</v>
      </c>
      <c r="AS28">
        <f t="shared" si="27"/>
        <v>0.1480489491994389</v>
      </c>
      <c r="AT28">
        <v>0.5</v>
      </c>
      <c r="AU28">
        <f t="shared" si="28"/>
        <v>1180.2029048784507</v>
      </c>
      <c r="AV28">
        <f t="shared" si="29"/>
        <v>10.836256529078112</v>
      </c>
      <c r="AW28">
        <f t="shared" si="30"/>
        <v>87.363899954689984</v>
      </c>
      <c r="AX28">
        <f t="shared" si="31"/>
        <v>0.36658118970136722</v>
      </c>
      <c r="AY28">
        <f t="shared" si="32"/>
        <v>9.6712217549319319E-3</v>
      </c>
      <c r="AZ28">
        <f t="shared" si="33"/>
        <v>2.7511125421156124</v>
      </c>
      <c r="BA28" t="s">
        <v>338</v>
      </c>
      <c r="BB28">
        <v>550.84</v>
      </c>
      <c r="BC28">
        <f t="shared" si="34"/>
        <v>318.78999999999996</v>
      </c>
      <c r="BD28">
        <f t="shared" si="35"/>
        <v>0.40386400982561571</v>
      </c>
      <c r="BE28">
        <f t="shared" si="36"/>
        <v>0.88241911450111388</v>
      </c>
      <c r="BF28">
        <f t="shared" si="37"/>
        <v>0.83519453689888823</v>
      </c>
      <c r="BG28">
        <f t="shared" si="38"/>
        <v>0.93946717557989756</v>
      </c>
      <c r="BH28">
        <f t="shared" si="39"/>
        <v>1400.0213333333299</v>
      </c>
      <c r="BI28">
        <f t="shared" si="40"/>
        <v>1180.2029048784507</v>
      </c>
      <c r="BJ28">
        <f t="shared" si="41"/>
        <v>0.84298922936301945</v>
      </c>
      <c r="BK28">
        <f t="shared" si="42"/>
        <v>0.19597845872603897</v>
      </c>
      <c r="BL28">
        <v>6</v>
      </c>
      <c r="BM28">
        <v>0.5</v>
      </c>
      <c r="BN28" t="s">
        <v>290</v>
      </c>
      <c r="BO28">
        <v>2</v>
      </c>
      <c r="BP28">
        <v>1608160310.75</v>
      </c>
      <c r="BQ28">
        <v>799.7482</v>
      </c>
      <c r="BR28">
        <v>813.29963333333399</v>
      </c>
      <c r="BS28">
        <v>18.437443333333299</v>
      </c>
      <c r="BT28">
        <v>17.764713333333301</v>
      </c>
      <c r="BU28">
        <v>796.26863333333301</v>
      </c>
      <c r="BV28">
        <v>18.374846666666699</v>
      </c>
      <c r="BW28">
        <v>500.00749999999999</v>
      </c>
      <c r="BX28">
        <v>101.943966666667</v>
      </c>
      <c r="BY28">
        <v>0.10005239</v>
      </c>
      <c r="BZ28">
        <v>27.984079999999999</v>
      </c>
      <c r="CA28">
        <v>28.6769766666667</v>
      </c>
      <c r="CB28">
        <v>999.9</v>
      </c>
      <c r="CC28">
        <v>0</v>
      </c>
      <c r="CD28">
        <v>0</v>
      </c>
      <c r="CE28">
        <v>9991.07866666667</v>
      </c>
      <c r="CF28">
        <v>0</v>
      </c>
      <c r="CG28">
        <v>244.97890000000001</v>
      </c>
      <c r="CH28">
        <v>1400.0213333333299</v>
      </c>
      <c r="CI28">
        <v>0.90000360000000001</v>
      </c>
      <c r="CJ28">
        <v>9.9996489999999993E-2</v>
      </c>
      <c r="CK28">
        <v>0</v>
      </c>
      <c r="CL28">
        <v>740.87763333333305</v>
      </c>
      <c r="CM28">
        <v>4.9993800000000004</v>
      </c>
      <c r="CN28">
        <v>10545.746666666701</v>
      </c>
      <c r="CO28">
        <v>11164.51</v>
      </c>
      <c r="CP28">
        <v>48.116599999999998</v>
      </c>
      <c r="CQ28">
        <v>49.987400000000001</v>
      </c>
      <c r="CR28">
        <v>48.945399999999999</v>
      </c>
      <c r="CS28">
        <v>49.674599999999998</v>
      </c>
      <c r="CT28">
        <v>49.625</v>
      </c>
      <c r="CU28">
        <v>1255.5239999999999</v>
      </c>
      <c r="CV28">
        <v>139.499666666667</v>
      </c>
      <c r="CW28">
        <v>0</v>
      </c>
      <c r="CX28">
        <v>108</v>
      </c>
      <c r="CY28">
        <v>0</v>
      </c>
      <c r="CZ28">
        <v>740.88219230769198</v>
      </c>
      <c r="DA28">
        <v>9.3692649528346195</v>
      </c>
      <c r="DB28">
        <v>125.839316126741</v>
      </c>
      <c r="DC28">
        <v>10545.5769230769</v>
      </c>
      <c r="DD28">
        <v>15</v>
      </c>
      <c r="DE28">
        <v>1608159855</v>
      </c>
      <c r="DF28" t="s">
        <v>322</v>
      </c>
      <c r="DG28">
        <v>1608159854</v>
      </c>
      <c r="DH28">
        <v>1608159855</v>
      </c>
      <c r="DI28">
        <v>26</v>
      </c>
      <c r="DJ28">
        <v>2.1999999999999999E-2</v>
      </c>
      <c r="DK28">
        <v>1.7999999999999999E-2</v>
      </c>
      <c r="DL28">
        <v>3.48</v>
      </c>
      <c r="DM28">
        <v>6.3E-2</v>
      </c>
      <c r="DN28">
        <v>408</v>
      </c>
      <c r="DO28">
        <v>17</v>
      </c>
      <c r="DP28">
        <v>0.28999999999999998</v>
      </c>
      <c r="DQ28">
        <v>7.0000000000000007E-2</v>
      </c>
      <c r="DR28">
        <v>10.8432865307357</v>
      </c>
      <c r="DS28">
        <v>-6.5416916761368696E-2</v>
      </c>
      <c r="DT28">
        <v>4.7667207697250899E-2</v>
      </c>
      <c r="DU28">
        <v>1</v>
      </c>
      <c r="DV28">
        <v>-13.5590903225806</v>
      </c>
      <c r="DW28">
        <v>8.4130645161307693E-2</v>
      </c>
      <c r="DX28">
        <v>5.6752338902142797E-2</v>
      </c>
      <c r="DY28">
        <v>1</v>
      </c>
      <c r="DZ28">
        <v>0.67278835483871002</v>
      </c>
      <c r="EA28">
        <v>-5.9549032258077702E-3</v>
      </c>
      <c r="EB28">
        <v>8.0452216025883399E-4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3.48</v>
      </c>
      <c r="EJ28">
        <v>6.2600000000000003E-2</v>
      </c>
      <c r="EK28">
        <v>3.4796999999999798</v>
      </c>
      <c r="EL28">
        <v>0</v>
      </c>
      <c r="EM28">
        <v>0</v>
      </c>
      <c r="EN28">
        <v>0</v>
      </c>
      <c r="EO28">
        <v>6.2590000000003698E-2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7.7</v>
      </c>
      <c r="EX28">
        <v>7.7</v>
      </c>
      <c r="EY28">
        <v>2</v>
      </c>
      <c r="EZ28">
        <v>486.42399999999998</v>
      </c>
      <c r="FA28">
        <v>514.09199999999998</v>
      </c>
      <c r="FB28">
        <v>24.405200000000001</v>
      </c>
      <c r="FC28">
        <v>32.737400000000001</v>
      </c>
      <c r="FD28">
        <v>30.0001</v>
      </c>
      <c r="FE28">
        <v>32.558799999999998</v>
      </c>
      <c r="FF28">
        <v>32.599299999999999</v>
      </c>
      <c r="FG28">
        <v>36.7241</v>
      </c>
      <c r="FH28">
        <v>0</v>
      </c>
      <c r="FI28">
        <v>100</v>
      </c>
      <c r="FJ28">
        <v>24.407499999999999</v>
      </c>
      <c r="FK28">
        <v>813.52599999999995</v>
      </c>
      <c r="FL28">
        <v>18.4695</v>
      </c>
      <c r="FM28">
        <v>100.831</v>
      </c>
      <c r="FN28">
        <v>100.376</v>
      </c>
    </row>
    <row r="29" spans="1:170" x14ac:dyDescent="0.25">
      <c r="A29">
        <v>13</v>
      </c>
      <c r="B29">
        <v>1608160425.5</v>
      </c>
      <c r="C29">
        <v>1225.4000000953699</v>
      </c>
      <c r="D29" t="s">
        <v>339</v>
      </c>
      <c r="E29" t="s">
        <v>340</v>
      </c>
      <c r="F29" t="s">
        <v>285</v>
      </c>
      <c r="G29" t="s">
        <v>286</v>
      </c>
      <c r="H29">
        <v>1608160417.5</v>
      </c>
      <c r="I29">
        <f t="shared" si="0"/>
        <v>5.1833432372676053E-4</v>
      </c>
      <c r="J29">
        <f t="shared" si="1"/>
        <v>11.49906704707465</v>
      </c>
      <c r="K29">
        <f t="shared" si="2"/>
        <v>899.73951612903204</v>
      </c>
      <c r="L29">
        <f t="shared" si="3"/>
        <v>141.30034992292588</v>
      </c>
      <c r="M29">
        <f t="shared" si="4"/>
        <v>14.417627781083324</v>
      </c>
      <c r="N29">
        <f t="shared" si="5"/>
        <v>91.805218108491644</v>
      </c>
      <c r="O29">
        <f t="shared" si="6"/>
        <v>2.4926873599728713E-2</v>
      </c>
      <c r="P29">
        <f t="shared" si="7"/>
        <v>2.9632973180301656</v>
      </c>
      <c r="Q29">
        <f t="shared" si="8"/>
        <v>2.4810968643535387E-2</v>
      </c>
      <c r="R29">
        <f t="shared" si="9"/>
        <v>1.5517223950098292E-2</v>
      </c>
      <c r="S29">
        <f t="shared" si="10"/>
        <v>231.28881172895612</v>
      </c>
      <c r="T29">
        <f t="shared" si="11"/>
        <v>29.20538226091664</v>
      </c>
      <c r="U29">
        <f t="shared" si="12"/>
        <v>28.688435483871</v>
      </c>
      <c r="V29">
        <f t="shared" si="13"/>
        <v>3.9498323262492603</v>
      </c>
      <c r="W29">
        <f t="shared" si="14"/>
        <v>49.544895566463779</v>
      </c>
      <c r="X29">
        <f t="shared" si="15"/>
        <v>1.8790645274059059</v>
      </c>
      <c r="Y29">
        <f t="shared" si="16"/>
        <v>3.7926500922484885</v>
      </c>
      <c r="Z29">
        <f t="shared" si="17"/>
        <v>2.0707677988433542</v>
      </c>
      <c r="AA29">
        <f t="shared" si="18"/>
        <v>-22.858543676350138</v>
      </c>
      <c r="AB29">
        <f t="shared" si="19"/>
        <v>-111.56418092912557</v>
      </c>
      <c r="AC29">
        <f t="shared" si="20"/>
        <v>-8.2343349715688401</v>
      </c>
      <c r="AD29">
        <f t="shared" si="21"/>
        <v>88.63175215191157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53723.832393682773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757.27884615384596</v>
      </c>
      <c r="AR29">
        <v>892</v>
      </c>
      <c r="AS29">
        <f t="shared" si="27"/>
        <v>0.15103268368402922</v>
      </c>
      <c r="AT29">
        <v>0.5</v>
      </c>
      <c r="AU29">
        <f t="shared" si="28"/>
        <v>1180.1736212082119</v>
      </c>
      <c r="AV29">
        <f t="shared" si="29"/>
        <v>11.49906704707465</v>
      </c>
      <c r="AW29">
        <f t="shared" si="30"/>
        <v>89.122394612087589</v>
      </c>
      <c r="AX29">
        <f t="shared" si="31"/>
        <v>0.37758968609865462</v>
      </c>
      <c r="AY29">
        <f t="shared" si="32"/>
        <v>1.0233082920907129E-2</v>
      </c>
      <c r="AZ29">
        <f t="shared" si="33"/>
        <v>2.6570403587443945</v>
      </c>
      <c r="BA29" t="s">
        <v>342</v>
      </c>
      <c r="BB29">
        <v>555.19000000000005</v>
      </c>
      <c r="BC29">
        <f t="shared" si="34"/>
        <v>336.80999999999995</v>
      </c>
      <c r="BD29">
        <f t="shared" si="35"/>
        <v>0.39999154967534828</v>
      </c>
      <c r="BE29">
        <f t="shared" si="36"/>
        <v>0.8755730746354673</v>
      </c>
      <c r="BF29">
        <f t="shared" si="37"/>
        <v>0.76319287083841791</v>
      </c>
      <c r="BG29">
        <f t="shared" si="38"/>
        <v>0.93068292482534798</v>
      </c>
      <c r="BH29">
        <f t="shared" si="39"/>
        <v>1399.9864516129001</v>
      </c>
      <c r="BI29">
        <f t="shared" si="40"/>
        <v>1180.1736212082119</v>
      </c>
      <c r="BJ29">
        <f t="shared" si="41"/>
        <v>0.84298931596698978</v>
      </c>
      <c r="BK29">
        <f t="shared" si="42"/>
        <v>0.19597863193397969</v>
      </c>
      <c r="BL29">
        <v>6</v>
      </c>
      <c r="BM29">
        <v>0.5</v>
      </c>
      <c r="BN29" t="s">
        <v>290</v>
      </c>
      <c r="BO29">
        <v>2</v>
      </c>
      <c r="BP29">
        <v>1608160417.5</v>
      </c>
      <c r="BQ29">
        <v>899.73951612903204</v>
      </c>
      <c r="BR29">
        <v>914.09754838709705</v>
      </c>
      <c r="BS29">
        <v>18.415822580645202</v>
      </c>
      <c r="BT29">
        <v>17.8052967741936</v>
      </c>
      <c r="BU29">
        <v>896.25974193548404</v>
      </c>
      <c r="BV29">
        <v>18.353232258064502</v>
      </c>
      <c r="BW29">
        <v>500.01696774193601</v>
      </c>
      <c r="BX29">
        <v>101.93532258064501</v>
      </c>
      <c r="BY29">
        <v>0.10000704838709699</v>
      </c>
      <c r="BZ29">
        <v>27.990100000000002</v>
      </c>
      <c r="CA29">
        <v>28.688435483871</v>
      </c>
      <c r="CB29">
        <v>999.9</v>
      </c>
      <c r="CC29">
        <v>0</v>
      </c>
      <c r="CD29">
        <v>0</v>
      </c>
      <c r="CE29">
        <v>10000.1206451613</v>
      </c>
      <c r="CF29">
        <v>0</v>
      </c>
      <c r="CG29">
        <v>248.94041935483901</v>
      </c>
      <c r="CH29">
        <v>1399.9864516129001</v>
      </c>
      <c r="CI29">
        <v>0.89999770967741899</v>
      </c>
      <c r="CJ29">
        <v>0.1000023</v>
      </c>
      <c r="CK29">
        <v>0</v>
      </c>
      <c r="CL29">
        <v>757.20341935483896</v>
      </c>
      <c r="CM29">
        <v>4.9993800000000004</v>
      </c>
      <c r="CN29">
        <v>10770.1451612903</v>
      </c>
      <c r="CO29">
        <v>11164.2096774194</v>
      </c>
      <c r="CP29">
        <v>48.108741935483899</v>
      </c>
      <c r="CQ29">
        <v>49.995935483871001</v>
      </c>
      <c r="CR29">
        <v>48.955290322580602</v>
      </c>
      <c r="CS29">
        <v>49.674999999999997</v>
      </c>
      <c r="CT29">
        <v>49.625</v>
      </c>
      <c r="CU29">
        <v>1255.4864516129001</v>
      </c>
      <c r="CV29">
        <v>139.5</v>
      </c>
      <c r="CW29">
        <v>0</v>
      </c>
      <c r="CX29">
        <v>106.5</v>
      </c>
      <c r="CY29">
        <v>0</v>
      </c>
      <c r="CZ29">
        <v>757.27884615384596</v>
      </c>
      <c r="DA29">
        <v>5.3329230667669503</v>
      </c>
      <c r="DB29">
        <v>68.201709358265603</v>
      </c>
      <c r="DC29">
        <v>10771.0423076923</v>
      </c>
      <c r="DD29">
        <v>15</v>
      </c>
      <c r="DE29">
        <v>1608159855</v>
      </c>
      <c r="DF29" t="s">
        <v>322</v>
      </c>
      <c r="DG29">
        <v>1608159854</v>
      </c>
      <c r="DH29">
        <v>1608159855</v>
      </c>
      <c r="DI29">
        <v>26</v>
      </c>
      <c r="DJ29">
        <v>2.1999999999999999E-2</v>
      </c>
      <c r="DK29">
        <v>1.7999999999999999E-2</v>
      </c>
      <c r="DL29">
        <v>3.48</v>
      </c>
      <c r="DM29">
        <v>6.3E-2</v>
      </c>
      <c r="DN29">
        <v>408</v>
      </c>
      <c r="DO29">
        <v>17</v>
      </c>
      <c r="DP29">
        <v>0.28999999999999998</v>
      </c>
      <c r="DQ29">
        <v>7.0000000000000007E-2</v>
      </c>
      <c r="DR29">
        <v>11.5010250939721</v>
      </c>
      <c r="DS29">
        <v>-0.12588531911749601</v>
      </c>
      <c r="DT29">
        <v>3.8687442129306998E-2</v>
      </c>
      <c r="DU29">
        <v>1</v>
      </c>
      <c r="DV29">
        <v>-14.359448387096799</v>
      </c>
      <c r="DW29">
        <v>0.18884516129037501</v>
      </c>
      <c r="DX29">
        <v>4.6680443311103097E-2</v>
      </c>
      <c r="DY29">
        <v>1</v>
      </c>
      <c r="DZ29">
        <v>0.61068500000000003</v>
      </c>
      <c r="EA29">
        <v>-2.33436290322586E-2</v>
      </c>
      <c r="EB29">
        <v>1.7865595157245001E-3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3.48</v>
      </c>
      <c r="EJ29">
        <v>6.2600000000000003E-2</v>
      </c>
      <c r="EK29">
        <v>3.4796999999999798</v>
      </c>
      <c r="EL29">
        <v>0</v>
      </c>
      <c r="EM29">
        <v>0</v>
      </c>
      <c r="EN29">
        <v>0</v>
      </c>
      <c r="EO29">
        <v>6.2590000000003698E-2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9.5</v>
      </c>
      <c r="EX29">
        <v>9.5</v>
      </c>
      <c r="EY29">
        <v>2</v>
      </c>
      <c r="EZ29">
        <v>486.40600000000001</v>
      </c>
      <c r="FA29">
        <v>514.43700000000001</v>
      </c>
      <c r="FB29">
        <v>24.408999999999999</v>
      </c>
      <c r="FC29">
        <v>32.734499999999997</v>
      </c>
      <c r="FD29">
        <v>30</v>
      </c>
      <c r="FE29">
        <v>32.5501</v>
      </c>
      <c r="FF29">
        <v>32.5867</v>
      </c>
      <c r="FG29">
        <v>40.382800000000003</v>
      </c>
      <c r="FH29">
        <v>0</v>
      </c>
      <c r="FI29">
        <v>100</v>
      </c>
      <c r="FJ29">
        <v>24.413900000000002</v>
      </c>
      <c r="FK29">
        <v>914.10799999999995</v>
      </c>
      <c r="FL29">
        <v>18.432600000000001</v>
      </c>
      <c r="FM29">
        <v>100.833</v>
      </c>
      <c r="FN29">
        <v>100.377</v>
      </c>
    </row>
    <row r="30" spans="1:170" x14ac:dyDescent="0.25">
      <c r="A30">
        <v>14</v>
      </c>
      <c r="B30">
        <v>1608160546</v>
      </c>
      <c r="C30">
        <v>1345.9000000953699</v>
      </c>
      <c r="D30" t="s">
        <v>343</v>
      </c>
      <c r="E30" t="s">
        <v>344</v>
      </c>
      <c r="F30" t="s">
        <v>285</v>
      </c>
      <c r="G30" t="s">
        <v>286</v>
      </c>
      <c r="H30">
        <v>1608160538</v>
      </c>
      <c r="I30">
        <f t="shared" si="0"/>
        <v>4.4075125974224618E-4</v>
      </c>
      <c r="J30">
        <f t="shared" si="1"/>
        <v>11.3173206934999</v>
      </c>
      <c r="K30">
        <f t="shared" si="2"/>
        <v>1202.05041935484</v>
      </c>
      <c r="L30">
        <f t="shared" si="3"/>
        <v>315.12975283050963</v>
      </c>
      <c r="M30">
        <f t="shared" si="4"/>
        <v>32.150185027254565</v>
      </c>
      <c r="N30">
        <f t="shared" si="5"/>
        <v>122.63565419394914</v>
      </c>
      <c r="O30">
        <f t="shared" si="6"/>
        <v>2.1090660612245349E-2</v>
      </c>
      <c r="P30">
        <f t="shared" si="7"/>
        <v>2.9647192299084644</v>
      </c>
      <c r="Q30">
        <f t="shared" si="8"/>
        <v>2.1007661220040809E-2</v>
      </c>
      <c r="R30">
        <f t="shared" si="9"/>
        <v>1.3137218095541572E-2</v>
      </c>
      <c r="S30">
        <f t="shared" si="10"/>
        <v>231.29061056542676</v>
      </c>
      <c r="T30">
        <f t="shared" si="11"/>
        <v>29.237166576794422</v>
      </c>
      <c r="U30">
        <f t="shared" si="12"/>
        <v>28.6972290322581</v>
      </c>
      <c r="V30">
        <f t="shared" si="13"/>
        <v>3.9518472658948105</v>
      </c>
      <c r="W30">
        <f t="shared" si="14"/>
        <v>49.335431368515906</v>
      </c>
      <c r="X30">
        <f t="shared" si="15"/>
        <v>1.8724719916674619</v>
      </c>
      <c r="Y30">
        <f t="shared" si="16"/>
        <v>3.795389925104427</v>
      </c>
      <c r="Z30">
        <f t="shared" si="17"/>
        <v>2.0793752742273486</v>
      </c>
      <c r="AA30">
        <f t="shared" si="18"/>
        <v>-19.437130554633057</v>
      </c>
      <c r="AB30">
        <f t="shared" si="19"/>
        <v>-111.04334300117522</v>
      </c>
      <c r="AC30">
        <f t="shared" si="20"/>
        <v>-8.1928257141502776</v>
      </c>
      <c r="AD30">
        <f t="shared" si="21"/>
        <v>92.617311295468213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53762.861347869853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774.72365384615398</v>
      </c>
      <c r="AR30">
        <v>913.09</v>
      </c>
      <c r="AS30">
        <f t="shared" si="27"/>
        <v>0.1515363722676254</v>
      </c>
      <c r="AT30">
        <v>0.5</v>
      </c>
      <c r="AU30">
        <f t="shared" si="28"/>
        <v>1180.1852960678757</v>
      </c>
      <c r="AV30">
        <f t="shared" si="29"/>
        <v>11.3173206934999</v>
      </c>
      <c r="AW30">
        <f t="shared" si="30"/>
        <v>89.420499184859651</v>
      </c>
      <c r="AX30">
        <f t="shared" si="31"/>
        <v>0.38916207602755482</v>
      </c>
      <c r="AY30">
        <f t="shared" si="32"/>
        <v>1.0078983540083018E-2</v>
      </c>
      <c r="AZ30">
        <f t="shared" si="33"/>
        <v>2.5725722546517864</v>
      </c>
      <c r="BA30" t="s">
        <v>346</v>
      </c>
      <c r="BB30">
        <v>557.75</v>
      </c>
      <c r="BC30">
        <f t="shared" si="34"/>
        <v>355.34000000000003</v>
      </c>
      <c r="BD30">
        <f t="shared" si="35"/>
        <v>0.38939141710431147</v>
      </c>
      <c r="BE30">
        <f t="shared" si="36"/>
        <v>0.86860331394467383</v>
      </c>
      <c r="BF30">
        <f t="shared" si="37"/>
        <v>0.70018820772527401</v>
      </c>
      <c r="BG30">
        <f t="shared" si="38"/>
        <v>0.92240130442242207</v>
      </c>
      <c r="BH30">
        <f t="shared" si="39"/>
        <v>1400.0006451612901</v>
      </c>
      <c r="BI30">
        <f t="shared" si="40"/>
        <v>1180.1852960678757</v>
      </c>
      <c r="BJ30">
        <f t="shared" si="41"/>
        <v>0.8429891087170962</v>
      </c>
      <c r="BK30">
        <f t="shared" si="42"/>
        <v>0.1959782174341923</v>
      </c>
      <c r="BL30">
        <v>6</v>
      </c>
      <c r="BM30">
        <v>0.5</v>
      </c>
      <c r="BN30" t="s">
        <v>290</v>
      </c>
      <c r="BO30">
        <v>2</v>
      </c>
      <c r="BP30">
        <v>1608160538</v>
      </c>
      <c r="BQ30">
        <v>1202.05041935484</v>
      </c>
      <c r="BR30">
        <v>1216.26677419355</v>
      </c>
      <c r="BS30">
        <v>18.3536</v>
      </c>
      <c r="BT30">
        <v>17.8344129032258</v>
      </c>
      <c r="BU30">
        <v>1196.31741935484</v>
      </c>
      <c r="BV30">
        <v>18.278600000000001</v>
      </c>
      <c r="BW30">
        <v>500.00690322580601</v>
      </c>
      <c r="BX30">
        <v>101.922129032258</v>
      </c>
      <c r="BY30">
        <v>9.9926132258064501E-2</v>
      </c>
      <c r="BZ30">
        <v>28.0024870967742</v>
      </c>
      <c r="CA30">
        <v>28.6972290322581</v>
      </c>
      <c r="CB30">
        <v>999.9</v>
      </c>
      <c r="CC30">
        <v>0</v>
      </c>
      <c r="CD30">
        <v>0</v>
      </c>
      <c r="CE30">
        <v>10009.4764516129</v>
      </c>
      <c r="CF30">
        <v>0</v>
      </c>
      <c r="CG30">
        <v>254.61487096774201</v>
      </c>
      <c r="CH30">
        <v>1400.0006451612901</v>
      </c>
      <c r="CI30">
        <v>0.90000635483871005</v>
      </c>
      <c r="CJ30">
        <v>9.9993558064516097E-2</v>
      </c>
      <c r="CK30">
        <v>0</v>
      </c>
      <c r="CL30">
        <v>774.89835483871002</v>
      </c>
      <c r="CM30">
        <v>4.9993800000000004</v>
      </c>
      <c r="CN30">
        <v>11012.203225806499</v>
      </c>
      <c r="CO30">
        <v>11164.348387096799</v>
      </c>
      <c r="CP30">
        <v>48.061999999999998</v>
      </c>
      <c r="CQ30">
        <v>49.936999999999998</v>
      </c>
      <c r="CR30">
        <v>48.936999999999998</v>
      </c>
      <c r="CS30">
        <v>49.625</v>
      </c>
      <c r="CT30">
        <v>49.625</v>
      </c>
      <c r="CU30">
        <v>1255.5106451612901</v>
      </c>
      <c r="CV30">
        <v>139.491935483871</v>
      </c>
      <c r="CW30">
        <v>0</v>
      </c>
      <c r="CX30">
        <v>120</v>
      </c>
      <c r="CY30">
        <v>0</v>
      </c>
      <c r="CZ30">
        <v>774.72365384615398</v>
      </c>
      <c r="DA30">
        <v>-14.657059817984599</v>
      </c>
      <c r="DB30">
        <v>-201.84273476108399</v>
      </c>
      <c r="DC30">
        <v>11010.0115384615</v>
      </c>
      <c r="DD30">
        <v>15</v>
      </c>
      <c r="DE30">
        <v>1608160580.5</v>
      </c>
      <c r="DF30" t="s">
        <v>347</v>
      </c>
      <c r="DG30">
        <v>1608160580.5</v>
      </c>
      <c r="DH30">
        <v>1608160564</v>
      </c>
      <c r="DI30">
        <v>27</v>
      </c>
      <c r="DJ30">
        <v>2.2530000000000001</v>
      </c>
      <c r="DK30">
        <v>1.2E-2</v>
      </c>
      <c r="DL30">
        <v>5.7329999999999997</v>
      </c>
      <c r="DM30">
        <v>7.4999999999999997E-2</v>
      </c>
      <c r="DN30">
        <v>1216</v>
      </c>
      <c r="DO30">
        <v>18</v>
      </c>
      <c r="DP30">
        <v>0.15</v>
      </c>
      <c r="DQ30">
        <v>0.17</v>
      </c>
      <c r="DR30">
        <v>13.2210156671386</v>
      </c>
      <c r="DS30">
        <v>-1.94478069336505</v>
      </c>
      <c r="DT30">
        <v>0.147570839915001</v>
      </c>
      <c r="DU30">
        <v>0</v>
      </c>
      <c r="DV30">
        <v>-16.4706096774194</v>
      </c>
      <c r="DW30">
        <v>2.58662903225812</v>
      </c>
      <c r="DX30">
        <v>0.20117352220255</v>
      </c>
      <c r="DY30">
        <v>0</v>
      </c>
      <c r="DZ30">
        <v>0.50676832258064497</v>
      </c>
      <c r="EA30">
        <v>-0.102330677419354</v>
      </c>
      <c r="EB30">
        <v>7.7372772046181097E-3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5.7329999999999997</v>
      </c>
      <c r="EJ30">
        <v>7.4999999999999997E-2</v>
      </c>
      <c r="EK30">
        <v>3.4796999999999798</v>
      </c>
      <c r="EL30">
        <v>0</v>
      </c>
      <c r="EM30">
        <v>0</v>
      </c>
      <c r="EN30">
        <v>0</v>
      </c>
      <c r="EO30">
        <v>6.2590000000003698E-2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11.5</v>
      </c>
      <c r="EX30">
        <v>11.5</v>
      </c>
      <c r="EY30">
        <v>2</v>
      </c>
      <c r="EZ30">
        <v>486.30399999999997</v>
      </c>
      <c r="FA30">
        <v>515.26199999999994</v>
      </c>
      <c r="FB30">
        <v>24.3858</v>
      </c>
      <c r="FC30">
        <v>32.693899999999999</v>
      </c>
      <c r="FD30">
        <v>30</v>
      </c>
      <c r="FE30">
        <v>32.513800000000003</v>
      </c>
      <c r="FF30">
        <v>32.550899999999999</v>
      </c>
      <c r="FG30">
        <v>50.941800000000001</v>
      </c>
      <c r="FH30">
        <v>0</v>
      </c>
      <c r="FI30">
        <v>100</v>
      </c>
      <c r="FJ30">
        <v>24.389900000000001</v>
      </c>
      <c r="FK30">
        <v>1216.06</v>
      </c>
      <c r="FL30">
        <v>18.405999999999999</v>
      </c>
      <c r="FM30">
        <v>100.83799999999999</v>
      </c>
      <c r="FN30">
        <v>100.383</v>
      </c>
    </row>
    <row r="31" spans="1:170" x14ac:dyDescent="0.25">
      <c r="A31">
        <v>15</v>
      </c>
      <c r="B31">
        <v>1608160701.5</v>
      </c>
      <c r="C31">
        <v>1501.4000000953699</v>
      </c>
      <c r="D31" t="s">
        <v>348</v>
      </c>
      <c r="E31" t="s">
        <v>349</v>
      </c>
      <c r="F31" t="s">
        <v>285</v>
      </c>
      <c r="G31" t="s">
        <v>286</v>
      </c>
      <c r="H31">
        <v>1608160693.5</v>
      </c>
      <c r="I31">
        <f t="shared" si="0"/>
        <v>3.2679738698651459E-4</v>
      </c>
      <c r="J31">
        <f t="shared" si="1"/>
        <v>10.707170863108759</v>
      </c>
      <c r="K31">
        <f t="shared" si="2"/>
        <v>1399.57741935484</v>
      </c>
      <c r="L31">
        <f t="shared" si="3"/>
        <v>263.86212511700751</v>
      </c>
      <c r="M31">
        <f t="shared" si="4"/>
        <v>26.917526901502253</v>
      </c>
      <c r="N31">
        <f t="shared" si="5"/>
        <v>142.77593959160734</v>
      </c>
      <c r="O31">
        <f t="shared" si="6"/>
        <v>1.5505718861195407E-2</v>
      </c>
      <c r="P31">
        <f t="shared" si="7"/>
        <v>2.9628538599256293</v>
      </c>
      <c r="Q31">
        <f t="shared" si="8"/>
        <v>1.5460778172161018E-2</v>
      </c>
      <c r="R31">
        <f t="shared" si="9"/>
        <v>9.6670131740616942E-3</v>
      </c>
      <c r="S31">
        <f t="shared" si="10"/>
        <v>231.29181176841183</v>
      </c>
      <c r="T31">
        <f t="shared" si="11"/>
        <v>29.260466480941556</v>
      </c>
      <c r="U31">
        <f t="shared" si="12"/>
        <v>28.695377419354799</v>
      </c>
      <c r="V31">
        <f t="shared" si="13"/>
        <v>3.9514229157785219</v>
      </c>
      <c r="W31">
        <f t="shared" si="14"/>
        <v>48.934464081827535</v>
      </c>
      <c r="X31">
        <f t="shared" si="15"/>
        <v>1.8565238987403152</v>
      </c>
      <c r="Y31">
        <f t="shared" si="16"/>
        <v>3.7938984999117631</v>
      </c>
      <c r="Z31">
        <f t="shared" si="17"/>
        <v>2.0948990170382067</v>
      </c>
      <c r="AA31">
        <f t="shared" si="18"/>
        <v>-14.411764766105293</v>
      </c>
      <c r="AB31">
        <f t="shared" si="19"/>
        <v>-111.75462344608603</v>
      </c>
      <c r="AC31">
        <f t="shared" si="20"/>
        <v>-8.2501426594662437</v>
      </c>
      <c r="AD31">
        <f t="shared" si="21"/>
        <v>96.875280896754262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53709.408594348934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782.41344000000004</v>
      </c>
      <c r="AR31">
        <v>929.93</v>
      </c>
      <c r="AS31">
        <f t="shared" si="27"/>
        <v>0.15863189702450708</v>
      </c>
      <c r="AT31">
        <v>0.5</v>
      </c>
      <c r="AU31">
        <f t="shared" si="28"/>
        <v>1180.1910502403646</v>
      </c>
      <c r="AV31">
        <f t="shared" si="29"/>
        <v>10.707170863108759</v>
      </c>
      <c r="AW31">
        <f t="shared" si="30"/>
        <v>93.607972575487196</v>
      </c>
      <c r="AX31">
        <f t="shared" si="31"/>
        <v>0.38530857161291704</v>
      </c>
      <c r="AY31">
        <f t="shared" si="32"/>
        <v>9.5619419759424805E-3</v>
      </c>
      <c r="AZ31">
        <f t="shared" si="33"/>
        <v>2.507876936973751</v>
      </c>
      <c r="BA31" t="s">
        <v>351</v>
      </c>
      <c r="BB31">
        <v>571.62</v>
      </c>
      <c r="BC31">
        <f t="shared" si="34"/>
        <v>358.30999999999995</v>
      </c>
      <c r="BD31">
        <f t="shared" si="35"/>
        <v>0.41170092936284203</v>
      </c>
      <c r="BE31">
        <f t="shared" si="36"/>
        <v>0.86682203043345751</v>
      </c>
      <c r="BF31">
        <f t="shared" si="37"/>
        <v>0.68787336659624243</v>
      </c>
      <c r="BG31">
        <f t="shared" si="38"/>
        <v>0.91578857385887202</v>
      </c>
      <c r="BH31">
        <f t="shared" si="39"/>
        <v>1400.0074193548401</v>
      </c>
      <c r="BI31">
        <f t="shared" si="40"/>
        <v>1180.1910502403646</v>
      </c>
      <c r="BJ31">
        <f t="shared" si="41"/>
        <v>0.84298913986057833</v>
      </c>
      <c r="BK31">
        <f t="shared" si="42"/>
        <v>0.19597827972115667</v>
      </c>
      <c r="BL31">
        <v>6</v>
      </c>
      <c r="BM31">
        <v>0.5</v>
      </c>
      <c r="BN31" t="s">
        <v>290</v>
      </c>
      <c r="BO31">
        <v>2</v>
      </c>
      <c r="BP31">
        <v>1608160693.5</v>
      </c>
      <c r="BQ31">
        <v>1399.57741935484</v>
      </c>
      <c r="BR31">
        <v>1412.97451612903</v>
      </c>
      <c r="BS31">
        <v>18.1987870967742</v>
      </c>
      <c r="BT31">
        <v>17.8137774193548</v>
      </c>
      <c r="BU31">
        <v>1393.84419354839</v>
      </c>
      <c r="BV31">
        <v>18.123696774193601</v>
      </c>
      <c r="BW31">
        <v>500.01351612903198</v>
      </c>
      <c r="BX31">
        <v>101.91358064516101</v>
      </c>
      <c r="BY31">
        <v>0.100025474193548</v>
      </c>
      <c r="BZ31">
        <v>27.995745161290301</v>
      </c>
      <c r="CA31">
        <v>28.695377419354799</v>
      </c>
      <c r="CB31">
        <v>999.9</v>
      </c>
      <c r="CC31">
        <v>0</v>
      </c>
      <c r="CD31">
        <v>0</v>
      </c>
      <c r="CE31">
        <v>9999.7406451612896</v>
      </c>
      <c r="CF31">
        <v>0</v>
      </c>
      <c r="CG31">
        <v>252.97680645161299</v>
      </c>
      <c r="CH31">
        <v>1400.0074193548401</v>
      </c>
      <c r="CI31">
        <v>0.90000500000000005</v>
      </c>
      <c r="CJ31">
        <v>9.9994845161290299E-2</v>
      </c>
      <c r="CK31">
        <v>0</v>
      </c>
      <c r="CL31">
        <v>782.260516129032</v>
      </c>
      <c r="CM31">
        <v>4.9993800000000004</v>
      </c>
      <c r="CN31">
        <v>11111.935483871001</v>
      </c>
      <c r="CO31">
        <v>11164.4064516129</v>
      </c>
      <c r="CP31">
        <v>48</v>
      </c>
      <c r="CQ31">
        <v>49.936999999999998</v>
      </c>
      <c r="CR31">
        <v>48.875</v>
      </c>
      <c r="CS31">
        <v>49.5741935483871</v>
      </c>
      <c r="CT31">
        <v>49.561999999999998</v>
      </c>
      <c r="CU31">
        <v>1255.5135483870999</v>
      </c>
      <c r="CV31">
        <v>139.493870967742</v>
      </c>
      <c r="CW31">
        <v>0</v>
      </c>
      <c r="CX31">
        <v>154.799999952316</v>
      </c>
      <c r="CY31">
        <v>0</v>
      </c>
      <c r="CZ31">
        <v>782.41344000000004</v>
      </c>
      <c r="DA31">
        <v>12.467461558346599</v>
      </c>
      <c r="DB31">
        <v>173.46923109653599</v>
      </c>
      <c r="DC31">
        <v>11114.3</v>
      </c>
      <c r="DD31">
        <v>15</v>
      </c>
      <c r="DE31">
        <v>1608160580.5</v>
      </c>
      <c r="DF31" t="s">
        <v>347</v>
      </c>
      <c r="DG31">
        <v>1608160580.5</v>
      </c>
      <c r="DH31">
        <v>1608160564</v>
      </c>
      <c r="DI31">
        <v>27</v>
      </c>
      <c r="DJ31">
        <v>2.2530000000000001</v>
      </c>
      <c r="DK31">
        <v>1.2E-2</v>
      </c>
      <c r="DL31">
        <v>5.7329999999999997</v>
      </c>
      <c r="DM31">
        <v>7.4999999999999997E-2</v>
      </c>
      <c r="DN31">
        <v>1216</v>
      </c>
      <c r="DO31">
        <v>18</v>
      </c>
      <c r="DP31">
        <v>0.15</v>
      </c>
      <c r="DQ31">
        <v>0.17</v>
      </c>
      <c r="DR31">
        <v>10.693781626125</v>
      </c>
      <c r="DS31">
        <v>0.326787430067222</v>
      </c>
      <c r="DT31">
        <v>3.41003099790822E-2</v>
      </c>
      <c r="DU31">
        <v>1</v>
      </c>
      <c r="DV31">
        <v>-13.3889225806452</v>
      </c>
      <c r="DW31">
        <v>-0.57714677419350002</v>
      </c>
      <c r="DX31">
        <v>5.70761048791786E-2</v>
      </c>
      <c r="DY31">
        <v>0</v>
      </c>
      <c r="DZ31">
        <v>0.38488638709677397</v>
      </c>
      <c r="EA31">
        <v>1.5558241935482799E-2</v>
      </c>
      <c r="EB31">
        <v>1.4096646976616499E-3</v>
      </c>
      <c r="EC31">
        <v>1</v>
      </c>
      <c r="ED31">
        <v>2</v>
      </c>
      <c r="EE31">
        <v>3</v>
      </c>
      <c r="EF31" t="s">
        <v>352</v>
      </c>
      <c r="EG31">
        <v>100</v>
      </c>
      <c r="EH31">
        <v>100</v>
      </c>
      <c r="EI31">
        <v>5.73</v>
      </c>
      <c r="EJ31">
        <v>7.51E-2</v>
      </c>
      <c r="EK31">
        <v>5.7328571428570303</v>
      </c>
      <c r="EL31">
        <v>0</v>
      </c>
      <c r="EM31">
        <v>0</v>
      </c>
      <c r="EN31">
        <v>0</v>
      </c>
      <c r="EO31">
        <v>7.5080000000003394E-2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2.2999999999999998</v>
      </c>
      <c r="EY31">
        <v>2</v>
      </c>
      <c r="EZ31">
        <v>486.22</v>
      </c>
      <c r="FA31">
        <v>516.08600000000001</v>
      </c>
      <c r="FB31">
        <v>24.446400000000001</v>
      </c>
      <c r="FC31">
        <v>32.592700000000001</v>
      </c>
      <c r="FD31">
        <v>29.999700000000001</v>
      </c>
      <c r="FE31">
        <v>32.429900000000004</v>
      </c>
      <c r="FF31">
        <v>32.469000000000001</v>
      </c>
      <c r="FG31">
        <v>57.551600000000001</v>
      </c>
      <c r="FH31">
        <v>0</v>
      </c>
      <c r="FI31">
        <v>100</v>
      </c>
      <c r="FJ31">
        <v>24.451599999999999</v>
      </c>
      <c r="FK31">
        <v>1413.32</v>
      </c>
      <c r="FL31">
        <v>18.405999999999999</v>
      </c>
      <c r="FM31">
        <v>100.85899999999999</v>
      </c>
      <c r="FN31">
        <v>100.401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2020-12-16T15:18:29Z</dcterms:created>
  <dcterms:modified xsi:type="dcterms:W3CDTF">2021-05-04T23:32:16Z</dcterms:modified>
</cp:coreProperties>
</file>