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D041DE0-B795-4ABD-98A9-74E265AF178B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Y23" i="1"/>
  <c r="X23" i="1"/>
  <c r="W23" i="1" s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W20" i="1" s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X17" i="1"/>
  <c r="W17" i="1" s="1"/>
  <c r="P17" i="1"/>
  <c r="S23" i="1" l="1"/>
  <c r="AU23" i="1"/>
  <c r="AU25" i="1"/>
  <c r="AW25" i="1" s="1"/>
  <c r="S25" i="1"/>
  <c r="N27" i="1"/>
  <c r="K27" i="1"/>
  <c r="J27" i="1"/>
  <c r="AV27" i="1" s="1"/>
  <c r="I27" i="1"/>
  <c r="AH27" i="1"/>
  <c r="K25" i="1"/>
  <c r="J25" i="1"/>
  <c r="AV25" i="1" s="1"/>
  <c r="AY25" i="1" s="1"/>
  <c r="I25" i="1"/>
  <c r="N25" i="1"/>
  <c r="AH25" i="1"/>
  <c r="AU19" i="1"/>
  <c r="S19" i="1"/>
  <c r="AU22" i="1"/>
  <c r="AW22" i="1" s="1"/>
  <c r="S22" i="1"/>
  <c r="K28" i="1"/>
  <c r="J28" i="1"/>
  <c r="AV28" i="1" s="1"/>
  <c r="AY28" i="1" s="1"/>
  <c r="I28" i="1"/>
  <c r="AH28" i="1"/>
  <c r="N28" i="1"/>
  <c r="AU29" i="1"/>
  <c r="AY29" i="1" s="1"/>
  <c r="S29" i="1"/>
  <c r="K31" i="1"/>
  <c r="J31" i="1"/>
  <c r="AV31" i="1" s="1"/>
  <c r="I31" i="1"/>
  <c r="AH31" i="1"/>
  <c r="N31" i="1"/>
  <c r="K17" i="1"/>
  <c r="J17" i="1"/>
  <c r="AV17" i="1" s="1"/>
  <c r="AY17" i="1" s="1"/>
  <c r="I17" i="1"/>
  <c r="N17" i="1"/>
  <c r="AH17" i="1"/>
  <c r="AA21" i="1"/>
  <c r="S26" i="1"/>
  <c r="AU26" i="1"/>
  <c r="AW26" i="1" s="1"/>
  <c r="AW29" i="1"/>
  <c r="S18" i="1"/>
  <c r="AU18" i="1"/>
  <c r="AW18" i="1" s="1"/>
  <c r="AW19" i="1"/>
  <c r="AW23" i="1"/>
  <c r="AU27" i="1"/>
  <c r="AW27" i="1" s="1"/>
  <c r="S27" i="1"/>
  <c r="AU30" i="1"/>
  <c r="AW30" i="1" s="1"/>
  <c r="S30" i="1"/>
  <c r="S31" i="1"/>
  <c r="AU31" i="1"/>
  <c r="AW31" i="1" s="1"/>
  <c r="AU17" i="1"/>
  <c r="AW17" i="1" s="1"/>
  <c r="S17" i="1"/>
  <c r="N19" i="1"/>
  <c r="K19" i="1"/>
  <c r="AH19" i="1"/>
  <c r="J19" i="1"/>
  <c r="AV19" i="1" s="1"/>
  <c r="AY19" i="1" s="1"/>
  <c r="I19" i="1"/>
  <c r="K23" i="1"/>
  <c r="J23" i="1"/>
  <c r="AV23" i="1" s="1"/>
  <c r="AY23" i="1" s="1"/>
  <c r="I23" i="1"/>
  <c r="AH23" i="1"/>
  <c r="N23" i="1"/>
  <c r="AA29" i="1"/>
  <c r="K20" i="1"/>
  <c r="J20" i="1"/>
  <c r="AV20" i="1" s="1"/>
  <c r="AY20" i="1" s="1"/>
  <c r="I20" i="1"/>
  <c r="AH20" i="1"/>
  <c r="N20" i="1"/>
  <c r="AU21" i="1"/>
  <c r="AW21" i="1" s="1"/>
  <c r="S21" i="1"/>
  <c r="AH24" i="1"/>
  <c r="N24" i="1"/>
  <c r="K24" i="1"/>
  <c r="J24" i="1"/>
  <c r="AV24" i="1" s="1"/>
  <c r="AY24" i="1" s="1"/>
  <c r="I24" i="1"/>
  <c r="T28" i="1"/>
  <c r="U28" i="1" s="1"/>
  <c r="AH22" i="1"/>
  <c r="AH30" i="1"/>
  <c r="I22" i="1"/>
  <c r="S24" i="1"/>
  <c r="I30" i="1"/>
  <c r="N18" i="1"/>
  <c r="J22" i="1"/>
  <c r="AV22" i="1" s="1"/>
  <c r="AY22" i="1" s="1"/>
  <c r="N26" i="1"/>
  <c r="J30" i="1"/>
  <c r="AV30" i="1" s="1"/>
  <c r="AY30" i="1" s="1"/>
  <c r="K22" i="1"/>
  <c r="K30" i="1"/>
  <c r="AH18" i="1"/>
  <c r="AH26" i="1"/>
  <c r="I18" i="1"/>
  <c r="AH21" i="1"/>
  <c r="I26" i="1"/>
  <c r="AH29" i="1"/>
  <c r="T30" i="1" l="1"/>
  <c r="U30" i="1" s="1"/>
  <c r="AY21" i="1"/>
  <c r="T26" i="1"/>
  <c r="U26" i="1" s="1"/>
  <c r="T19" i="1"/>
  <c r="U19" i="1" s="1"/>
  <c r="Q19" i="1" s="1"/>
  <c r="O19" i="1" s="1"/>
  <c r="R19" i="1" s="1"/>
  <c r="L19" i="1" s="1"/>
  <c r="M19" i="1" s="1"/>
  <c r="AA17" i="1"/>
  <c r="T25" i="1"/>
  <c r="U25" i="1" s="1"/>
  <c r="AA18" i="1"/>
  <c r="AA30" i="1"/>
  <c r="Q30" i="1"/>
  <c r="O30" i="1" s="1"/>
  <c r="R30" i="1" s="1"/>
  <c r="L30" i="1" s="1"/>
  <c r="M30" i="1" s="1"/>
  <c r="Q24" i="1"/>
  <c r="O24" i="1" s="1"/>
  <c r="R24" i="1" s="1"/>
  <c r="L24" i="1" s="1"/>
  <c r="M24" i="1" s="1"/>
  <c r="AA24" i="1"/>
  <c r="AY18" i="1"/>
  <c r="T24" i="1"/>
  <c r="U24" i="1" s="1"/>
  <c r="AA20" i="1"/>
  <c r="Q20" i="1"/>
  <c r="O20" i="1" s="1"/>
  <c r="R20" i="1" s="1"/>
  <c r="L20" i="1" s="1"/>
  <c r="M20" i="1" s="1"/>
  <c r="AA28" i="1"/>
  <c r="Q28" i="1"/>
  <c r="O28" i="1" s="1"/>
  <c r="R28" i="1" s="1"/>
  <c r="L28" i="1" s="1"/>
  <c r="M28" i="1" s="1"/>
  <c r="T20" i="1"/>
  <c r="U20" i="1" s="1"/>
  <c r="T21" i="1"/>
  <c r="U21" i="1" s="1"/>
  <c r="AC28" i="1"/>
  <c r="V28" i="1"/>
  <c r="Z28" i="1" s="1"/>
  <c r="AA22" i="1"/>
  <c r="AA23" i="1"/>
  <c r="T17" i="1"/>
  <c r="U17" i="1" s="1"/>
  <c r="T27" i="1"/>
  <c r="U27" i="1" s="1"/>
  <c r="AA31" i="1"/>
  <c r="Q31" i="1"/>
  <c r="O31" i="1" s="1"/>
  <c r="R31" i="1" s="1"/>
  <c r="L31" i="1" s="1"/>
  <c r="M31" i="1" s="1"/>
  <c r="AB28" i="1"/>
  <c r="AA27" i="1"/>
  <c r="Q27" i="1"/>
  <c r="O27" i="1" s="1"/>
  <c r="R27" i="1" s="1"/>
  <c r="L27" i="1" s="1"/>
  <c r="M27" i="1" s="1"/>
  <c r="AA19" i="1"/>
  <c r="T29" i="1"/>
  <c r="U29" i="1" s="1"/>
  <c r="T22" i="1"/>
  <c r="U22" i="1" s="1"/>
  <c r="AY31" i="1"/>
  <c r="AY27" i="1"/>
  <c r="T23" i="1"/>
  <c r="U23" i="1" s="1"/>
  <c r="Q26" i="1"/>
  <c r="O26" i="1" s="1"/>
  <c r="R26" i="1" s="1"/>
  <c r="L26" i="1" s="1"/>
  <c r="M26" i="1" s="1"/>
  <c r="AA26" i="1"/>
  <c r="AA25" i="1"/>
  <c r="Q25" i="1"/>
  <c r="O25" i="1" s="1"/>
  <c r="R25" i="1" s="1"/>
  <c r="L25" i="1" s="1"/>
  <c r="M25" i="1" s="1"/>
  <c r="T31" i="1"/>
  <c r="U31" i="1" s="1"/>
  <c r="AY26" i="1"/>
  <c r="T18" i="1"/>
  <c r="U18" i="1" s="1"/>
  <c r="V29" i="1" l="1"/>
  <c r="Z29" i="1" s="1"/>
  <c r="AC29" i="1"/>
  <c r="AD29" i="1" s="1"/>
  <c r="Q29" i="1"/>
  <c r="O29" i="1" s="1"/>
  <c r="R29" i="1" s="1"/>
  <c r="L29" i="1" s="1"/>
  <c r="M29" i="1" s="1"/>
  <c r="AB29" i="1"/>
  <c r="V27" i="1"/>
  <c r="Z27" i="1" s="1"/>
  <c r="AC27" i="1"/>
  <c r="AB27" i="1"/>
  <c r="V26" i="1"/>
  <c r="Z26" i="1" s="1"/>
  <c r="AC26" i="1"/>
  <c r="AB26" i="1"/>
  <c r="V18" i="1"/>
  <c r="Z18" i="1" s="1"/>
  <c r="AC18" i="1"/>
  <c r="AD18" i="1" s="1"/>
  <c r="AB18" i="1"/>
  <c r="AD28" i="1"/>
  <c r="V24" i="1"/>
  <c r="Z24" i="1" s="1"/>
  <c r="AC24" i="1"/>
  <c r="AD24" i="1" s="1"/>
  <c r="AB24" i="1"/>
  <c r="Q18" i="1"/>
  <c r="O18" i="1" s="1"/>
  <c r="R18" i="1" s="1"/>
  <c r="L18" i="1" s="1"/>
  <c r="M18" i="1" s="1"/>
  <c r="AB23" i="1"/>
  <c r="V23" i="1"/>
  <c r="Z23" i="1" s="1"/>
  <c r="AC23" i="1"/>
  <c r="V21" i="1"/>
  <c r="Z21" i="1" s="1"/>
  <c r="AC21" i="1"/>
  <c r="AB21" i="1"/>
  <c r="Q21" i="1"/>
  <c r="O21" i="1" s="1"/>
  <c r="R21" i="1" s="1"/>
  <c r="L21" i="1" s="1"/>
  <c r="M21" i="1" s="1"/>
  <c r="V19" i="1"/>
  <c r="Z19" i="1" s="1"/>
  <c r="AC19" i="1"/>
  <c r="AD19" i="1" s="1"/>
  <c r="AB19" i="1"/>
  <c r="AC17" i="1"/>
  <c r="V17" i="1"/>
  <c r="Z17" i="1" s="1"/>
  <c r="AB17" i="1"/>
  <c r="AC25" i="1"/>
  <c r="AD25" i="1" s="1"/>
  <c r="V25" i="1"/>
  <c r="Z25" i="1" s="1"/>
  <c r="AB25" i="1"/>
  <c r="V30" i="1"/>
  <c r="Z30" i="1" s="1"/>
  <c r="AC30" i="1"/>
  <c r="AD30" i="1" s="1"/>
  <c r="AB30" i="1"/>
  <c r="V22" i="1"/>
  <c r="Z22" i="1" s="1"/>
  <c r="AC22" i="1"/>
  <c r="AB22" i="1"/>
  <c r="Q22" i="1"/>
  <c r="O22" i="1" s="1"/>
  <c r="R22" i="1" s="1"/>
  <c r="L22" i="1" s="1"/>
  <c r="M22" i="1" s="1"/>
  <c r="AB31" i="1"/>
  <c r="V31" i="1"/>
  <c r="Z31" i="1" s="1"/>
  <c r="AC31" i="1"/>
  <c r="AD31" i="1" s="1"/>
  <c r="Q23" i="1"/>
  <c r="O23" i="1" s="1"/>
  <c r="R23" i="1" s="1"/>
  <c r="L23" i="1" s="1"/>
  <c r="M23" i="1" s="1"/>
  <c r="AC20" i="1"/>
  <c r="V20" i="1"/>
  <c r="Z20" i="1" s="1"/>
  <c r="AB20" i="1"/>
  <c r="Q17" i="1"/>
  <c r="O17" i="1" s="1"/>
  <c r="R17" i="1" s="1"/>
  <c r="L17" i="1" s="1"/>
  <c r="M17" i="1" s="1"/>
  <c r="AD22" i="1" l="1"/>
  <c r="AD20" i="1"/>
  <c r="AD27" i="1"/>
  <c r="AD17" i="1"/>
  <c r="AD23" i="1"/>
  <c r="AD21" i="1"/>
  <c r="AD26" i="1"/>
</calcChain>
</file>

<file path=xl/sharedStrings.xml><?xml version="1.0" encoding="utf-8"?>
<sst xmlns="http://schemas.openxmlformats.org/spreadsheetml/2006/main" count="693" uniqueCount="353">
  <si>
    <t>File opened</t>
  </si>
  <si>
    <t>2020-12-16 15:46:24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</si>
  <si>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</si>
  <si>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</si>
  <si>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</si>
  <si>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</si>
  <si>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</si>
  <si>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</si>
  <si>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</si>
  <si>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</si>
  <si>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</si>
  <si>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</si>
  <si>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</si>
  <si>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</si>
  <si>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</si>
  <si>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</si>
  <si>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</si>
  <si>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</si>
  <si>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</si>
  <si>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</si>
  <si>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</si>
  <si>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</si>
  <si>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</si>
  <si>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15:46:24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</si>
  <si>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</si>
  <si>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</si>
  <si>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</si>
  <si>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</si>
  <si>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</si>
  <si>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</si>
  <si>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</si>
  <si>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</si>
  <si>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</si>
  <si>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</si>
  <si>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</si>
  <si>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</si>
  <si>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</si>
  <si>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</si>
  <si>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</si>
  <si>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</si>
  <si>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</si>
  <si>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</si>
  <si>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</si>
  <si>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</si>
  <si>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</si>
  <si>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</si>
  <si>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</si>
  <si>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</si>
  <si>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</si>
  <si>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</si>
  <si>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</si>
  <si>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</si>
  <si>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</si>
  <si>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</si>
  <si>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</si>
  <si>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</si>
  <si>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</si>
  <si>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</si>
  <si>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</si>
  <si>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</si>
  <si>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</si>
  <si>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</si>
  <si>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</si>
  <si>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</si>
  <si>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</si>
  <si>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</si>
  <si>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</si>
  <si>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</si>
  <si>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</si>
  <si>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</si>
  <si>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</si>
  <si>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</si>
  <si>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</si>
  <si>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</si>
  <si>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</si>
  <si>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</si>
  <si>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</si>
  <si>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</si>
  <si>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</si>
  <si>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</si>
  <si>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</si>
  <si>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</si>
  <si>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</si>
  <si>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</si>
  <si>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</si>
  <si>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</si>
  <si>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</si>
  <si>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</si>
  <si>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</si>
  <si>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</si>
  <si>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</si>
  <si>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</si>
  <si>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</si>
  <si>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</si>
  <si>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</si>
  <si>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</si>
  <si>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</si>
  <si>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</si>
  <si>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</si>
  <si>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</si>
  <si>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</si>
  <si>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</si>
  <si>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</si>
  <si>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</si>
  <si>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</si>
  <si>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</si>
  <si>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</si>
  <si>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</si>
  <si>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</si>
  <si>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</si>
  <si>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</si>
  <si>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</si>
  <si>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</si>
  <si>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</si>
  <si>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</si>
  <si>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</si>
  <si>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</si>
  <si>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</si>
  <si>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</si>
  <si>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</si>
  <si>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</si>
  <si>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</si>
  <si>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</si>
  <si>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</si>
  <si>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</si>
  <si>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</si>
  <si>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</si>
  <si>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</si>
  <si>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</si>
  <si>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</si>
  <si>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</si>
  <si>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</si>
  <si>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</si>
  <si>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</si>
  <si>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</si>
  <si>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</si>
  <si>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</si>
  <si>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</si>
  <si>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</si>
  <si>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</si>
  <si>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</si>
  <si>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</si>
  <si>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</si>
  <si>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</si>
  <si>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</si>
  <si>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</si>
  <si>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</si>
  <si>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</si>
  <si>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</si>
  <si>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</si>
  <si>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</si>
  <si>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</si>
  <si>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</si>
  <si>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</si>
  <si>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</si>
  <si>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</si>
  <si>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</si>
  <si>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</si>
  <si>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</si>
  <si>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</si>
  <si>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</si>
  <si>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</si>
  <si>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</si>
  <si>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</si>
  <si>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</si>
  <si>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</si>
  <si>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</si>
  <si>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</si>
  <si>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</si>
  <si>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</si>
  <si>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</si>
  <si>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</si>
  <si>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</si>
  <si>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</si>
  <si>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</si>
  <si>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</si>
  <si>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</si>
  <si>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</si>
  <si>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</si>
  <si>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</si>
  <si>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</si>
  <si>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</si>
  <si>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</si>
  <si>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</si>
  <si>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</si>
  <si>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</si>
  <si>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</si>
  <si>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</si>
  <si>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</si>
  <si>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</si>
  <si>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</si>
  <si>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</si>
  <si>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</si>
  <si>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</si>
  <si>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</si>
  <si>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</si>
  <si>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</si>
  <si>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</si>
  <si>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</si>
  <si>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</si>
  <si>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</si>
  <si>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</si>
  <si>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</si>
  <si>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</si>
  <si>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</si>
  <si>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</si>
  <si>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</si>
  <si>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</si>
  <si>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</si>
  <si>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</si>
  <si>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</si>
  <si>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</si>
  <si>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</si>
  <si>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</si>
  <si>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</si>
  <si>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</si>
  <si>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</si>
  <si>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</si>
  <si>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</si>
  <si>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</si>
  <si>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</si>
  <si>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</si>
  <si>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</si>
  <si>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</si>
  <si>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</si>
  <si>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</si>
  <si>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</si>
  <si>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</si>
  <si>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</si>
  <si>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</si>
  <si>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</si>
  <si>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</si>
  <si>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</si>
  <si>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</si>
  <si>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</si>
  <si>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</si>
  <si>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</si>
  <si>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</si>
  <si>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</si>
  <si>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</si>
  <si>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</si>
  <si>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</si>
  <si>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</si>
  <si>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</si>
  <si>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</si>
  <si>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</si>
  <si>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</si>
  <si>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</si>
  <si>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</si>
  <si>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</si>
  <si>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</si>
  <si>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</si>
  <si>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</si>
  <si>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</si>
  <si>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</si>
  <si>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</si>
  <si>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</si>
  <si>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</si>
  <si>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</si>
  <si>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</si>
  <si>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</si>
  <si>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</si>
  <si>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</si>
  <si>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</si>
  <si>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</si>
  <si>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</si>
  <si>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</si>
  <si>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</si>
  <si>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</si>
  <si>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</si>
  <si>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</si>
  <si>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</si>
  <si>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</si>
  <si>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</si>
  <si>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</si>
  <si>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</si>
  <si>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</si>
  <si>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</si>
  <si>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</si>
  <si>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</si>
  <si>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</si>
  <si>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</si>
  <si>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</si>
  <si>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15:49:46</t>
  </si>
  <si>
    <t>15:49:46</t>
  </si>
  <si>
    <t>1149</t>
  </si>
  <si>
    <t>_1</t>
  </si>
  <si>
    <t>RECT-4143-20200907-06_33_50</t>
  </si>
  <si>
    <t>RECT-995-20201216-15_49_49</t>
  </si>
  <si>
    <t>DARK-996-20201216-15_49_51</t>
  </si>
  <si>
    <t>0: Broadleaf</t>
  </si>
  <si>
    <t>15:50:09</t>
  </si>
  <si>
    <t>1/3</t>
  </si>
  <si>
    <t>20201216 15:52:10</t>
  </si>
  <si>
    <t>15:52:10</t>
  </si>
  <si>
    <t>RECT-997-20201216-15_52_13</t>
  </si>
  <si>
    <t>DARK-998-20201216-15_52_15</t>
  </si>
  <si>
    <t>2/3</t>
  </si>
  <si>
    <t>20201216 15:53:23</t>
  </si>
  <si>
    <t>15:53:23</t>
  </si>
  <si>
    <t>RECT-999-20201216-15_53_26</t>
  </si>
  <si>
    <t>DARK-1000-20201216-15_53_28</t>
  </si>
  <si>
    <t>3/3</t>
  </si>
  <si>
    <t>20201216 15:54:36</t>
  </si>
  <si>
    <t>15:54:36</t>
  </si>
  <si>
    <t>RECT-1001-20201216-15_54_39</t>
  </si>
  <si>
    <t>DARK-1002-20201216-15_54_41</t>
  </si>
  <si>
    <t>20201216 15:55:49</t>
  </si>
  <si>
    <t>15:55:49</t>
  </si>
  <si>
    <t>RECT-1003-20201216-15_55_52</t>
  </si>
  <si>
    <t>DARK-1004-20201216-15_55_54</t>
  </si>
  <si>
    <t>20201216 15:57:03</t>
  </si>
  <si>
    <t>15:57:03</t>
  </si>
  <si>
    <t>RECT-1005-20201216-15_57_06</t>
  </si>
  <si>
    <t>DARK-1006-20201216-15_57_08</t>
  </si>
  <si>
    <t>20201216 15:58:15</t>
  </si>
  <si>
    <t>15:58:15</t>
  </si>
  <si>
    <t>RECT-1007-20201216-15_58_18</t>
  </si>
  <si>
    <t>DARK-1008-20201216-15_58_20</t>
  </si>
  <si>
    <t>20201216 15:59:58</t>
  </si>
  <si>
    <t>15:59:58</t>
  </si>
  <si>
    <t>RECT-1009-20201216-16_00_01</t>
  </si>
  <si>
    <t>DARK-1010-20201216-16_00_03</t>
  </si>
  <si>
    <t>20201216 16:01:39</t>
  </si>
  <si>
    <t>16:01:39</t>
  </si>
  <si>
    <t>RECT-1011-20201216-16_01_42</t>
  </si>
  <si>
    <t>DARK-1012-20201216-16_01_44</t>
  </si>
  <si>
    <t>16:00:52</t>
  </si>
  <si>
    <t>20201216 16:03:39</t>
  </si>
  <si>
    <t>16:03:39</t>
  </si>
  <si>
    <t>RECT-1013-20201216-16_03_42</t>
  </si>
  <si>
    <t>DARK-1014-20201216-16_03_44</t>
  </si>
  <si>
    <t>20201216 16:05:40</t>
  </si>
  <si>
    <t>16:05:40</t>
  </si>
  <si>
    <t>RECT-1015-20201216-16_05_43</t>
  </si>
  <si>
    <t>DARK-1016-20201216-16_05_45</t>
  </si>
  <si>
    <t>20201216 16:07:40</t>
  </si>
  <si>
    <t>16:07:40</t>
  </si>
  <si>
    <t>RECT-1017-20201216-16_07_43</t>
  </si>
  <si>
    <t>DARK-1018-20201216-16_07_45</t>
  </si>
  <si>
    <t>20201216 16:09:41</t>
  </si>
  <si>
    <t>16:09:41</t>
  </si>
  <si>
    <t>RECT-1019-20201216-16_09_44</t>
  </si>
  <si>
    <t>DARK-1020-20201216-16_09_46</t>
  </si>
  <si>
    <t>20201216 16:11:41</t>
  </si>
  <si>
    <t>16:11:41</t>
  </si>
  <si>
    <t>RECT-1021-20201216-16_11_44</t>
  </si>
  <si>
    <t>DARK-1022-20201216-16_11_46</t>
  </si>
  <si>
    <t>16:12:10</t>
  </si>
  <si>
    <t>20201216 16:14:11</t>
  </si>
  <si>
    <t>16:14:11</t>
  </si>
  <si>
    <t>RECT-1023-20201216-16_14_14</t>
  </si>
  <si>
    <t>DARK-1024-20201216-16_14_16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</si>
</sst>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1608162586.0999999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1608162578.3499999</v>
      </c>
      <c r="I17">
        <f t="shared" ref="I17:I31" si="0">BW17*AG17*(BS17-BT17)/(100*BL17*(1000-AG17*BS17))</f>
        <v>1.1273607435261818E-3</v>
      </c>
      <c r="J17">
        <f t="shared" ref="J17:J31" si="1">BW17*AG17*(BR17-BQ17*(1000-AG17*BT17)/(1000-AG17*BS17))/(100*BL17)</f>
        <v>7.2345502294226796</v>
      </c>
      <c r="K17">
        <f t="shared" ref="K17:K31" si="2">BQ17 - IF(AG17&gt;1, J17*BL17*100/(AI17*CE17), 0)</f>
        <v>401.41756666666703</v>
      </c>
      <c r="L17">
        <f t="shared" ref="L17:L31" si="3">((R17-I17/2)*K17-J17)/(R17+I17/2)</f>
        <v>182.39175284472563</v>
      </c>
      <c r="M17">
        <f t="shared" ref="M17:M31" si="4">L17*(BX17+BY17)/1000</f>
        <v>18.598755058609704</v>
      </c>
      <c r="N17">
        <f t="shared" ref="N17:N31" si="5">(BQ17 - IF(AG17&gt;1, J17*BL17*100/(AI17*CE17), 0))*(BX17+BY17)/1000</f>
        <v>40.933139148086042</v>
      </c>
      <c r="O17">
        <f t="shared" ref="O17:O31" si="6">2/((1/Q17-1/P17)+SIGN(Q17)*SQRT((1/Q17-1/P17)*(1/Q17-1/P17) + 4*BM17/((BM17+1)*(BM17+1))*(2*1/Q17*1/P17-1/P17*1/P17)))</f>
        <v>5.5746875686322965E-2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2.9640747800011424</v>
      </c>
      <c r="Q17">
        <f t="shared" ref="Q17:Q31" si="8">I17*(1000-(1000*0.61365*EXP(17.502*U17/(240.97+U17))/(BX17+BY17)+BS17)/2)/(1000*0.61365*EXP(17.502*U17/(240.97+U17))/(BX17+BY17)-BS17)</f>
        <v>5.5170893927168611E-2</v>
      </c>
      <c r="R17">
        <f t="shared" ref="R17:R31" si="9">1/((BM17+1)/(O17/1.6)+1/(P17/1.37)) + BM17/((BM17+1)/(O17/1.6) + BM17/(P17/1.37))</f>
        <v>3.4533062344114955E-2</v>
      </c>
      <c r="S17">
        <f t="shared" ref="S17:S31" si="10">(BI17*BK17)</f>
        <v>231.29501357461197</v>
      </c>
      <c r="T17">
        <f t="shared" ref="T17:T31" si="11">(BZ17+(S17+2*0.95*0.0000000567*(((BZ17+$B$7)+273)^4-(BZ17+273)^4)-44100*I17)/(1.84*29.3*P17+8*0.95*0.0000000567*(BZ17+273)^3))</f>
        <v>29.07646313943701</v>
      </c>
      <c r="U17">
        <f t="shared" ref="U17:U31" si="12">($C$7*CA17+$D$7*CB17+$E$7*T17)</f>
        <v>28.376666666666701</v>
      </c>
      <c r="V17">
        <f t="shared" ref="V17:V31" si="13">0.61365*EXP(17.502*U17/(240.97+U17))</f>
        <v>3.8789706819404715</v>
      </c>
      <c r="W17">
        <f t="shared" ref="W17:W31" si="14">(X17/Y17*100)</f>
        <v>48.800840387465207</v>
      </c>
      <c r="X17">
        <f t="shared" ref="X17:X31" si="15">BS17*(BX17+BY17)/1000</f>
        <v>1.8538603498207125</v>
      </c>
      <c r="Y17">
        <f t="shared" ref="Y17:Y31" si="16">0.61365*EXP(17.502*BZ17/(240.97+BZ17))</f>
        <v>3.7988287396314755</v>
      </c>
      <c r="Z17">
        <f t="shared" ref="Z17:Z31" si="17">(V17-BS17*(BX17+BY17)/1000)</f>
        <v>2.025110332119759</v>
      </c>
      <c r="AA17">
        <f t="shared" ref="AA17:AA31" si="18">(-I17*44100)</f>
        <v>-49.716608789504619</v>
      </c>
      <c r="AB17">
        <f t="shared" ref="AB17:AB31" si="19">2*29.3*P17*0.92*(BZ17-U17)</f>
        <v>-57.310917586827394</v>
      </c>
      <c r="AC17">
        <f t="shared" ref="AC17:AC31" si="20">2*0.95*0.0000000567*(((BZ17+$B$7)+273)^4-(U17+273)^4)</f>
        <v>-4.222921276477404</v>
      </c>
      <c r="AD17">
        <f t="shared" ref="AD17:AD31" si="21">S17+AC17+AA17+AB17</f>
        <v>120.04456592180256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53740.168431810984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894.64635999999996</v>
      </c>
      <c r="AR17">
        <v>1081.3900000000001</v>
      </c>
      <c r="AS17">
        <f t="shared" ref="AS17:AS31" si="27">1-AQ17/AR17</f>
        <v>0.17268852125505152</v>
      </c>
      <c r="AT17">
        <v>0.5</v>
      </c>
      <c r="AU17">
        <f t="shared" ref="AU17:AU31" si="28">BI17</f>
        <v>1180.2047698604938</v>
      </c>
      <c r="AV17">
        <f t="shared" ref="AV17:AV31" si="29">J17</f>
        <v>7.2345502294226796</v>
      </c>
      <c r="AW17">
        <f t="shared" ref="AW17:AW31" si="30">AS17*AT17*AU17</f>
        <v>101.90390824268353</v>
      </c>
      <c r="AX17">
        <f t="shared" ref="AX17:AX31" si="31">BC17/AR17</f>
        <v>0.43252665550818864</v>
      </c>
      <c r="AY17">
        <f t="shared" ref="AY17:AY31" si="32">(AV17-AO17)/AU17</f>
        <v>6.6194425821227238E-3</v>
      </c>
      <c r="AZ17">
        <f t="shared" ref="AZ17:AZ31" si="33">(AL17-AR17)/AR17</f>
        <v>2.0165620174035266</v>
      </c>
      <c r="BA17" t="s">
        <v>289</v>
      </c>
      <c r="BB17">
        <v>613.66</v>
      </c>
      <c r="BC17">
        <f t="shared" ref="BC17:BC31" si="34">AR17-BB17</f>
        <v>467.73000000000013</v>
      </c>
      <c r="BD17">
        <f t="shared" ref="BD17:BD31" si="35">(AR17-AQ17)/(AR17-BB17)</f>
        <v>0.39925521133987574</v>
      </c>
      <c r="BE17">
        <f t="shared" ref="BE17:BE31" si="36">(AL17-AR17)/(AL17-BB17)</f>
        <v>0.82339281533895659</v>
      </c>
      <c r="BF17">
        <f t="shared" ref="BF17:BF31" si="37">(AR17-AQ17)/(AR17-AK17)</f>
        <v>0.51034972996949679</v>
      </c>
      <c r="BG17">
        <f t="shared" ref="BG17:BG31" si="38">(AL17-AR17)/(AL17-AK17)</f>
        <v>0.85631326678314146</v>
      </c>
      <c r="BH17">
        <f t="shared" ref="BH17:BH31" si="39">$B$11*CF17+$C$11*CG17+$F$11*CH17*(1-CK17)</f>
        <v>1400.0233333333299</v>
      </c>
      <c r="BI17">
        <f t="shared" ref="BI17:BI31" si="40">BH17*BJ17</f>
        <v>1180.2047698604938</v>
      </c>
      <c r="BJ17">
        <f t="shared" ref="BJ17:BJ31" si="41">($B$11*$D$9+$C$11*$D$9+$F$11*((CU17+CM17)/MAX(CU17+CM17+CV17, 0.1)*$I$9+CV17/MAX(CU17+CM17+CV17, 0.1)*$J$9))/($B$11+$C$11+$F$11)</f>
        <v>0.84298935722059154</v>
      </c>
      <c r="BK17">
        <f t="shared" ref="BK17:BK31" si="42">($B$11*$K$9+$C$11*$K$9+$F$11*((CU17+CM17)/MAX(CU17+CM17+CV17, 0.1)*$P$9+CV17/MAX(CU17+CM17+CV17, 0.1)*$Q$9))/($B$11+$C$11+$F$11)</f>
        <v>0.19597871444118314</v>
      </c>
      <c r="BL17">
        <v>6</v>
      </c>
      <c r="BM17">
        <v>0.5</v>
      </c>
      <c r="BN17" t="s">
        <v>290</v>
      </c>
      <c r="BO17">
        <v>2</v>
      </c>
      <c r="BP17">
        <v>1608162578.3499999</v>
      </c>
      <c r="BQ17">
        <v>401.41756666666703</v>
      </c>
      <c r="BR17">
        <v>410.64176666666702</v>
      </c>
      <c r="BS17">
        <v>18.1801866666667</v>
      </c>
      <c r="BT17">
        <v>16.851993333333301</v>
      </c>
      <c r="BU17">
        <v>397.88356666666698</v>
      </c>
      <c r="BV17">
        <v>18.123186666666701</v>
      </c>
      <c r="BW17">
        <v>500.016866666667</v>
      </c>
      <c r="BX17">
        <v>101.871466666667</v>
      </c>
      <c r="BY17">
        <v>0.100002813333333</v>
      </c>
      <c r="BZ17">
        <v>28.0180233333333</v>
      </c>
      <c r="CA17">
        <v>28.376666666666701</v>
      </c>
      <c r="CB17">
        <v>999.9</v>
      </c>
      <c r="CC17">
        <v>0</v>
      </c>
      <c r="CD17">
        <v>0</v>
      </c>
      <c r="CE17">
        <v>10010.7983333333</v>
      </c>
      <c r="CF17">
        <v>0</v>
      </c>
      <c r="CG17">
        <v>262.58623333333298</v>
      </c>
      <c r="CH17">
        <v>1400.0233333333299</v>
      </c>
      <c r="CI17">
        <v>0.89999736666666696</v>
      </c>
      <c r="CJ17">
        <v>0.10000261000000001</v>
      </c>
      <c r="CK17">
        <v>0</v>
      </c>
      <c r="CL17">
        <v>896.02543333333301</v>
      </c>
      <c r="CM17">
        <v>4.9993800000000004</v>
      </c>
      <c r="CN17">
        <v>12521.0433333333</v>
      </c>
      <c r="CO17">
        <v>11164.5</v>
      </c>
      <c r="CP17">
        <v>47.2541333333333</v>
      </c>
      <c r="CQ17">
        <v>49.061999999999998</v>
      </c>
      <c r="CR17">
        <v>48.116599999999998</v>
      </c>
      <c r="CS17">
        <v>48.875</v>
      </c>
      <c r="CT17">
        <v>48.816200000000002</v>
      </c>
      <c r="CU17">
        <v>1255.51833333333</v>
      </c>
      <c r="CV17">
        <v>139.505666666667</v>
      </c>
      <c r="CW17">
        <v>0</v>
      </c>
      <c r="CX17">
        <v>267.80000019073498</v>
      </c>
      <c r="CY17">
        <v>0</v>
      </c>
      <c r="CZ17">
        <v>894.64635999999996</v>
      </c>
      <c r="DA17">
        <v>-169.86923050841301</v>
      </c>
      <c r="DB17">
        <v>-2321.46153488564</v>
      </c>
      <c r="DC17">
        <v>12501.628000000001</v>
      </c>
      <c r="DD17">
        <v>15</v>
      </c>
      <c r="DE17">
        <v>1608162609.5999999</v>
      </c>
      <c r="DF17" t="s">
        <v>291</v>
      </c>
      <c r="DG17">
        <v>1608162607.0999999</v>
      </c>
      <c r="DH17">
        <v>1608162609.5999999</v>
      </c>
      <c r="DI17">
        <v>30</v>
      </c>
      <c r="DJ17">
        <v>-0.78</v>
      </c>
      <c r="DK17">
        <v>-8.9999999999999993E-3</v>
      </c>
      <c r="DL17">
        <v>3.5339999999999998</v>
      </c>
      <c r="DM17">
        <v>5.7000000000000002E-2</v>
      </c>
      <c r="DN17">
        <v>410</v>
      </c>
      <c r="DO17">
        <v>17</v>
      </c>
      <c r="DP17">
        <v>0.12</v>
      </c>
      <c r="DQ17">
        <v>0.09</v>
      </c>
      <c r="DR17">
        <v>6.5674412035589498</v>
      </c>
      <c r="DS17">
        <v>1.4243506401425501</v>
      </c>
      <c r="DT17">
        <v>0.105866623956015</v>
      </c>
      <c r="DU17">
        <v>0</v>
      </c>
      <c r="DV17">
        <v>-8.4352890322580691</v>
      </c>
      <c r="DW17">
        <v>-1.7011204838709499</v>
      </c>
      <c r="DX17">
        <v>0.13028752579001099</v>
      </c>
      <c r="DY17">
        <v>0</v>
      </c>
      <c r="DZ17">
        <v>1.3367529032258101</v>
      </c>
      <c r="EA17">
        <v>1.4641935483844001E-3</v>
      </c>
      <c r="EB17">
        <v>6.9505253246989504E-4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3.5339999999999998</v>
      </c>
      <c r="EJ17">
        <v>5.7000000000000002E-2</v>
      </c>
      <c r="EK17">
        <v>4.3138500000000004</v>
      </c>
      <c r="EL17">
        <v>0</v>
      </c>
      <c r="EM17">
        <v>0</v>
      </c>
      <c r="EN17">
        <v>0</v>
      </c>
      <c r="EO17">
        <v>6.5590000000000301E-2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</v>
      </c>
      <c r="EX17">
        <v>12.2</v>
      </c>
      <c r="EY17">
        <v>2</v>
      </c>
      <c r="EZ17">
        <v>485.80700000000002</v>
      </c>
      <c r="FA17">
        <v>514.97400000000005</v>
      </c>
      <c r="FB17">
        <v>24.459700000000002</v>
      </c>
      <c r="FC17">
        <v>32.494399999999999</v>
      </c>
      <c r="FD17">
        <v>29.9998</v>
      </c>
      <c r="FE17">
        <v>32.296999999999997</v>
      </c>
      <c r="FF17">
        <v>32.330800000000004</v>
      </c>
      <c r="FG17">
        <v>21.119299999999999</v>
      </c>
      <c r="FH17">
        <v>0</v>
      </c>
      <c r="FI17">
        <v>100</v>
      </c>
      <c r="FJ17">
        <v>24.4514</v>
      </c>
      <c r="FK17">
        <v>409.87200000000001</v>
      </c>
      <c r="FL17">
        <v>17.116800000000001</v>
      </c>
      <c r="FM17">
        <v>100.855</v>
      </c>
      <c r="FN17">
        <v>100.40600000000001</v>
      </c>
    </row>
    <row r="18" spans="1:170" x14ac:dyDescent="0.25">
      <c r="A18">
        <v>2</v>
      </c>
      <c r="B18">
        <v>1608162730.5999999</v>
      </c>
      <c r="C18">
        <v>144.5</v>
      </c>
      <c r="D18" t="s">
        <v>293</v>
      </c>
      <c r="E18" t="s">
        <v>294</v>
      </c>
      <c r="F18" t="s">
        <v>285</v>
      </c>
      <c r="G18" t="s">
        <v>286</v>
      </c>
      <c r="H18">
        <v>1608162722.5999999</v>
      </c>
      <c r="I18">
        <f t="shared" si="0"/>
        <v>1.0732855910527096E-3</v>
      </c>
      <c r="J18">
        <f t="shared" si="1"/>
        <v>-0.99367524410184327</v>
      </c>
      <c r="K18">
        <f t="shared" si="2"/>
        <v>49.595735483871003</v>
      </c>
      <c r="L18">
        <f t="shared" si="3"/>
        <v>78.137912365586487</v>
      </c>
      <c r="M18">
        <f t="shared" si="4"/>
        <v>7.9683697699740899</v>
      </c>
      <c r="N18">
        <f t="shared" si="5"/>
        <v>5.0576877137475433</v>
      </c>
      <c r="O18">
        <f t="shared" si="6"/>
        <v>5.2295567000665982E-2</v>
      </c>
      <c r="P18">
        <f t="shared" si="7"/>
        <v>2.9616895449007536</v>
      </c>
      <c r="Q18">
        <f t="shared" si="8"/>
        <v>5.1787941781110222E-2</v>
      </c>
      <c r="R18">
        <f t="shared" si="9"/>
        <v>3.2412660956837563E-2</v>
      </c>
      <c r="S18">
        <f t="shared" si="10"/>
        <v>231.28847967369444</v>
      </c>
      <c r="T18">
        <f t="shared" si="11"/>
        <v>29.068836114545352</v>
      </c>
      <c r="U18">
        <f t="shared" si="12"/>
        <v>28.454248387096801</v>
      </c>
      <c r="V18">
        <f t="shared" si="13"/>
        <v>3.8964997052438792</v>
      </c>
      <c r="W18">
        <f t="shared" si="14"/>
        <v>48.565114216990345</v>
      </c>
      <c r="X18">
        <f t="shared" si="15"/>
        <v>1.8425076747465088</v>
      </c>
      <c r="Y18">
        <f t="shared" si="16"/>
        <v>3.793891365135333</v>
      </c>
      <c r="Z18">
        <f t="shared" si="17"/>
        <v>2.0539920304973704</v>
      </c>
      <c r="AA18">
        <f t="shared" si="18"/>
        <v>-47.331894565424491</v>
      </c>
      <c r="AB18">
        <f t="shared" si="19"/>
        <v>-73.214638923652259</v>
      </c>
      <c r="AC18">
        <f t="shared" si="20"/>
        <v>-5.4006098910473312</v>
      </c>
      <c r="AD18">
        <f t="shared" si="21"/>
        <v>105.34133629357036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53674.66702165352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650.72611538461501</v>
      </c>
      <c r="AR18">
        <v>738.63</v>
      </c>
      <c r="AS18">
        <f t="shared" si="27"/>
        <v>0.11900936140609641</v>
      </c>
      <c r="AT18">
        <v>0.5</v>
      </c>
      <c r="AU18">
        <f t="shared" si="28"/>
        <v>1180.1722266955269</v>
      </c>
      <c r="AV18">
        <f t="shared" si="29"/>
        <v>-0.99367524410184327</v>
      </c>
      <c r="AW18">
        <f t="shared" si="30"/>
        <v>70.225771524122749</v>
      </c>
      <c r="AX18">
        <f t="shared" si="31"/>
        <v>0.27018940470871755</v>
      </c>
      <c r="AY18">
        <f t="shared" si="32"/>
        <v>-3.5242971735592761E-4</v>
      </c>
      <c r="AZ18">
        <f t="shared" si="33"/>
        <v>3.4163925104585515</v>
      </c>
      <c r="BA18" t="s">
        <v>296</v>
      </c>
      <c r="BB18">
        <v>539.05999999999995</v>
      </c>
      <c r="BC18">
        <f t="shared" si="34"/>
        <v>199.57000000000005</v>
      </c>
      <c r="BD18">
        <f t="shared" si="35"/>
        <v>0.44046642589259388</v>
      </c>
      <c r="BE18">
        <f t="shared" si="36"/>
        <v>0.92671004987109895</v>
      </c>
      <c r="BF18">
        <f t="shared" si="37"/>
        <v>3.7966394232366496</v>
      </c>
      <c r="BG18">
        <f t="shared" si="38"/>
        <v>0.99090825062889198</v>
      </c>
      <c r="BH18">
        <f t="shared" si="39"/>
        <v>1399.9848387096799</v>
      </c>
      <c r="BI18">
        <f t="shared" si="40"/>
        <v>1180.1722266955269</v>
      </c>
      <c r="BJ18">
        <f t="shared" si="41"/>
        <v>0.84298929107207532</v>
      </c>
      <c r="BK18">
        <f t="shared" si="42"/>
        <v>0.19597858214415059</v>
      </c>
      <c r="BL18">
        <v>6</v>
      </c>
      <c r="BM18">
        <v>0.5</v>
      </c>
      <c r="BN18" t="s">
        <v>290</v>
      </c>
      <c r="BO18">
        <v>2</v>
      </c>
      <c r="BP18">
        <v>1608162722.5999999</v>
      </c>
      <c r="BQ18">
        <v>49.595735483871003</v>
      </c>
      <c r="BR18">
        <v>48.467229032258103</v>
      </c>
      <c r="BS18">
        <v>18.067648387096799</v>
      </c>
      <c r="BT18">
        <v>16.803006451612902</v>
      </c>
      <c r="BU18">
        <v>46.061735483870997</v>
      </c>
      <c r="BV18">
        <v>18.010745161290298</v>
      </c>
      <c r="BW18">
        <v>500.01212903225797</v>
      </c>
      <c r="BX18">
        <v>101.878193548387</v>
      </c>
      <c r="BY18">
        <v>0.100084712903226</v>
      </c>
      <c r="BZ18">
        <v>27.995712903225801</v>
      </c>
      <c r="CA18">
        <v>28.454248387096801</v>
      </c>
      <c r="CB18">
        <v>999.9</v>
      </c>
      <c r="CC18">
        <v>0</v>
      </c>
      <c r="CD18">
        <v>0</v>
      </c>
      <c r="CE18">
        <v>9996.61483870968</v>
      </c>
      <c r="CF18">
        <v>0</v>
      </c>
      <c r="CG18">
        <v>257.96170967741898</v>
      </c>
      <c r="CH18">
        <v>1399.9848387096799</v>
      </c>
      <c r="CI18">
        <v>0.89999858064516103</v>
      </c>
      <c r="CJ18">
        <v>0.100001461290323</v>
      </c>
      <c r="CK18">
        <v>0</v>
      </c>
      <c r="CL18">
        <v>651.07570967741901</v>
      </c>
      <c r="CM18">
        <v>4.9993800000000004</v>
      </c>
      <c r="CN18">
        <v>9128.5119354838698</v>
      </c>
      <c r="CO18">
        <v>11164.203225806499</v>
      </c>
      <c r="CP18">
        <v>47.274000000000001</v>
      </c>
      <c r="CQ18">
        <v>49.0741935483871</v>
      </c>
      <c r="CR18">
        <v>48.125</v>
      </c>
      <c r="CS18">
        <v>48.875</v>
      </c>
      <c r="CT18">
        <v>48.852645161290297</v>
      </c>
      <c r="CU18">
        <v>1255.4864516129001</v>
      </c>
      <c r="CV18">
        <v>139.49870967741899</v>
      </c>
      <c r="CW18">
        <v>0</v>
      </c>
      <c r="CX18">
        <v>144</v>
      </c>
      <c r="CY18">
        <v>0</v>
      </c>
      <c r="CZ18">
        <v>650.72611538461501</v>
      </c>
      <c r="DA18">
        <v>-32.618358981934797</v>
      </c>
      <c r="DB18">
        <v>-470.39076923179402</v>
      </c>
      <c r="DC18">
        <v>9123.4403846153891</v>
      </c>
      <c r="DD18">
        <v>15</v>
      </c>
      <c r="DE18">
        <v>1608162609.5999999</v>
      </c>
      <c r="DF18" t="s">
        <v>291</v>
      </c>
      <c r="DG18">
        <v>1608162607.0999999</v>
      </c>
      <c r="DH18">
        <v>1608162609.5999999</v>
      </c>
      <c r="DI18">
        <v>30</v>
      </c>
      <c r="DJ18">
        <v>-0.78</v>
      </c>
      <c r="DK18">
        <v>-8.9999999999999993E-3</v>
      </c>
      <c r="DL18">
        <v>3.5339999999999998</v>
      </c>
      <c r="DM18">
        <v>5.7000000000000002E-2</v>
      </c>
      <c r="DN18">
        <v>410</v>
      </c>
      <c r="DO18">
        <v>17</v>
      </c>
      <c r="DP18">
        <v>0.12</v>
      </c>
      <c r="DQ18">
        <v>0.09</v>
      </c>
      <c r="DR18">
        <v>-0.98856306233717794</v>
      </c>
      <c r="DS18">
        <v>-0.49810592599450298</v>
      </c>
      <c r="DT18">
        <v>3.6677056188035503E-2</v>
      </c>
      <c r="DU18">
        <v>1</v>
      </c>
      <c r="DV18">
        <v>1.1247177419354799</v>
      </c>
      <c r="DW18">
        <v>0.58997177419354696</v>
      </c>
      <c r="DX18">
        <v>4.4834823642233498E-2</v>
      </c>
      <c r="DY18">
        <v>0</v>
      </c>
      <c r="DZ18">
        <v>1.2643925806451599</v>
      </c>
      <c r="EA18">
        <v>3.9123387096769401E-2</v>
      </c>
      <c r="EB18">
        <v>3.3044319874413102E-3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3.5339999999999998</v>
      </c>
      <c r="EJ18">
        <v>5.6899999999999999E-2</v>
      </c>
      <c r="EK18">
        <v>3.53400000000005</v>
      </c>
      <c r="EL18">
        <v>0</v>
      </c>
      <c r="EM18">
        <v>0</v>
      </c>
      <c r="EN18">
        <v>0</v>
      </c>
      <c r="EO18">
        <v>5.6909523809519399E-2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486.73200000000003</v>
      </c>
      <c r="FA18">
        <v>514.50400000000002</v>
      </c>
      <c r="FB18">
        <v>24.620699999999999</v>
      </c>
      <c r="FC18">
        <v>32.425800000000002</v>
      </c>
      <c r="FD18">
        <v>29.999600000000001</v>
      </c>
      <c r="FE18">
        <v>32.2438</v>
      </c>
      <c r="FF18">
        <v>32.278300000000002</v>
      </c>
      <c r="FG18">
        <v>5.24817</v>
      </c>
      <c r="FH18">
        <v>0</v>
      </c>
      <c r="FI18">
        <v>100</v>
      </c>
      <c r="FJ18">
        <v>24.63</v>
      </c>
      <c r="FK18">
        <v>48.679699999999997</v>
      </c>
      <c r="FL18">
        <v>17.116800000000001</v>
      </c>
      <c r="FM18">
        <v>100.86499999999999</v>
      </c>
      <c r="FN18">
        <v>100.419</v>
      </c>
    </row>
    <row r="19" spans="1:170" x14ac:dyDescent="0.25">
      <c r="A19">
        <v>3</v>
      </c>
      <c r="B19">
        <v>1608162803.5999999</v>
      </c>
      <c r="C19">
        <v>217.5</v>
      </c>
      <c r="D19" t="s">
        <v>298</v>
      </c>
      <c r="E19" t="s">
        <v>299</v>
      </c>
      <c r="F19" t="s">
        <v>285</v>
      </c>
      <c r="G19" t="s">
        <v>286</v>
      </c>
      <c r="H19">
        <v>1608162795.8499999</v>
      </c>
      <c r="I19">
        <f t="shared" si="0"/>
        <v>1.1763299215111966E-3</v>
      </c>
      <c r="J19">
        <f t="shared" si="1"/>
        <v>-0.13914260437783019</v>
      </c>
      <c r="K19">
        <f t="shared" si="2"/>
        <v>79.451886666666695</v>
      </c>
      <c r="L19">
        <f t="shared" si="3"/>
        <v>80.708679879041881</v>
      </c>
      <c r="M19">
        <f t="shared" si="4"/>
        <v>8.2307740136026517</v>
      </c>
      <c r="N19">
        <f t="shared" si="5"/>
        <v>8.1026046403903393</v>
      </c>
      <c r="O19">
        <f t="shared" si="6"/>
        <v>5.7744644304837105E-2</v>
      </c>
      <c r="P19">
        <f t="shared" si="7"/>
        <v>2.9624919214386778</v>
      </c>
      <c r="Q19">
        <f t="shared" si="8"/>
        <v>5.7126561089022719E-2</v>
      </c>
      <c r="R19">
        <f t="shared" si="9"/>
        <v>3.5759081604160664E-2</v>
      </c>
      <c r="S19">
        <f t="shared" si="10"/>
        <v>231.29026423589519</v>
      </c>
      <c r="T19">
        <f t="shared" si="11"/>
        <v>29.022201235736727</v>
      </c>
      <c r="U19">
        <f t="shared" si="12"/>
        <v>28.443716666666699</v>
      </c>
      <c r="V19">
        <f t="shared" si="13"/>
        <v>3.8941160942816078</v>
      </c>
      <c r="W19">
        <f t="shared" si="14"/>
        <v>48.907001527412149</v>
      </c>
      <c r="X19">
        <f t="shared" si="15"/>
        <v>1.8533284719756562</v>
      </c>
      <c r="Y19">
        <f t="shared" si="16"/>
        <v>3.7894951931102834</v>
      </c>
      <c r="Z19">
        <f t="shared" si="17"/>
        <v>2.0407876223059516</v>
      </c>
      <c r="AA19">
        <f t="shared" si="18"/>
        <v>-51.876149538643773</v>
      </c>
      <c r="AB19">
        <f t="shared" si="19"/>
        <v>-74.7285200462143</v>
      </c>
      <c r="AC19">
        <f t="shared" si="20"/>
        <v>-5.5099524008743588</v>
      </c>
      <c r="AD19">
        <f t="shared" si="21"/>
        <v>99.175642250162753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53701.700917036149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626.87442307692299</v>
      </c>
      <c r="AR19">
        <v>708.1</v>
      </c>
      <c r="AS19">
        <f t="shared" si="27"/>
        <v>0.11470918927139817</v>
      </c>
      <c r="AT19">
        <v>0.5</v>
      </c>
      <c r="AU19">
        <f t="shared" si="28"/>
        <v>1180.1798418534399</v>
      </c>
      <c r="AV19">
        <f t="shared" si="29"/>
        <v>-0.13914260437783019</v>
      </c>
      <c r="AW19">
        <f t="shared" si="30"/>
        <v>67.688736426727502</v>
      </c>
      <c r="AX19">
        <f t="shared" si="31"/>
        <v>0.26329614461234296</v>
      </c>
      <c r="AY19">
        <f t="shared" si="32"/>
        <v>3.7164240557572642E-4</v>
      </c>
      <c r="AZ19">
        <f t="shared" si="33"/>
        <v>3.6068069481711622</v>
      </c>
      <c r="BA19" t="s">
        <v>301</v>
      </c>
      <c r="BB19">
        <v>521.66</v>
      </c>
      <c r="BC19">
        <f t="shared" si="34"/>
        <v>186.44000000000005</v>
      </c>
      <c r="BD19">
        <f t="shared" si="35"/>
        <v>0.43566604228211225</v>
      </c>
      <c r="BE19">
        <f t="shared" si="36"/>
        <v>0.93196663285189862</v>
      </c>
      <c r="BF19">
        <f t="shared" si="37"/>
        <v>-11.010766423357889</v>
      </c>
      <c r="BG19">
        <f t="shared" si="38"/>
        <v>1.0028967698750433</v>
      </c>
      <c r="BH19">
        <f t="shared" si="39"/>
        <v>1399.9936666666699</v>
      </c>
      <c r="BI19">
        <f t="shared" si="40"/>
        <v>1180.1798418534399</v>
      </c>
      <c r="BJ19">
        <f t="shared" si="41"/>
        <v>0.84298941484742707</v>
      </c>
      <c r="BK19">
        <f t="shared" si="42"/>
        <v>0.19597882969485414</v>
      </c>
      <c r="BL19">
        <v>6</v>
      </c>
      <c r="BM19">
        <v>0.5</v>
      </c>
      <c r="BN19" t="s">
        <v>290</v>
      </c>
      <c r="BO19">
        <v>2</v>
      </c>
      <c r="BP19">
        <v>1608162795.8499999</v>
      </c>
      <c r="BQ19">
        <v>79.451886666666695</v>
      </c>
      <c r="BR19">
        <v>79.397069999999999</v>
      </c>
      <c r="BS19">
        <v>18.173223333333301</v>
      </c>
      <c r="BT19">
        <v>16.787293333333299</v>
      </c>
      <c r="BU19">
        <v>75.917893333333296</v>
      </c>
      <c r="BV19">
        <v>18.116309999999999</v>
      </c>
      <c r="BW19">
        <v>500.00456666666702</v>
      </c>
      <c r="BX19">
        <v>101.8813</v>
      </c>
      <c r="BY19">
        <v>9.9974206666666704E-2</v>
      </c>
      <c r="BZ19">
        <v>27.975826666666698</v>
      </c>
      <c r="CA19">
        <v>28.443716666666699</v>
      </c>
      <c r="CB19">
        <v>999.9</v>
      </c>
      <c r="CC19">
        <v>0</v>
      </c>
      <c r="CD19">
        <v>0</v>
      </c>
      <c r="CE19">
        <v>10000.857333333301</v>
      </c>
      <c r="CF19">
        <v>0</v>
      </c>
      <c r="CG19">
        <v>255.93459999999999</v>
      </c>
      <c r="CH19">
        <v>1399.9936666666699</v>
      </c>
      <c r="CI19">
        <v>0.89999616666666704</v>
      </c>
      <c r="CJ19">
        <v>0.10000388</v>
      </c>
      <c r="CK19">
        <v>0</v>
      </c>
      <c r="CL19">
        <v>626.87146666666695</v>
      </c>
      <c r="CM19">
        <v>4.9993800000000004</v>
      </c>
      <c r="CN19">
        <v>8788.0049999999992</v>
      </c>
      <c r="CO19">
        <v>11164.2633333333</v>
      </c>
      <c r="CP19">
        <v>47.311999999999998</v>
      </c>
      <c r="CQ19">
        <v>49.0809</v>
      </c>
      <c r="CR19">
        <v>48.125</v>
      </c>
      <c r="CS19">
        <v>48.875</v>
      </c>
      <c r="CT19">
        <v>48.875</v>
      </c>
      <c r="CU19">
        <v>1255.48833333333</v>
      </c>
      <c r="CV19">
        <v>139.505333333333</v>
      </c>
      <c r="CW19">
        <v>0</v>
      </c>
      <c r="CX19">
        <v>72</v>
      </c>
      <c r="CY19">
        <v>0</v>
      </c>
      <c r="CZ19">
        <v>626.87442307692299</v>
      </c>
      <c r="DA19">
        <v>-17.557846162729</v>
      </c>
      <c r="DB19">
        <v>-248.68068375265401</v>
      </c>
      <c r="DC19">
        <v>8788.0696153846093</v>
      </c>
      <c r="DD19">
        <v>15</v>
      </c>
      <c r="DE19">
        <v>1608162609.5999999</v>
      </c>
      <c r="DF19" t="s">
        <v>291</v>
      </c>
      <c r="DG19">
        <v>1608162607.0999999</v>
      </c>
      <c r="DH19">
        <v>1608162609.5999999</v>
      </c>
      <c r="DI19">
        <v>30</v>
      </c>
      <c r="DJ19">
        <v>-0.78</v>
      </c>
      <c r="DK19">
        <v>-8.9999999999999993E-3</v>
      </c>
      <c r="DL19">
        <v>3.5339999999999998</v>
      </c>
      <c r="DM19">
        <v>5.7000000000000002E-2</v>
      </c>
      <c r="DN19">
        <v>410</v>
      </c>
      <c r="DO19">
        <v>17</v>
      </c>
      <c r="DP19">
        <v>0.12</v>
      </c>
      <c r="DQ19">
        <v>0.09</v>
      </c>
      <c r="DR19">
        <v>-0.13652295260007999</v>
      </c>
      <c r="DS19">
        <v>-0.120723711036876</v>
      </c>
      <c r="DT19">
        <v>1.9523006944739199E-2</v>
      </c>
      <c r="DU19">
        <v>1</v>
      </c>
      <c r="DV19">
        <v>5.2035187741935503E-2</v>
      </c>
      <c r="DW19">
        <v>0.122100699193548</v>
      </c>
      <c r="DX19">
        <v>2.2631897898546999E-2</v>
      </c>
      <c r="DY19">
        <v>1</v>
      </c>
      <c r="DZ19">
        <v>1.3841841935483901</v>
      </c>
      <c r="EA19">
        <v>0.141679354838706</v>
      </c>
      <c r="EB19">
        <v>1.05989524053828E-2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3.5339999999999998</v>
      </c>
      <c r="EJ19">
        <v>5.6899999999999999E-2</v>
      </c>
      <c r="EK19">
        <v>3.53400000000005</v>
      </c>
      <c r="EL19">
        <v>0</v>
      </c>
      <c r="EM19">
        <v>0</v>
      </c>
      <c r="EN19">
        <v>0</v>
      </c>
      <c r="EO19">
        <v>5.6909523809519399E-2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3.2</v>
      </c>
      <c r="EY19">
        <v>2</v>
      </c>
      <c r="EZ19">
        <v>487.24900000000002</v>
      </c>
      <c r="FA19">
        <v>515.00800000000004</v>
      </c>
      <c r="FB19">
        <v>24.710599999999999</v>
      </c>
      <c r="FC19">
        <v>32.365200000000002</v>
      </c>
      <c r="FD19">
        <v>29.999600000000001</v>
      </c>
      <c r="FE19">
        <v>32.195300000000003</v>
      </c>
      <c r="FF19">
        <v>32.231099999999998</v>
      </c>
      <c r="FG19">
        <v>6.6474099999999998</v>
      </c>
      <c r="FH19">
        <v>0</v>
      </c>
      <c r="FI19">
        <v>100</v>
      </c>
      <c r="FJ19">
        <v>24.714600000000001</v>
      </c>
      <c r="FK19">
        <v>79.663499999999999</v>
      </c>
      <c r="FL19">
        <v>18.0169</v>
      </c>
      <c r="FM19">
        <v>100.875</v>
      </c>
      <c r="FN19">
        <v>100.42700000000001</v>
      </c>
    </row>
    <row r="20" spans="1:170" x14ac:dyDescent="0.25">
      <c r="A20">
        <v>4</v>
      </c>
      <c r="B20">
        <v>1608162876</v>
      </c>
      <c r="C20">
        <v>289.90000009536698</v>
      </c>
      <c r="D20" t="s">
        <v>303</v>
      </c>
      <c r="E20" t="s">
        <v>304</v>
      </c>
      <c r="F20" t="s">
        <v>285</v>
      </c>
      <c r="G20" t="s">
        <v>286</v>
      </c>
      <c r="H20">
        <v>1608162868</v>
      </c>
      <c r="I20">
        <f t="shared" si="0"/>
        <v>1.3253781370883583E-3</v>
      </c>
      <c r="J20">
        <f t="shared" si="1"/>
        <v>0.51018894359257261</v>
      </c>
      <c r="K20">
        <f t="shared" si="2"/>
        <v>99.602896774193596</v>
      </c>
      <c r="L20">
        <f t="shared" si="3"/>
        <v>84.036904367066498</v>
      </c>
      <c r="M20">
        <f t="shared" si="4"/>
        <v>8.5702579777260297</v>
      </c>
      <c r="N20">
        <f t="shared" si="5"/>
        <v>10.157710200212753</v>
      </c>
      <c r="O20">
        <f t="shared" si="6"/>
        <v>6.5634704709555611E-2</v>
      </c>
      <c r="P20">
        <f t="shared" si="7"/>
        <v>2.9605575609405403</v>
      </c>
      <c r="Q20">
        <f t="shared" si="8"/>
        <v>6.4836919567887896E-2</v>
      </c>
      <c r="R20">
        <f t="shared" si="9"/>
        <v>4.0593944531875467E-2</v>
      </c>
      <c r="S20">
        <f t="shared" si="10"/>
        <v>231.29712578664507</v>
      </c>
      <c r="T20">
        <f t="shared" si="11"/>
        <v>28.992432744767751</v>
      </c>
      <c r="U20">
        <f t="shared" si="12"/>
        <v>28.447119354838701</v>
      </c>
      <c r="V20">
        <f t="shared" si="13"/>
        <v>3.8948860748138179</v>
      </c>
      <c r="W20">
        <f t="shared" si="14"/>
        <v>49.300690702808609</v>
      </c>
      <c r="X20">
        <f t="shared" si="15"/>
        <v>1.8691100554111446</v>
      </c>
      <c r="Y20">
        <f t="shared" si="16"/>
        <v>3.7912451707388826</v>
      </c>
      <c r="Z20">
        <f t="shared" si="17"/>
        <v>2.0257760194026733</v>
      </c>
      <c r="AA20">
        <f t="shared" si="18"/>
        <v>-58.449175845596606</v>
      </c>
      <c r="AB20">
        <f t="shared" si="19"/>
        <v>-73.958960056181482</v>
      </c>
      <c r="AC20">
        <f t="shared" si="20"/>
        <v>-5.4570810817677931</v>
      </c>
      <c r="AD20">
        <f t="shared" si="21"/>
        <v>93.431908803099176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53643.85096599337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614.21561538461503</v>
      </c>
      <c r="AR20">
        <v>691.22</v>
      </c>
      <c r="AS20">
        <f t="shared" si="27"/>
        <v>0.11140358296256614</v>
      </c>
      <c r="AT20">
        <v>0.5</v>
      </c>
      <c r="AU20">
        <f t="shared" si="28"/>
        <v>1180.213850274461</v>
      </c>
      <c r="AV20">
        <f t="shared" si="29"/>
        <v>0.51018894359257261</v>
      </c>
      <c r="AW20">
        <f t="shared" si="30"/>
        <v>65.740025791310259</v>
      </c>
      <c r="AX20">
        <f t="shared" si="31"/>
        <v>0.26435867017736758</v>
      </c>
      <c r="AY20">
        <f t="shared" si="32"/>
        <v>9.2181296055438922E-4</v>
      </c>
      <c r="AZ20">
        <f t="shared" si="33"/>
        <v>3.7193078903966894</v>
      </c>
      <c r="BA20" t="s">
        <v>306</v>
      </c>
      <c r="BB20">
        <v>508.49</v>
      </c>
      <c r="BC20">
        <f t="shared" si="34"/>
        <v>182.73000000000002</v>
      </c>
      <c r="BD20">
        <f t="shared" si="35"/>
        <v>0.4214107405209051</v>
      </c>
      <c r="BE20">
        <f t="shared" si="36"/>
        <v>0.93363935807436815</v>
      </c>
      <c r="BF20">
        <f t="shared" si="37"/>
        <v>-3.174532250903821</v>
      </c>
      <c r="BG20">
        <f t="shared" si="38"/>
        <v>1.0095252076370813</v>
      </c>
      <c r="BH20">
        <f t="shared" si="39"/>
        <v>1400.0338709677401</v>
      </c>
      <c r="BI20">
        <f t="shared" si="40"/>
        <v>1180.213850274461</v>
      </c>
      <c r="BJ20">
        <f t="shared" si="41"/>
        <v>0.84298949814597435</v>
      </c>
      <c r="BK20">
        <f t="shared" si="42"/>
        <v>0.19597899629194868</v>
      </c>
      <c r="BL20">
        <v>6</v>
      </c>
      <c r="BM20">
        <v>0.5</v>
      </c>
      <c r="BN20" t="s">
        <v>290</v>
      </c>
      <c r="BO20">
        <v>2</v>
      </c>
      <c r="BP20">
        <v>1608162868</v>
      </c>
      <c r="BQ20">
        <v>99.602896774193596</v>
      </c>
      <c r="BR20">
        <v>100.373516129032</v>
      </c>
      <c r="BS20">
        <v>18.327829032258101</v>
      </c>
      <c r="BT20">
        <v>16.7665677419355</v>
      </c>
      <c r="BU20">
        <v>96.068899999999999</v>
      </c>
      <c r="BV20">
        <v>18.2709193548387</v>
      </c>
      <c r="BW20">
        <v>500.01374193548401</v>
      </c>
      <c r="BX20">
        <v>101.88206451612901</v>
      </c>
      <c r="BY20">
        <v>0.10001160000000001</v>
      </c>
      <c r="BZ20">
        <v>27.983745161290301</v>
      </c>
      <c r="CA20">
        <v>28.447119354838701</v>
      </c>
      <c r="CB20">
        <v>999.9</v>
      </c>
      <c r="CC20">
        <v>0</v>
      </c>
      <c r="CD20">
        <v>0</v>
      </c>
      <c r="CE20">
        <v>9989.8222580645197</v>
      </c>
      <c r="CF20">
        <v>0</v>
      </c>
      <c r="CG20">
        <v>254.63077419354801</v>
      </c>
      <c r="CH20">
        <v>1400.0338709677401</v>
      </c>
      <c r="CI20">
        <v>0.89999419354838694</v>
      </c>
      <c r="CJ20">
        <v>0.100005806451613</v>
      </c>
      <c r="CK20">
        <v>0</v>
      </c>
      <c r="CL20">
        <v>614.28480645161301</v>
      </c>
      <c r="CM20">
        <v>4.9993800000000004</v>
      </c>
      <c r="CN20">
        <v>8613.1635483870996</v>
      </c>
      <c r="CO20">
        <v>11164.583870967699</v>
      </c>
      <c r="CP20">
        <v>47.375</v>
      </c>
      <c r="CQ20">
        <v>49.086387096774203</v>
      </c>
      <c r="CR20">
        <v>48.133000000000003</v>
      </c>
      <c r="CS20">
        <v>48.875</v>
      </c>
      <c r="CT20">
        <v>48.887</v>
      </c>
      <c r="CU20">
        <v>1255.5235483870999</v>
      </c>
      <c r="CV20">
        <v>139.51354838709699</v>
      </c>
      <c r="CW20">
        <v>0</v>
      </c>
      <c r="CX20">
        <v>71.600000143051105</v>
      </c>
      <c r="CY20">
        <v>0</v>
      </c>
      <c r="CZ20">
        <v>614.21561538461503</v>
      </c>
      <c r="DA20">
        <v>-10.7108376154245</v>
      </c>
      <c r="DB20">
        <v>-161.55008557436301</v>
      </c>
      <c r="DC20">
        <v>8612.1623076923097</v>
      </c>
      <c r="DD20">
        <v>15</v>
      </c>
      <c r="DE20">
        <v>1608162609.5999999</v>
      </c>
      <c r="DF20" t="s">
        <v>291</v>
      </c>
      <c r="DG20">
        <v>1608162607.0999999</v>
      </c>
      <c r="DH20">
        <v>1608162609.5999999</v>
      </c>
      <c r="DI20">
        <v>30</v>
      </c>
      <c r="DJ20">
        <v>-0.78</v>
      </c>
      <c r="DK20">
        <v>-8.9999999999999993E-3</v>
      </c>
      <c r="DL20">
        <v>3.5339999999999998</v>
      </c>
      <c r="DM20">
        <v>5.7000000000000002E-2</v>
      </c>
      <c r="DN20">
        <v>410</v>
      </c>
      <c r="DO20">
        <v>17</v>
      </c>
      <c r="DP20">
        <v>0.12</v>
      </c>
      <c r="DQ20">
        <v>0.09</v>
      </c>
      <c r="DR20">
        <v>0.51359902250891198</v>
      </c>
      <c r="DS20">
        <v>-0.180022815014455</v>
      </c>
      <c r="DT20">
        <v>2.2721837330282001E-2</v>
      </c>
      <c r="DU20">
        <v>1</v>
      </c>
      <c r="DV20">
        <v>-0.77100673333333303</v>
      </c>
      <c r="DW20">
        <v>0.138300013348164</v>
      </c>
      <c r="DX20">
        <v>2.3528658263110201E-2</v>
      </c>
      <c r="DY20">
        <v>1</v>
      </c>
      <c r="DZ20">
        <v>1.56066333333333</v>
      </c>
      <c r="EA20">
        <v>0.13790255839821999</v>
      </c>
      <c r="EB20">
        <v>9.9608230360525799E-3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3.5339999999999998</v>
      </c>
      <c r="EJ20">
        <v>5.6899999999999999E-2</v>
      </c>
      <c r="EK20">
        <v>3.53400000000005</v>
      </c>
      <c r="EL20">
        <v>0</v>
      </c>
      <c r="EM20">
        <v>0</v>
      </c>
      <c r="EN20">
        <v>0</v>
      </c>
      <c r="EO20">
        <v>5.6909523809519399E-2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4.4000000000000004</v>
      </c>
      <c r="EY20">
        <v>2</v>
      </c>
      <c r="EZ20">
        <v>487.39100000000002</v>
      </c>
      <c r="FA20">
        <v>515.42700000000002</v>
      </c>
      <c r="FB20">
        <v>24.7348</v>
      </c>
      <c r="FC20">
        <v>32.298000000000002</v>
      </c>
      <c r="FD20">
        <v>29.999700000000001</v>
      </c>
      <c r="FE20">
        <v>32.139499999999998</v>
      </c>
      <c r="FF20">
        <v>32.175899999999999</v>
      </c>
      <c r="FG20">
        <v>7.6005099999999999</v>
      </c>
      <c r="FH20">
        <v>0</v>
      </c>
      <c r="FI20">
        <v>100</v>
      </c>
      <c r="FJ20">
        <v>24.746500000000001</v>
      </c>
      <c r="FK20">
        <v>100.494</v>
      </c>
      <c r="FL20">
        <v>18.123699999999999</v>
      </c>
      <c r="FM20">
        <v>100.886</v>
      </c>
      <c r="FN20">
        <v>100.43600000000001</v>
      </c>
    </row>
    <row r="21" spans="1:170" x14ac:dyDescent="0.25">
      <c r="A21">
        <v>5</v>
      </c>
      <c r="B21">
        <v>1608162949</v>
      </c>
      <c r="C21">
        <v>362.90000009536698</v>
      </c>
      <c r="D21" t="s">
        <v>307</v>
      </c>
      <c r="E21" t="s">
        <v>308</v>
      </c>
      <c r="F21" t="s">
        <v>285</v>
      </c>
      <c r="G21" t="s">
        <v>286</v>
      </c>
      <c r="H21">
        <v>1608162941.25</v>
      </c>
      <c r="I21">
        <f t="shared" si="0"/>
        <v>1.484959620912589E-3</v>
      </c>
      <c r="J21">
        <f t="shared" si="1"/>
        <v>2.1720594673612736</v>
      </c>
      <c r="K21">
        <f t="shared" si="2"/>
        <v>149.0729</v>
      </c>
      <c r="L21">
        <f t="shared" si="3"/>
        <v>97.785203271355684</v>
      </c>
      <c r="M21">
        <f t="shared" si="4"/>
        <v>9.9722872948642749</v>
      </c>
      <c r="N21">
        <f t="shared" si="5"/>
        <v>15.202686469375507</v>
      </c>
      <c r="O21">
        <f t="shared" si="6"/>
        <v>7.4354881474672285E-2</v>
      </c>
      <c r="P21">
        <f t="shared" si="7"/>
        <v>2.9635135199501699</v>
      </c>
      <c r="Q21">
        <f t="shared" si="8"/>
        <v>7.333381240956037E-2</v>
      </c>
      <c r="R21">
        <f t="shared" si="9"/>
        <v>4.5924203567759794E-2</v>
      </c>
      <c r="S21">
        <f t="shared" si="10"/>
        <v>231.29134943236073</v>
      </c>
      <c r="T21">
        <f t="shared" si="11"/>
        <v>28.951125468225669</v>
      </c>
      <c r="U21">
        <f t="shared" si="12"/>
        <v>28.434976666666699</v>
      </c>
      <c r="V21">
        <f t="shared" si="13"/>
        <v>3.8921389635187587</v>
      </c>
      <c r="W21">
        <f t="shared" si="14"/>
        <v>49.733083228655993</v>
      </c>
      <c r="X21">
        <f t="shared" si="15"/>
        <v>1.8855795022769384</v>
      </c>
      <c r="Y21">
        <f t="shared" si="16"/>
        <v>3.7913987628872272</v>
      </c>
      <c r="Z21">
        <f t="shared" si="17"/>
        <v>2.0065594612418201</v>
      </c>
      <c r="AA21">
        <f t="shared" si="18"/>
        <v>-65.486719282245176</v>
      </c>
      <c r="AB21">
        <f t="shared" si="19"/>
        <v>-71.98176606434744</v>
      </c>
      <c r="AC21">
        <f t="shared" si="20"/>
        <v>-5.3055930096135979</v>
      </c>
      <c r="AD21">
        <f t="shared" si="21"/>
        <v>88.517271076154529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53729.995725271408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603.92556000000002</v>
      </c>
      <c r="AR21">
        <v>686.45</v>
      </c>
      <c r="AS21">
        <f t="shared" si="27"/>
        <v>0.12021915652997306</v>
      </c>
      <c r="AT21">
        <v>0.5</v>
      </c>
      <c r="AU21">
        <f t="shared" si="28"/>
        <v>1180.1867118533685</v>
      </c>
      <c r="AV21">
        <f t="shared" si="29"/>
        <v>2.1720594673612736</v>
      </c>
      <c r="AW21">
        <f t="shared" si="30"/>
        <v>70.940525523447164</v>
      </c>
      <c r="AX21">
        <f t="shared" si="31"/>
        <v>0.28599315317940133</v>
      </c>
      <c r="AY21">
        <f t="shared" si="32"/>
        <v>2.3299761974604786E-3</v>
      </c>
      <c r="AZ21">
        <f t="shared" si="33"/>
        <v>3.7521013912156747</v>
      </c>
      <c r="BA21" t="s">
        <v>310</v>
      </c>
      <c r="BB21">
        <v>490.13</v>
      </c>
      <c r="BC21">
        <f t="shared" si="34"/>
        <v>196.32000000000005</v>
      </c>
      <c r="BD21">
        <f t="shared" si="35"/>
        <v>0.4203567644661777</v>
      </c>
      <c r="BE21">
        <f t="shared" si="36"/>
        <v>0.92917621169213016</v>
      </c>
      <c r="BF21">
        <f t="shared" si="37"/>
        <v>-2.8430309261958566</v>
      </c>
      <c r="BG21">
        <f t="shared" si="38"/>
        <v>1.0113982910568045</v>
      </c>
      <c r="BH21">
        <f t="shared" si="39"/>
        <v>1400.002</v>
      </c>
      <c r="BI21">
        <f t="shared" si="40"/>
        <v>1180.1867118533685</v>
      </c>
      <c r="BJ21">
        <f t="shared" si="41"/>
        <v>0.84298930419625728</v>
      </c>
      <c r="BK21">
        <f t="shared" si="42"/>
        <v>0.19597860839251457</v>
      </c>
      <c r="BL21">
        <v>6</v>
      </c>
      <c r="BM21">
        <v>0.5</v>
      </c>
      <c r="BN21" t="s">
        <v>290</v>
      </c>
      <c r="BO21">
        <v>2</v>
      </c>
      <c r="BP21">
        <v>1608162941.25</v>
      </c>
      <c r="BQ21">
        <v>149.0729</v>
      </c>
      <c r="BR21">
        <v>151.944966666667</v>
      </c>
      <c r="BS21">
        <v>18.489416666666699</v>
      </c>
      <c r="BT21">
        <v>16.74044</v>
      </c>
      <c r="BU21">
        <v>145.53890000000001</v>
      </c>
      <c r="BV21">
        <v>18.432510000000001</v>
      </c>
      <c r="BW21">
        <v>500.00790000000001</v>
      </c>
      <c r="BX21">
        <v>101.88160000000001</v>
      </c>
      <c r="BY21">
        <v>9.995714E-2</v>
      </c>
      <c r="BZ21">
        <v>27.984439999999999</v>
      </c>
      <c r="CA21">
        <v>28.434976666666699</v>
      </c>
      <c r="CB21">
        <v>999.9</v>
      </c>
      <c r="CC21">
        <v>0</v>
      </c>
      <c r="CD21">
        <v>0</v>
      </c>
      <c r="CE21">
        <v>10006.6196666667</v>
      </c>
      <c r="CF21">
        <v>0</v>
      </c>
      <c r="CG21">
        <v>253.35696666666701</v>
      </c>
      <c r="CH21">
        <v>1400.002</v>
      </c>
      <c r="CI21">
        <v>0.89999739999999995</v>
      </c>
      <c r="CJ21">
        <v>0.1000026</v>
      </c>
      <c r="CK21">
        <v>0</v>
      </c>
      <c r="CL21">
        <v>603.9873</v>
      </c>
      <c r="CM21">
        <v>4.9993800000000004</v>
      </c>
      <c r="CN21">
        <v>8473.1010000000006</v>
      </c>
      <c r="CO21">
        <v>11164.333333333299</v>
      </c>
      <c r="CP21">
        <v>47.3915333333333</v>
      </c>
      <c r="CQ21">
        <v>49.112400000000001</v>
      </c>
      <c r="CR21">
        <v>48.186999999999998</v>
      </c>
      <c r="CS21">
        <v>48.875</v>
      </c>
      <c r="CT21">
        <v>48.936999999999998</v>
      </c>
      <c r="CU21">
        <v>1255.501</v>
      </c>
      <c r="CV21">
        <v>139.501</v>
      </c>
      <c r="CW21">
        <v>0</v>
      </c>
      <c r="CX21">
        <v>72.200000047683702</v>
      </c>
      <c r="CY21">
        <v>0</v>
      </c>
      <c r="CZ21">
        <v>603.92556000000002</v>
      </c>
      <c r="DA21">
        <v>-9.8256154079370503</v>
      </c>
      <c r="DB21">
        <v>-131.19923099689899</v>
      </c>
      <c r="DC21">
        <v>8472.2864000000009</v>
      </c>
      <c r="DD21">
        <v>15</v>
      </c>
      <c r="DE21">
        <v>1608162609.5999999</v>
      </c>
      <c r="DF21" t="s">
        <v>291</v>
      </c>
      <c r="DG21">
        <v>1608162607.0999999</v>
      </c>
      <c r="DH21">
        <v>1608162609.5999999</v>
      </c>
      <c r="DI21">
        <v>30</v>
      </c>
      <c r="DJ21">
        <v>-0.78</v>
      </c>
      <c r="DK21">
        <v>-8.9999999999999993E-3</v>
      </c>
      <c r="DL21">
        <v>3.5339999999999998</v>
      </c>
      <c r="DM21">
        <v>5.7000000000000002E-2</v>
      </c>
      <c r="DN21">
        <v>410</v>
      </c>
      <c r="DO21">
        <v>17</v>
      </c>
      <c r="DP21">
        <v>0.12</v>
      </c>
      <c r="DQ21">
        <v>0.09</v>
      </c>
      <c r="DR21">
        <v>2.1790990601630198</v>
      </c>
      <c r="DS21">
        <v>-0.21724446019348101</v>
      </c>
      <c r="DT21">
        <v>3.9040370468243497E-2</v>
      </c>
      <c r="DU21">
        <v>1</v>
      </c>
      <c r="DV21">
        <v>-2.8757493333333302</v>
      </c>
      <c r="DW21">
        <v>0.12560249165739601</v>
      </c>
      <c r="DX21">
        <v>3.9316175885025E-2</v>
      </c>
      <c r="DY21">
        <v>1</v>
      </c>
      <c r="DZ21">
        <v>1.7476926666666699</v>
      </c>
      <c r="EA21">
        <v>0.16354117908787599</v>
      </c>
      <c r="EB21">
        <v>1.18127572094278E-2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3.5339999999999998</v>
      </c>
      <c r="EJ21">
        <v>5.6899999999999999E-2</v>
      </c>
      <c r="EK21">
        <v>3.53400000000005</v>
      </c>
      <c r="EL21">
        <v>0</v>
      </c>
      <c r="EM21">
        <v>0</v>
      </c>
      <c r="EN21">
        <v>0</v>
      </c>
      <c r="EO21">
        <v>5.6909523809519399E-2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487.93299999999999</v>
      </c>
      <c r="FA21">
        <v>515.47699999999998</v>
      </c>
      <c r="FB21">
        <v>24.757899999999999</v>
      </c>
      <c r="FC21">
        <v>32.233899999999998</v>
      </c>
      <c r="FD21">
        <v>29.999700000000001</v>
      </c>
      <c r="FE21">
        <v>32.084200000000003</v>
      </c>
      <c r="FF21">
        <v>32.121899999999997</v>
      </c>
      <c r="FG21">
        <v>9.9644899999999996</v>
      </c>
      <c r="FH21">
        <v>0</v>
      </c>
      <c r="FI21">
        <v>100</v>
      </c>
      <c r="FJ21">
        <v>24.770499999999998</v>
      </c>
      <c r="FK21">
        <v>152.34</v>
      </c>
      <c r="FL21">
        <v>18.271899999999999</v>
      </c>
      <c r="FM21">
        <v>100.893</v>
      </c>
      <c r="FN21">
        <v>100.443</v>
      </c>
    </row>
    <row r="22" spans="1:170" x14ac:dyDescent="0.25">
      <c r="A22">
        <v>6</v>
      </c>
      <c r="B22">
        <v>1608163023</v>
      </c>
      <c r="C22">
        <v>436.90000009536698</v>
      </c>
      <c r="D22" t="s">
        <v>311</v>
      </c>
      <c r="E22" t="s">
        <v>312</v>
      </c>
      <c r="F22" t="s">
        <v>285</v>
      </c>
      <c r="G22" t="s">
        <v>286</v>
      </c>
      <c r="H22">
        <v>1608163015.25</v>
      </c>
      <c r="I22">
        <f t="shared" si="0"/>
        <v>1.6350175228772345E-3</v>
      </c>
      <c r="J22">
        <f t="shared" si="1"/>
        <v>3.9209433975195065</v>
      </c>
      <c r="K22">
        <f t="shared" si="2"/>
        <v>199.04820000000001</v>
      </c>
      <c r="L22">
        <f t="shared" si="3"/>
        <v>117.36327153054332</v>
      </c>
      <c r="M22">
        <f t="shared" si="4"/>
        <v>11.968627852453581</v>
      </c>
      <c r="N22">
        <f t="shared" si="5"/>
        <v>20.298802167258589</v>
      </c>
      <c r="O22">
        <f t="shared" si="6"/>
        <v>8.2957068243949647E-2</v>
      </c>
      <c r="P22">
        <f t="shared" si="7"/>
        <v>2.9632914354824127</v>
      </c>
      <c r="Q22">
        <f t="shared" si="8"/>
        <v>8.16881560449364E-2</v>
      </c>
      <c r="R22">
        <f t="shared" si="9"/>
        <v>5.1167487393690189E-2</v>
      </c>
      <c r="S22">
        <f t="shared" si="10"/>
        <v>231.29491669786793</v>
      </c>
      <c r="T22">
        <f t="shared" si="11"/>
        <v>28.902775196823232</v>
      </c>
      <c r="U22">
        <f t="shared" si="12"/>
        <v>28.396283333333301</v>
      </c>
      <c r="V22">
        <f t="shared" si="13"/>
        <v>3.8833964144846576</v>
      </c>
      <c r="W22">
        <f t="shared" si="14"/>
        <v>50.145506038204083</v>
      </c>
      <c r="X22">
        <f t="shared" si="15"/>
        <v>1.9001234162913423</v>
      </c>
      <c r="Y22">
        <f t="shared" si="16"/>
        <v>3.7892197455215744</v>
      </c>
      <c r="Z22">
        <f t="shared" si="17"/>
        <v>1.9832729981933153</v>
      </c>
      <c r="AA22">
        <f t="shared" si="18"/>
        <v>-72.10427275888604</v>
      </c>
      <c r="AB22">
        <f t="shared" si="19"/>
        <v>-67.37004587388536</v>
      </c>
      <c r="AC22">
        <f t="shared" si="20"/>
        <v>-4.9648459944580381</v>
      </c>
      <c r="AD22">
        <f t="shared" si="21"/>
        <v>86.855752070638474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53725.222442234946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595.13788</v>
      </c>
      <c r="AR22">
        <v>688.36</v>
      </c>
      <c r="AS22">
        <f t="shared" si="27"/>
        <v>0.13542640478819223</v>
      </c>
      <c r="AT22">
        <v>0.5</v>
      </c>
      <c r="AU22">
        <f t="shared" si="28"/>
        <v>1180.2052218533527</v>
      </c>
      <c r="AV22">
        <f t="shared" si="29"/>
        <v>3.9209433975195065</v>
      </c>
      <c r="AW22">
        <f t="shared" si="30"/>
        <v>79.915475053925178</v>
      </c>
      <c r="AX22">
        <f t="shared" si="31"/>
        <v>0.30619152768899999</v>
      </c>
      <c r="AY22">
        <f t="shared" si="32"/>
        <v>3.8117869621616686E-3</v>
      </c>
      <c r="AZ22">
        <f t="shared" si="33"/>
        <v>3.7389156836539015</v>
      </c>
      <c r="BA22" t="s">
        <v>314</v>
      </c>
      <c r="BB22">
        <v>477.59</v>
      </c>
      <c r="BC22">
        <f t="shared" si="34"/>
        <v>210.77000000000004</v>
      </c>
      <c r="BD22">
        <f t="shared" si="35"/>
        <v>0.44229311571855578</v>
      </c>
      <c r="BE22">
        <f t="shared" si="36"/>
        <v>0.92430570768794285</v>
      </c>
      <c r="BF22">
        <f t="shared" si="37"/>
        <v>-3.4377838420515321</v>
      </c>
      <c r="BG22">
        <f t="shared" si="38"/>
        <v>1.0106482723289909</v>
      </c>
      <c r="BH22">
        <f t="shared" si="39"/>
        <v>1400.0239999999999</v>
      </c>
      <c r="BI22">
        <f t="shared" si="40"/>
        <v>1180.2052218533527</v>
      </c>
      <c r="BJ22">
        <f t="shared" si="41"/>
        <v>0.84298927865047513</v>
      </c>
      <c r="BK22">
        <f t="shared" si="42"/>
        <v>0.19597855730095021</v>
      </c>
      <c r="BL22">
        <v>6</v>
      </c>
      <c r="BM22">
        <v>0.5</v>
      </c>
      <c r="BN22" t="s">
        <v>290</v>
      </c>
      <c r="BO22">
        <v>2</v>
      </c>
      <c r="BP22">
        <v>1608163015.25</v>
      </c>
      <c r="BQ22">
        <v>199.04820000000001</v>
      </c>
      <c r="BR22">
        <v>204.1437</v>
      </c>
      <c r="BS22">
        <v>18.632436666666699</v>
      </c>
      <c r="BT22">
        <v>16.707036666666699</v>
      </c>
      <c r="BU22">
        <v>195.51419999999999</v>
      </c>
      <c r="BV22">
        <v>18.575533333333301</v>
      </c>
      <c r="BW22">
        <v>500.01656666666702</v>
      </c>
      <c r="BX22">
        <v>101.87933333333299</v>
      </c>
      <c r="BY22">
        <v>9.9997136666666694E-2</v>
      </c>
      <c r="BZ22">
        <v>27.97458</v>
      </c>
      <c r="CA22">
        <v>28.396283333333301</v>
      </c>
      <c r="CB22">
        <v>999.9</v>
      </c>
      <c r="CC22">
        <v>0</v>
      </c>
      <c r="CD22">
        <v>0</v>
      </c>
      <c r="CE22">
        <v>10005.583000000001</v>
      </c>
      <c r="CF22">
        <v>0</v>
      </c>
      <c r="CG22">
        <v>251.99846666666701</v>
      </c>
      <c r="CH22">
        <v>1400.0239999999999</v>
      </c>
      <c r="CI22">
        <v>0.89999810000000002</v>
      </c>
      <c r="CJ22">
        <v>0.1000019</v>
      </c>
      <c r="CK22">
        <v>0</v>
      </c>
      <c r="CL22">
        <v>595.22036666666702</v>
      </c>
      <c r="CM22">
        <v>4.9993800000000004</v>
      </c>
      <c r="CN22">
        <v>8357.3829999999998</v>
      </c>
      <c r="CO22">
        <v>11164.52</v>
      </c>
      <c r="CP22">
        <v>47.389466666666699</v>
      </c>
      <c r="CQ22">
        <v>49.116599999999998</v>
      </c>
      <c r="CR22">
        <v>48.186999999999998</v>
      </c>
      <c r="CS22">
        <v>48.875</v>
      </c>
      <c r="CT22">
        <v>48.936999999999998</v>
      </c>
      <c r="CU22">
        <v>1255.5219999999999</v>
      </c>
      <c r="CV22">
        <v>139.50200000000001</v>
      </c>
      <c r="CW22">
        <v>0</v>
      </c>
      <c r="CX22">
        <v>73.5</v>
      </c>
      <c r="CY22">
        <v>0</v>
      </c>
      <c r="CZ22">
        <v>595.13788</v>
      </c>
      <c r="DA22">
        <v>-6.9199230966852703</v>
      </c>
      <c r="DB22">
        <v>-95.950769330030994</v>
      </c>
      <c r="DC22">
        <v>8356.1484</v>
      </c>
      <c r="DD22">
        <v>15</v>
      </c>
      <c r="DE22">
        <v>1608162609.5999999</v>
      </c>
      <c r="DF22" t="s">
        <v>291</v>
      </c>
      <c r="DG22">
        <v>1608162607.0999999</v>
      </c>
      <c r="DH22">
        <v>1608162609.5999999</v>
      </c>
      <c r="DI22">
        <v>30</v>
      </c>
      <c r="DJ22">
        <v>-0.78</v>
      </c>
      <c r="DK22">
        <v>-8.9999999999999993E-3</v>
      </c>
      <c r="DL22">
        <v>3.5339999999999998</v>
      </c>
      <c r="DM22">
        <v>5.7000000000000002E-2</v>
      </c>
      <c r="DN22">
        <v>410</v>
      </c>
      <c r="DO22">
        <v>17</v>
      </c>
      <c r="DP22">
        <v>0.12</v>
      </c>
      <c r="DQ22">
        <v>0.09</v>
      </c>
      <c r="DR22">
        <v>3.9234348554377099</v>
      </c>
      <c r="DS22">
        <v>-0.192319713276282</v>
      </c>
      <c r="DT22">
        <v>1.8062128630355102E-2</v>
      </c>
      <c r="DU22">
        <v>1</v>
      </c>
      <c r="DV22">
        <v>-5.0962956666666699</v>
      </c>
      <c r="DW22">
        <v>0.19025966629587299</v>
      </c>
      <c r="DX22">
        <v>1.97845643003721E-2</v>
      </c>
      <c r="DY22">
        <v>1</v>
      </c>
      <c r="DZ22">
        <v>1.924234</v>
      </c>
      <c r="EA22">
        <v>0.13754856507230301</v>
      </c>
      <c r="EB22">
        <v>9.9575996438231503E-3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3.5339999999999998</v>
      </c>
      <c r="EJ22">
        <v>5.6899999999999999E-2</v>
      </c>
      <c r="EK22">
        <v>3.53400000000005</v>
      </c>
      <c r="EL22">
        <v>0</v>
      </c>
      <c r="EM22">
        <v>0</v>
      </c>
      <c r="EN22">
        <v>0</v>
      </c>
      <c r="EO22">
        <v>5.6909523809519399E-2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6.9</v>
      </c>
      <c r="EY22">
        <v>2</v>
      </c>
      <c r="EZ22">
        <v>488.03899999999999</v>
      </c>
      <c r="FA22">
        <v>515.94899999999996</v>
      </c>
      <c r="FB22">
        <v>24.8185</v>
      </c>
      <c r="FC22">
        <v>32.164200000000001</v>
      </c>
      <c r="FD22">
        <v>29.999500000000001</v>
      </c>
      <c r="FE22">
        <v>32.0197</v>
      </c>
      <c r="FF22">
        <v>32.056699999999999</v>
      </c>
      <c r="FG22">
        <v>12.321099999999999</v>
      </c>
      <c r="FH22">
        <v>0</v>
      </c>
      <c r="FI22">
        <v>100</v>
      </c>
      <c r="FJ22">
        <v>24.824999999999999</v>
      </c>
      <c r="FK22">
        <v>204.61600000000001</v>
      </c>
      <c r="FL22">
        <v>18.424199999999999</v>
      </c>
      <c r="FM22">
        <v>100.902</v>
      </c>
      <c r="FN22">
        <v>100.45399999999999</v>
      </c>
    </row>
    <row r="23" spans="1:170" x14ac:dyDescent="0.25">
      <c r="A23">
        <v>7</v>
      </c>
      <c r="B23">
        <v>1608163095</v>
      </c>
      <c r="C23">
        <v>508.90000009536698</v>
      </c>
      <c r="D23" t="s">
        <v>315</v>
      </c>
      <c r="E23" t="s">
        <v>316</v>
      </c>
      <c r="F23" t="s">
        <v>285</v>
      </c>
      <c r="G23" t="s">
        <v>286</v>
      </c>
      <c r="H23">
        <v>1608163087.25</v>
      </c>
      <c r="I23">
        <f t="shared" si="0"/>
        <v>1.7647663772268033E-3</v>
      </c>
      <c r="J23">
        <f t="shared" si="1"/>
        <v>5.913367699542591</v>
      </c>
      <c r="K23">
        <f t="shared" si="2"/>
        <v>248.92596666666699</v>
      </c>
      <c r="L23">
        <f t="shared" si="3"/>
        <v>136.61170171397998</v>
      </c>
      <c r="M23">
        <f t="shared" si="4"/>
        <v>13.93142387641192</v>
      </c>
      <c r="N23">
        <f t="shared" si="5"/>
        <v>25.385037386764647</v>
      </c>
      <c r="O23">
        <f t="shared" si="6"/>
        <v>9.0378417777491157E-2</v>
      </c>
      <c r="P23">
        <f t="shared" si="7"/>
        <v>2.9614431642663397</v>
      </c>
      <c r="Q23">
        <f t="shared" si="8"/>
        <v>8.8873613237327787E-2</v>
      </c>
      <c r="R23">
        <f t="shared" si="9"/>
        <v>5.5679121964901143E-2</v>
      </c>
      <c r="S23">
        <f t="shared" si="10"/>
        <v>231.29002611072389</v>
      </c>
      <c r="T23">
        <f t="shared" si="11"/>
        <v>28.883465651585755</v>
      </c>
      <c r="U23">
        <f t="shared" si="12"/>
        <v>28.376746666666701</v>
      </c>
      <c r="V23">
        <f t="shared" si="13"/>
        <v>3.8789887218689607</v>
      </c>
      <c r="W23">
        <f t="shared" si="14"/>
        <v>50.405681366315925</v>
      </c>
      <c r="X23">
        <f t="shared" si="15"/>
        <v>1.9114937955409883</v>
      </c>
      <c r="Y23">
        <f t="shared" si="16"/>
        <v>3.7922189398641128</v>
      </c>
      <c r="Z23">
        <f t="shared" si="17"/>
        <v>1.9674949263279724</v>
      </c>
      <c r="AA23">
        <f t="shared" si="18"/>
        <v>-77.826197235702026</v>
      </c>
      <c r="AB23">
        <f t="shared" si="19"/>
        <v>-62.04230386555659</v>
      </c>
      <c r="AC23">
        <f t="shared" si="20"/>
        <v>-4.5749345044939309</v>
      </c>
      <c r="AD23">
        <f t="shared" si="21"/>
        <v>86.846590504971317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53668.827572559865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590.32212000000004</v>
      </c>
      <c r="AR23">
        <v>696.03</v>
      </c>
      <c r="AS23">
        <f t="shared" si="27"/>
        <v>0.15187259169863354</v>
      </c>
      <c r="AT23">
        <v>0.5</v>
      </c>
      <c r="AU23">
        <f t="shared" si="28"/>
        <v>1180.179211853407</v>
      </c>
      <c r="AV23">
        <f t="shared" si="29"/>
        <v>5.913367699542591</v>
      </c>
      <c r="AW23">
        <f t="shared" si="30"/>
        <v>89.618437786513809</v>
      </c>
      <c r="AX23">
        <f t="shared" si="31"/>
        <v>0.33295978621611139</v>
      </c>
      <c r="AY23">
        <f t="shared" si="32"/>
        <v>5.5001097411001435E-3</v>
      </c>
      <c r="AZ23">
        <f t="shared" si="33"/>
        <v>3.6866945390284904</v>
      </c>
      <c r="BA23" t="s">
        <v>318</v>
      </c>
      <c r="BB23">
        <v>464.28</v>
      </c>
      <c r="BC23">
        <f t="shared" si="34"/>
        <v>231.75</v>
      </c>
      <c r="BD23">
        <f t="shared" si="35"/>
        <v>0.45612893203883464</v>
      </c>
      <c r="BE23">
        <f t="shared" si="36"/>
        <v>0.91716705983272573</v>
      </c>
      <c r="BF23">
        <f t="shared" si="37"/>
        <v>-5.4357123531506097</v>
      </c>
      <c r="BG23">
        <f t="shared" si="38"/>
        <v>1.0076364170188705</v>
      </c>
      <c r="BH23">
        <f t="shared" si="39"/>
        <v>1399.9929999999999</v>
      </c>
      <c r="BI23">
        <f t="shared" si="40"/>
        <v>1180.179211853407</v>
      </c>
      <c r="BJ23">
        <f t="shared" si="41"/>
        <v>0.84298936627069354</v>
      </c>
      <c r="BK23">
        <f t="shared" si="42"/>
        <v>0.19597873254138712</v>
      </c>
      <c r="BL23">
        <v>6</v>
      </c>
      <c r="BM23">
        <v>0.5</v>
      </c>
      <c r="BN23" t="s">
        <v>290</v>
      </c>
      <c r="BO23">
        <v>2</v>
      </c>
      <c r="BP23">
        <v>1608163087.25</v>
      </c>
      <c r="BQ23">
        <v>248.92596666666699</v>
      </c>
      <c r="BR23">
        <v>256.54913333333297</v>
      </c>
      <c r="BS23">
        <v>18.744129999999998</v>
      </c>
      <c r="BT23">
        <v>16.6661133333333</v>
      </c>
      <c r="BU23">
        <v>245.392</v>
      </c>
      <c r="BV23">
        <v>18.6872233333333</v>
      </c>
      <c r="BW23">
        <v>500.00196666666699</v>
      </c>
      <c r="BX23">
        <v>101.8783</v>
      </c>
      <c r="BY23">
        <v>9.9961756666666707E-2</v>
      </c>
      <c r="BZ23">
        <v>27.988150000000001</v>
      </c>
      <c r="CA23">
        <v>28.376746666666701</v>
      </c>
      <c r="CB23">
        <v>999.9</v>
      </c>
      <c r="CC23">
        <v>0</v>
      </c>
      <c r="CD23">
        <v>0</v>
      </c>
      <c r="CE23">
        <v>9995.2083333333303</v>
      </c>
      <c r="CF23">
        <v>0</v>
      </c>
      <c r="CG23">
        <v>250.472266666667</v>
      </c>
      <c r="CH23">
        <v>1399.9929999999999</v>
      </c>
      <c r="CI23">
        <v>0.89999669999999998</v>
      </c>
      <c r="CJ23">
        <v>0.1000033</v>
      </c>
      <c r="CK23">
        <v>0</v>
      </c>
      <c r="CL23">
        <v>590.36813333333305</v>
      </c>
      <c r="CM23">
        <v>4.9993800000000004</v>
      </c>
      <c r="CN23">
        <v>8296.7970000000005</v>
      </c>
      <c r="CO23">
        <v>11164.28</v>
      </c>
      <c r="CP23">
        <v>47.420466666666698</v>
      </c>
      <c r="CQ23">
        <v>49.095599999999997</v>
      </c>
      <c r="CR23">
        <v>48.186999999999998</v>
      </c>
      <c r="CS23">
        <v>48.875</v>
      </c>
      <c r="CT23">
        <v>48.936999999999998</v>
      </c>
      <c r="CU23">
        <v>1255.49</v>
      </c>
      <c r="CV23">
        <v>139.50299999999999</v>
      </c>
      <c r="CW23">
        <v>0</v>
      </c>
      <c r="CX23">
        <v>71.400000095367403</v>
      </c>
      <c r="CY23">
        <v>0</v>
      </c>
      <c r="CZ23">
        <v>590.32212000000004</v>
      </c>
      <c r="DA23">
        <v>-4.3482307649839997</v>
      </c>
      <c r="DB23">
        <v>-64.086922958714595</v>
      </c>
      <c r="DC23">
        <v>8296.0483999999997</v>
      </c>
      <c r="DD23">
        <v>15</v>
      </c>
      <c r="DE23">
        <v>1608162609.5999999</v>
      </c>
      <c r="DF23" t="s">
        <v>291</v>
      </c>
      <c r="DG23">
        <v>1608162607.0999999</v>
      </c>
      <c r="DH23">
        <v>1608162609.5999999</v>
      </c>
      <c r="DI23">
        <v>30</v>
      </c>
      <c r="DJ23">
        <v>-0.78</v>
      </c>
      <c r="DK23">
        <v>-8.9999999999999993E-3</v>
      </c>
      <c r="DL23">
        <v>3.5339999999999998</v>
      </c>
      <c r="DM23">
        <v>5.7000000000000002E-2</v>
      </c>
      <c r="DN23">
        <v>410</v>
      </c>
      <c r="DO23">
        <v>17</v>
      </c>
      <c r="DP23">
        <v>0.12</v>
      </c>
      <c r="DQ23">
        <v>0.09</v>
      </c>
      <c r="DR23">
        <v>5.9192858368032404</v>
      </c>
      <c r="DS23">
        <v>-0.26273630580236201</v>
      </c>
      <c r="DT23">
        <v>3.44848402973712E-2</v>
      </c>
      <c r="DU23">
        <v>1</v>
      </c>
      <c r="DV23">
        <v>-7.6257999999999999</v>
      </c>
      <c r="DW23">
        <v>0.16346536151281299</v>
      </c>
      <c r="DX23">
        <v>3.24582848181066E-2</v>
      </c>
      <c r="DY23">
        <v>1</v>
      </c>
      <c r="DZ23">
        <v>2.0770663333333301</v>
      </c>
      <c r="EA23">
        <v>0.12015670745273099</v>
      </c>
      <c r="EB23">
        <v>8.6986763297003094E-3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3.5339999999999998</v>
      </c>
      <c r="EJ23">
        <v>5.6899999999999999E-2</v>
      </c>
      <c r="EK23">
        <v>3.53400000000005</v>
      </c>
      <c r="EL23">
        <v>0</v>
      </c>
      <c r="EM23">
        <v>0</v>
      </c>
      <c r="EN23">
        <v>0</v>
      </c>
      <c r="EO23">
        <v>5.6909523809519399E-2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8.1</v>
      </c>
      <c r="EY23">
        <v>2</v>
      </c>
      <c r="EZ23">
        <v>488.32900000000001</v>
      </c>
      <c r="FA23">
        <v>516.17899999999997</v>
      </c>
      <c r="FB23">
        <v>24.853100000000001</v>
      </c>
      <c r="FC23">
        <v>32.082000000000001</v>
      </c>
      <c r="FD23">
        <v>29.999700000000001</v>
      </c>
      <c r="FE23">
        <v>31.946400000000001</v>
      </c>
      <c r="FF23">
        <v>31.985299999999999</v>
      </c>
      <c r="FG23">
        <v>14.642099999999999</v>
      </c>
      <c r="FH23">
        <v>0</v>
      </c>
      <c r="FI23">
        <v>100</v>
      </c>
      <c r="FJ23">
        <v>24.858499999999999</v>
      </c>
      <c r="FK23">
        <v>257.03800000000001</v>
      </c>
      <c r="FL23">
        <v>18.555299999999999</v>
      </c>
      <c r="FM23">
        <v>100.91800000000001</v>
      </c>
      <c r="FN23">
        <v>100.46599999999999</v>
      </c>
    </row>
    <row r="24" spans="1:170" x14ac:dyDescent="0.25">
      <c r="A24">
        <v>8</v>
      </c>
      <c r="B24">
        <v>1608163198</v>
      </c>
      <c r="C24">
        <v>611.90000009536698</v>
      </c>
      <c r="D24" t="s">
        <v>319</v>
      </c>
      <c r="E24" t="s">
        <v>320</v>
      </c>
      <c r="F24" t="s">
        <v>285</v>
      </c>
      <c r="G24" t="s">
        <v>286</v>
      </c>
      <c r="H24">
        <v>1608163190.25</v>
      </c>
      <c r="I24">
        <f t="shared" si="0"/>
        <v>1.8773204705587823E-3</v>
      </c>
      <c r="J24">
        <f t="shared" si="1"/>
        <v>11.524598913620402</v>
      </c>
      <c r="K24">
        <f t="shared" si="2"/>
        <v>399.27046666666701</v>
      </c>
      <c r="L24">
        <f t="shared" si="3"/>
        <v>196.76617223764421</v>
      </c>
      <c r="M24">
        <f t="shared" si="4"/>
        <v>20.06592032794866</v>
      </c>
      <c r="N24">
        <f t="shared" si="5"/>
        <v>40.717005785730592</v>
      </c>
      <c r="O24">
        <f t="shared" si="6"/>
        <v>9.6960581182563177E-2</v>
      </c>
      <c r="P24">
        <f t="shared" si="7"/>
        <v>2.96484339825159</v>
      </c>
      <c r="Q24">
        <f t="shared" si="8"/>
        <v>9.5232815176816588E-2</v>
      </c>
      <c r="R24">
        <f t="shared" si="9"/>
        <v>5.9673177990627241E-2</v>
      </c>
      <c r="S24">
        <f t="shared" si="10"/>
        <v>231.28645787333585</v>
      </c>
      <c r="T24">
        <f t="shared" si="11"/>
        <v>28.857522206435554</v>
      </c>
      <c r="U24">
        <f t="shared" si="12"/>
        <v>28.339269999999999</v>
      </c>
      <c r="V24">
        <f t="shared" si="13"/>
        <v>3.8705457756165371</v>
      </c>
      <c r="W24">
        <f t="shared" si="14"/>
        <v>50.546990486251545</v>
      </c>
      <c r="X24">
        <f t="shared" si="15"/>
        <v>1.9172955167584476</v>
      </c>
      <c r="Y24">
        <f t="shared" si="16"/>
        <v>3.7930952927453512</v>
      </c>
      <c r="Z24">
        <f t="shared" si="17"/>
        <v>1.9532502588580896</v>
      </c>
      <c r="AA24">
        <f t="shared" si="18"/>
        <v>-82.789832751642294</v>
      </c>
      <c r="AB24">
        <f t="shared" si="19"/>
        <v>-55.489742838275973</v>
      </c>
      <c r="AC24">
        <f t="shared" si="20"/>
        <v>-4.0863804109991628</v>
      </c>
      <c r="AD24">
        <f t="shared" si="21"/>
        <v>88.920501872418399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53767.396319709231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598.35991999999999</v>
      </c>
      <c r="AR24">
        <v>737.76</v>
      </c>
      <c r="AS24">
        <f t="shared" si="27"/>
        <v>0.18895044458902621</v>
      </c>
      <c r="AT24">
        <v>0.5</v>
      </c>
      <c r="AU24">
        <f t="shared" si="28"/>
        <v>1180.1601978675349</v>
      </c>
      <c r="AV24">
        <f t="shared" si="29"/>
        <v>11.524598913620402</v>
      </c>
      <c r="AW24">
        <f t="shared" si="30"/>
        <v>111.49589703667193</v>
      </c>
      <c r="AX24">
        <f t="shared" si="31"/>
        <v>0.37959499024072874</v>
      </c>
      <c r="AY24">
        <f t="shared" si="32"/>
        <v>1.0254833551669257E-2</v>
      </c>
      <c r="AZ24">
        <f t="shared" si="33"/>
        <v>3.4216005204944695</v>
      </c>
      <c r="BA24" t="s">
        <v>322</v>
      </c>
      <c r="BB24">
        <v>457.71</v>
      </c>
      <c r="BC24">
        <f t="shared" si="34"/>
        <v>280.05</v>
      </c>
      <c r="BD24">
        <f t="shared" si="35"/>
        <v>0.49776854133190501</v>
      </c>
      <c r="BE24">
        <f t="shared" si="36"/>
        <v>0.90013799890884572</v>
      </c>
      <c r="BF24">
        <f t="shared" si="37"/>
        <v>6.25587213476937</v>
      </c>
      <c r="BG24">
        <f t="shared" si="38"/>
        <v>0.99124988219601118</v>
      </c>
      <c r="BH24">
        <f t="shared" si="39"/>
        <v>1399.97033333333</v>
      </c>
      <c r="BI24">
        <f t="shared" si="40"/>
        <v>1180.1601978675349</v>
      </c>
      <c r="BJ24">
        <f t="shared" si="41"/>
        <v>0.84298943325289821</v>
      </c>
      <c r="BK24">
        <f t="shared" si="42"/>
        <v>0.19597886650579638</v>
      </c>
      <c r="BL24">
        <v>6</v>
      </c>
      <c r="BM24">
        <v>0.5</v>
      </c>
      <c r="BN24" t="s">
        <v>290</v>
      </c>
      <c r="BO24">
        <v>2</v>
      </c>
      <c r="BP24">
        <v>1608163190.25</v>
      </c>
      <c r="BQ24">
        <v>399.27046666666701</v>
      </c>
      <c r="BR24">
        <v>413.99956666666702</v>
      </c>
      <c r="BS24">
        <v>18.800976666666699</v>
      </c>
      <c r="BT24">
        <v>16.590530000000001</v>
      </c>
      <c r="BU24">
        <v>395.73646666666701</v>
      </c>
      <c r="BV24">
        <v>18.744070000000001</v>
      </c>
      <c r="BW24">
        <v>499.99623333333301</v>
      </c>
      <c r="BX24">
        <v>101.878633333333</v>
      </c>
      <c r="BY24">
        <v>9.9872929999999999E-2</v>
      </c>
      <c r="BZ24">
        <v>27.9921133333333</v>
      </c>
      <c r="CA24">
        <v>28.339269999999999</v>
      </c>
      <c r="CB24">
        <v>999.9</v>
      </c>
      <c r="CC24">
        <v>0</v>
      </c>
      <c r="CD24">
        <v>0</v>
      </c>
      <c r="CE24">
        <v>10014.4543333333</v>
      </c>
      <c r="CF24">
        <v>0</v>
      </c>
      <c r="CG24">
        <v>248.08600000000001</v>
      </c>
      <c r="CH24">
        <v>1399.97033333333</v>
      </c>
      <c r="CI24">
        <v>0.89999320000000005</v>
      </c>
      <c r="CJ24">
        <v>0.10000680000000001</v>
      </c>
      <c r="CK24">
        <v>0</v>
      </c>
      <c r="CL24">
        <v>598.34863333333305</v>
      </c>
      <c r="CM24">
        <v>4.9993800000000004</v>
      </c>
      <c r="CN24">
        <v>8413.3886666666604</v>
      </c>
      <c r="CO24">
        <v>11164.0766666667</v>
      </c>
      <c r="CP24">
        <v>47.375</v>
      </c>
      <c r="CQ24">
        <v>49.108199999999997</v>
      </c>
      <c r="CR24">
        <v>48.186999999999998</v>
      </c>
      <c r="CS24">
        <v>48.875</v>
      </c>
      <c r="CT24">
        <v>48.912199999999999</v>
      </c>
      <c r="CU24">
        <v>1255.4676666666701</v>
      </c>
      <c r="CV24">
        <v>139.50399999999999</v>
      </c>
      <c r="CW24">
        <v>0</v>
      </c>
      <c r="CX24">
        <v>102.60000014305101</v>
      </c>
      <c r="CY24">
        <v>0</v>
      </c>
      <c r="CZ24">
        <v>598.35991999999999</v>
      </c>
      <c r="DA24">
        <v>2.29430769351863</v>
      </c>
      <c r="DB24">
        <v>39.478461546777297</v>
      </c>
      <c r="DC24">
        <v>8413.9572000000007</v>
      </c>
      <c r="DD24">
        <v>15</v>
      </c>
      <c r="DE24">
        <v>1608162609.5999999</v>
      </c>
      <c r="DF24" t="s">
        <v>291</v>
      </c>
      <c r="DG24">
        <v>1608162607.0999999</v>
      </c>
      <c r="DH24">
        <v>1608162609.5999999</v>
      </c>
      <c r="DI24">
        <v>30</v>
      </c>
      <c r="DJ24">
        <v>-0.78</v>
      </c>
      <c r="DK24">
        <v>-8.9999999999999993E-3</v>
      </c>
      <c r="DL24">
        <v>3.5339999999999998</v>
      </c>
      <c r="DM24">
        <v>5.7000000000000002E-2</v>
      </c>
      <c r="DN24">
        <v>410</v>
      </c>
      <c r="DO24">
        <v>17</v>
      </c>
      <c r="DP24">
        <v>0.12</v>
      </c>
      <c r="DQ24">
        <v>0.09</v>
      </c>
      <c r="DR24">
        <v>11.528075235462</v>
      </c>
      <c r="DS24">
        <v>-0.16244987510113801</v>
      </c>
      <c r="DT24">
        <v>2.68255587176215E-2</v>
      </c>
      <c r="DU24">
        <v>1</v>
      </c>
      <c r="DV24">
        <v>-14.7308866666667</v>
      </c>
      <c r="DW24">
        <v>0.11750656284758899</v>
      </c>
      <c r="DX24">
        <v>2.8833461271392299E-2</v>
      </c>
      <c r="DY24">
        <v>1</v>
      </c>
      <c r="DZ24">
        <v>2.2101556666666702</v>
      </c>
      <c r="EA24">
        <v>4.1117419354843497E-2</v>
      </c>
      <c r="EB24">
        <v>2.9982324607823502E-3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3.5339999999999998</v>
      </c>
      <c r="EJ24">
        <v>5.6899999999999999E-2</v>
      </c>
      <c r="EK24">
        <v>3.53400000000005</v>
      </c>
      <c r="EL24">
        <v>0</v>
      </c>
      <c r="EM24">
        <v>0</v>
      </c>
      <c r="EN24">
        <v>0</v>
      </c>
      <c r="EO24">
        <v>5.6909523809519399E-2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9.8000000000000007</v>
      </c>
      <c r="EX24">
        <v>9.8000000000000007</v>
      </c>
      <c r="EY24">
        <v>2</v>
      </c>
      <c r="EZ24">
        <v>488.52800000000002</v>
      </c>
      <c r="FA24">
        <v>517.05100000000004</v>
      </c>
      <c r="FB24">
        <v>24.909199999999998</v>
      </c>
      <c r="FC24">
        <v>31.9649</v>
      </c>
      <c r="FD24">
        <v>29.999500000000001</v>
      </c>
      <c r="FE24">
        <v>31.8367</v>
      </c>
      <c r="FF24">
        <v>31.875499999999999</v>
      </c>
      <c r="FG24">
        <v>21.302700000000002</v>
      </c>
      <c r="FH24">
        <v>0</v>
      </c>
      <c r="FI24">
        <v>100</v>
      </c>
      <c r="FJ24">
        <v>24.911899999999999</v>
      </c>
      <c r="FK24">
        <v>414.262</v>
      </c>
      <c r="FL24">
        <v>18.669799999999999</v>
      </c>
      <c r="FM24">
        <v>100.937</v>
      </c>
      <c r="FN24">
        <v>100.483</v>
      </c>
    </row>
    <row r="25" spans="1:170" x14ac:dyDescent="0.25">
      <c r="A25">
        <v>9</v>
      </c>
      <c r="B25">
        <v>1608163299</v>
      </c>
      <c r="C25">
        <v>712.90000009536698</v>
      </c>
      <c r="D25" t="s">
        <v>323</v>
      </c>
      <c r="E25" t="s">
        <v>324</v>
      </c>
      <c r="F25" t="s">
        <v>285</v>
      </c>
      <c r="G25" t="s">
        <v>286</v>
      </c>
      <c r="H25">
        <v>1608163291</v>
      </c>
      <c r="I25">
        <f t="shared" si="0"/>
        <v>1.875396071223857E-3</v>
      </c>
      <c r="J25">
        <f t="shared" si="1"/>
        <v>14.981004107066601</v>
      </c>
      <c r="K25">
        <f t="shared" si="2"/>
        <v>498.29232258064502</v>
      </c>
      <c r="L25">
        <f t="shared" si="3"/>
        <v>235.21544299965612</v>
      </c>
      <c r="M25">
        <f t="shared" si="4"/>
        <v>23.987513095139295</v>
      </c>
      <c r="N25">
        <f t="shared" si="5"/>
        <v>50.81636418374142</v>
      </c>
      <c r="O25">
        <f t="shared" si="6"/>
        <v>9.6774796447714473E-2</v>
      </c>
      <c r="P25">
        <f t="shared" si="7"/>
        <v>2.962371266957982</v>
      </c>
      <c r="Q25">
        <f t="shared" si="8"/>
        <v>9.5052173032186674E-2</v>
      </c>
      <c r="R25">
        <f t="shared" si="9"/>
        <v>5.9559824956543397E-2</v>
      </c>
      <c r="S25">
        <f t="shared" si="10"/>
        <v>231.29237709965702</v>
      </c>
      <c r="T25">
        <f t="shared" si="11"/>
        <v>28.856009443616081</v>
      </c>
      <c r="U25">
        <f t="shared" si="12"/>
        <v>28.312712903225801</v>
      </c>
      <c r="V25">
        <f t="shared" si="13"/>
        <v>3.8645725577332657</v>
      </c>
      <c r="W25">
        <f t="shared" si="14"/>
        <v>50.347598840055241</v>
      </c>
      <c r="X25">
        <f t="shared" si="15"/>
        <v>1.9094299679584144</v>
      </c>
      <c r="Y25">
        <f t="shared" si="16"/>
        <v>3.7924946014293766</v>
      </c>
      <c r="Z25">
        <f t="shared" si="17"/>
        <v>1.9551425897748513</v>
      </c>
      <c r="AA25">
        <f t="shared" si="18"/>
        <v>-82.704966740972097</v>
      </c>
      <c r="AB25">
        <f t="shared" si="19"/>
        <v>-51.635965330476196</v>
      </c>
      <c r="AC25">
        <f t="shared" si="20"/>
        <v>-3.8051984653410895</v>
      </c>
      <c r="AD25">
        <f t="shared" si="21"/>
        <v>93.14624656286766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53695.751385995405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622.36838461538503</v>
      </c>
      <c r="AR25">
        <v>795.03</v>
      </c>
      <c r="AS25">
        <f t="shared" si="27"/>
        <v>0.21717622653813684</v>
      </c>
      <c r="AT25">
        <v>0.5</v>
      </c>
      <c r="AU25">
        <f t="shared" si="28"/>
        <v>1180.1898889502509</v>
      </c>
      <c r="AV25">
        <f t="shared" si="29"/>
        <v>14.981004107066601</v>
      </c>
      <c r="AW25">
        <f t="shared" si="30"/>
        <v>128.15459334033912</v>
      </c>
      <c r="AX25">
        <f t="shared" si="31"/>
        <v>0.4096197627762474</v>
      </c>
      <c r="AY25">
        <f t="shared" si="32"/>
        <v>1.3183261212923915E-2</v>
      </c>
      <c r="AZ25">
        <f t="shared" si="33"/>
        <v>3.1030904494170035</v>
      </c>
      <c r="BA25" t="s">
        <v>326</v>
      </c>
      <c r="BB25">
        <v>469.37</v>
      </c>
      <c r="BC25">
        <f t="shared" si="34"/>
        <v>325.65999999999997</v>
      </c>
      <c r="BD25">
        <f t="shared" si="35"/>
        <v>0.53018981571152413</v>
      </c>
      <c r="BE25">
        <f t="shared" si="36"/>
        <v>0.8833892527330085</v>
      </c>
      <c r="BF25">
        <f t="shared" si="37"/>
        <v>2.1703951885050055</v>
      </c>
      <c r="BG25">
        <f t="shared" si="38"/>
        <v>0.96876110076047006</v>
      </c>
      <c r="BH25">
        <f t="shared" si="39"/>
        <v>1400.00548387097</v>
      </c>
      <c r="BI25">
        <f t="shared" si="40"/>
        <v>1180.1898889502509</v>
      </c>
      <c r="BJ25">
        <f t="shared" si="41"/>
        <v>0.84298947578909755</v>
      </c>
      <c r="BK25">
        <f t="shared" si="42"/>
        <v>0.19597895157819539</v>
      </c>
      <c r="BL25">
        <v>6</v>
      </c>
      <c r="BM25">
        <v>0.5</v>
      </c>
      <c r="BN25" t="s">
        <v>290</v>
      </c>
      <c r="BO25">
        <v>2</v>
      </c>
      <c r="BP25">
        <v>1608163291</v>
      </c>
      <c r="BQ25">
        <v>498.29232258064502</v>
      </c>
      <c r="BR25">
        <v>517.39041935483897</v>
      </c>
      <c r="BS25">
        <v>18.723383870967702</v>
      </c>
      <c r="BT25">
        <v>16.515103225806399</v>
      </c>
      <c r="BU25">
        <v>494.35045161290299</v>
      </c>
      <c r="BV25">
        <v>18.667529032258098</v>
      </c>
      <c r="BW25">
        <v>500.01316129032301</v>
      </c>
      <c r="BX25">
        <v>101.881</v>
      </c>
      <c r="BY25">
        <v>0.100029770967742</v>
      </c>
      <c r="BZ25">
        <v>27.989396774193501</v>
      </c>
      <c r="CA25">
        <v>28.312712903225801</v>
      </c>
      <c r="CB25">
        <v>999.9</v>
      </c>
      <c r="CC25">
        <v>0</v>
      </c>
      <c r="CD25">
        <v>0</v>
      </c>
      <c r="CE25">
        <v>10000.2029032258</v>
      </c>
      <c r="CF25">
        <v>0</v>
      </c>
      <c r="CG25">
        <v>245.03993548387101</v>
      </c>
      <c r="CH25">
        <v>1400.00548387097</v>
      </c>
      <c r="CI25">
        <v>0.89999425806451605</v>
      </c>
      <c r="CJ25">
        <v>0.100005761290323</v>
      </c>
      <c r="CK25">
        <v>0</v>
      </c>
      <c r="CL25">
        <v>622.24083870967797</v>
      </c>
      <c r="CM25">
        <v>4.9993800000000004</v>
      </c>
      <c r="CN25">
        <v>8737.0751612903205</v>
      </c>
      <c r="CO25">
        <v>11164.364516129001</v>
      </c>
      <c r="CP25">
        <v>47.316064516129003</v>
      </c>
      <c r="CQ25">
        <v>49.061999999999998</v>
      </c>
      <c r="CR25">
        <v>48.125</v>
      </c>
      <c r="CS25">
        <v>48.840451612903202</v>
      </c>
      <c r="CT25">
        <v>48.875</v>
      </c>
      <c r="CU25">
        <v>1255.4961290322599</v>
      </c>
      <c r="CV25">
        <v>139.50935483871001</v>
      </c>
      <c r="CW25">
        <v>0</v>
      </c>
      <c r="CX25">
        <v>100.5</v>
      </c>
      <c r="CY25">
        <v>0</v>
      </c>
      <c r="CZ25">
        <v>622.36838461538503</v>
      </c>
      <c r="DA25">
        <v>10.9807179364078</v>
      </c>
      <c r="DB25">
        <v>154.85743587273799</v>
      </c>
      <c r="DC25">
        <v>8738.7392307692298</v>
      </c>
      <c r="DD25">
        <v>15</v>
      </c>
      <c r="DE25">
        <v>1608163252.5</v>
      </c>
      <c r="DF25" t="s">
        <v>327</v>
      </c>
      <c r="DG25">
        <v>1608163252</v>
      </c>
      <c r="DH25">
        <v>1608163252.5</v>
      </c>
      <c r="DI25">
        <v>31</v>
      </c>
      <c r="DJ25">
        <v>0.40799999999999997</v>
      </c>
      <c r="DK25">
        <v>-1E-3</v>
      </c>
      <c r="DL25">
        <v>3.9420000000000002</v>
      </c>
      <c r="DM25">
        <v>5.6000000000000001E-2</v>
      </c>
      <c r="DN25">
        <v>515</v>
      </c>
      <c r="DO25">
        <v>17</v>
      </c>
      <c r="DP25">
        <v>0.1</v>
      </c>
      <c r="DQ25">
        <v>0.03</v>
      </c>
      <c r="DR25">
        <v>14.9907792251229</v>
      </c>
      <c r="DS25">
        <v>-0.36449269257424699</v>
      </c>
      <c r="DT25">
        <v>8.8360253138570793E-2</v>
      </c>
      <c r="DU25">
        <v>1</v>
      </c>
      <c r="DV25">
        <v>-19.09863</v>
      </c>
      <c r="DW25">
        <v>0.12686896551724999</v>
      </c>
      <c r="DX25">
        <v>8.3898228626513305E-2</v>
      </c>
      <c r="DY25">
        <v>1</v>
      </c>
      <c r="DZ25">
        <v>2.2083970000000002</v>
      </c>
      <c r="EA25">
        <v>-2.2386206896557001E-2</v>
      </c>
      <c r="EB25">
        <v>1.72145510155409E-3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3.9420000000000002</v>
      </c>
      <c r="EJ25">
        <v>5.5899999999999998E-2</v>
      </c>
      <c r="EK25">
        <v>3.9419047619047101</v>
      </c>
      <c r="EL25">
        <v>0</v>
      </c>
      <c r="EM25">
        <v>0</v>
      </c>
      <c r="EN25">
        <v>0</v>
      </c>
      <c r="EO25">
        <v>5.5855000000001098E-2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0.8</v>
      </c>
      <c r="EX25">
        <v>0.8</v>
      </c>
      <c r="EY25">
        <v>2</v>
      </c>
      <c r="EZ25">
        <v>488.71600000000001</v>
      </c>
      <c r="FA25">
        <v>517.60900000000004</v>
      </c>
      <c r="FB25">
        <v>24.9465</v>
      </c>
      <c r="FC25">
        <v>31.839200000000002</v>
      </c>
      <c r="FD25">
        <v>29.999600000000001</v>
      </c>
      <c r="FE25">
        <v>31.719899999999999</v>
      </c>
      <c r="FF25">
        <v>31.7593</v>
      </c>
      <c r="FG25">
        <v>25.476600000000001</v>
      </c>
      <c r="FH25">
        <v>0</v>
      </c>
      <c r="FI25">
        <v>100</v>
      </c>
      <c r="FJ25">
        <v>24.9513</v>
      </c>
      <c r="FK25">
        <v>518.096</v>
      </c>
      <c r="FL25">
        <v>18.723400000000002</v>
      </c>
      <c r="FM25">
        <v>100.95699999999999</v>
      </c>
      <c r="FN25">
        <v>100.502</v>
      </c>
    </row>
    <row r="26" spans="1:170" x14ac:dyDescent="0.25">
      <c r="A26">
        <v>10</v>
      </c>
      <c r="B26">
        <v>1608163419.5</v>
      </c>
      <c r="C26">
        <v>833.40000009536698</v>
      </c>
      <c r="D26" t="s">
        <v>328</v>
      </c>
      <c r="E26" t="s">
        <v>329</v>
      </c>
      <c r="F26" t="s">
        <v>285</v>
      </c>
      <c r="G26" t="s">
        <v>286</v>
      </c>
      <c r="H26">
        <v>1608163411.5</v>
      </c>
      <c r="I26">
        <f t="shared" si="0"/>
        <v>1.7532824041286343E-3</v>
      </c>
      <c r="J26">
        <f t="shared" si="1"/>
        <v>17.383022634761964</v>
      </c>
      <c r="K26">
        <f t="shared" si="2"/>
        <v>599.905741935484</v>
      </c>
      <c r="L26">
        <f t="shared" si="3"/>
        <v>270.67402249516846</v>
      </c>
      <c r="M26">
        <f t="shared" si="4"/>
        <v>27.604943032998154</v>
      </c>
      <c r="N26">
        <f t="shared" si="5"/>
        <v>61.181947490336391</v>
      </c>
      <c r="O26">
        <f t="shared" si="6"/>
        <v>8.9450938061737886E-2</v>
      </c>
      <c r="P26">
        <f t="shared" si="7"/>
        <v>2.9653332668702377</v>
      </c>
      <c r="Q26">
        <f t="shared" si="8"/>
        <v>8.7978488428796991E-2</v>
      </c>
      <c r="R26">
        <f t="shared" si="9"/>
        <v>5.5116830045395838E-2</v>
      </c>
      <c r="S26">
        <f t="shared" si="10"/>
        <v>231.2989424429766</v>
      </c>
      <c r="T26">
        <f t="shared" si="11"/>
        <v>28.880014879116466</v>
      </c>
      <c r="U26">
        <f t="shared" si="12"/>
        <v>28.292838709677401</v>
      </c>
      <c r="V26">
        <f t="shared" si="13"/>
        <v>3.8601077193076163</v>
      </c>
      <c r="W26">
        <f t="shared" si="14"/>
        <v>49.720544721630908</v>
      </c>
      <c r="X26">
        <f t="shared" si="15"/>
        <v>1.8849224581363948</v>
      </c>
      <c r="Y26">
        <f t="shared" si="16"/>
        <v>3.7910334021669714</v>
      </c>
      <c r="Z26">
        <f t="shared" si="17"/>
        <v>1.9751852611712215</v>
      </c>
      <c r="AA26">
        <f t="shared" si="18"/>
        <v>-77.319754022072772</v>
      </c>
      <c r="AB26">
        <f t="shared" si="19"/>
        <v>-49.567035798313803</v>
      </c>
      <c r="AC26">
        <f t="shared" si="20"/>
        <v>-3.6486032181926853</v>
      </c>
      <c r="AD26">
        <f t="shared" si="21"/>
        <v>100.76354940439734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53783.531304063807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654.36407692307705</v>
      </c>
      <c r="AR26">
        <v>862.17</v>
      </c>
      <c r="AS26">
        <f t="shared" si="27"/>
        <v>0.24102662244907958</v>
      </c>
      <c r="AT26">
        <v>0.5</v>
      </c>
      <c r="AU26">
        <f t="shared" si="28"/>
        <v>1180.2226112319747</v>
      </c>
      <c r="AV26">
        <f t="shared" si="29"/>
        <v>17.383022634761964</v>
      </c>
      <c r="AW26">
        <f t="shared" si="30"/>
        <v>142.23253486163799</v>
      </c>
      <c r="AX26">
        <f t="shared" si="31"/>
        <v>0.43991324216801792</v>
      </c>
      <c r="AY26">
        <f t="shared" si="32"/>
        <v>1.521812066948103E-2</v>
      </c>
      <c r="AZ26">
        <f t="shared" si="33"/>
        <v>2.7835693656703433</v>
      </c>
      <c r="BA26" t="s">
        <v>331</v>
      </c>
      <c r="BB26">
        <v>482.89</v>
      </c>
      <c r="BC26">
        <f t="shared" si="34"/>
        <v>379.28</v>
      </c>
      <c r="BD26">
        <f t="shared" si="35"/>
        <v>0.54789581068583348</v>
      </c>
      <c r="BE26">
        <f t="shared" si="36"/>
        <v>0.86352858206887606</v>
      </c>
      <c r="BF26">
        <f t="shared" si="37"/>
        <v>1.4166034787442103</v>
      </c>
      <c r="BG26">
        <f t="shared" si="38"/>
        <v>0.9423965680979548</v>
      </c>
      <c r="BH26">
        <f t="shared" si="39"/>
        <v>1400.04419354839</v>
      </c>
      <c r="BI26">
        <f t="shared" si="40"/>
        <v>1180.2226112319747</v>
      </c>
      <c r="BJ26">
        <f t="shared" si="41"/>
        <v>0.84298954038066409</v>
      </c>
      <c r="BK26">
        <f t="shared" si="42"/>
        <v>0.195979080761328</v>
      </c>
      <c r="BL26">
        <v>6</v>
      </c>
      <c r="BM26">
        <v>0.5</v>
      </c>
      <c r="BN26" t="s">
        <v>290</v>
      </c>
      <c r="BO26">
        <v>2</v>
      </c>
      <c r="BP26">
        <v>1608163411.5</v>
      </c>
      <c r="BQ26">
        <v>599.905741935484</v>
      </c>
      <c r="BR26">
        <v>622.027548387097</v>
      </c>
      <c r="BS26">
        <v>18.4821806451613</v>
      </c>
      <c r="BT26">
        <v>16.417125806451601</v>
      </c>
      <c r="BU26">
        <v>595.96383870967702</v>
      </c>
      <c r="BV26">
        <v>18.426325806451601</v>
      </c>
      <c r="BW26">
        <v>499.99967741935501</v>
      </c>
      <c r="BX26">
        <v>101.886</v>
      </c>
      <c r="BY26">
        <v>9.9934145161290303E-2</v>
      </c>
      <c r="BZ26">
        <v>27.982787096774199</v>
      </c>
      <c r="CA26">
        <v>28.292838709677401</v>
      </c>
      <c r="CB26">
        <v>999.9</v>
      </c>
      <c r="CC26">
        <v>0</v>
      </c>
      <c r="CD26">
        <v>0</v>
      </c>
      <c r="CE26">
        <v>10016.509677419401</v>
      </c>
      <c r="CF26">
        <v>0</v>
      </c>
      <c r="CG26">
        <v>241.40309677419401</v>
      </c>
      <c r="CH26">
        <v>1400.04419354839</v>
      </c>
      <c r="CI26">
        <v>0.89999309677419403</v>
      </c>
      <c r="CJ26">
        <v>0.100006980645161</v>
      </c>
      <c r="CK26">
        <v>0</v>
      </c>
      <c r="CL26">
        <v>654.27735483871004</v>
      </c>
      <c r="CM26">
        <v>4.9993800000000004</v>
      </c>
      <c r="CN26">
        <v>9167.8764516128995</v>
      </c>
      <c r="CO26">
        <v>11164.6677419355</v>
      </c>
      <c r="CP26">
        <v>47.253999999999998</v>
      </c>
      <c r="CQ26">
        <v>49.012</v>
      </c>
      <c r="CR26">
        <v>48.0741935483871</v>
      </c>
      <c r="CS26">
        <v>48.811999999999998</v>
      </c>
      <c r="CT26">
        <v>48.811999999999998</v>
      </c>
      <c r="CU26">
        <v>1255.53</v>
      </c>
      <c r="CV26">
        <v>139.51645161290301</v>
      </c>
      <c r="CW26">
        <v>0</v>
      </c>
      <c r="CX26">
        <v>120</v>
      </c>
      <c r="CY26">
        <v>0</v>
      </c>
      <c r="CZ26">
        <v>654.36407692307705</v>
      </c>
      <c r="DA26">
        <v>9.7509743630767201</v>
      </c>
      <c r="DB26">
        <v>127.130940199479</v>
      </c>
      <c r="DC26">
        <v>9169.1853846153808</v>
      </c>
      <c r="DD26">
        <v>15</v>
      </c>
      <c r="DE26">
        <v>1608163252.5</v>
      </c>
      <c r="DF26" t="s">
        <v>327</v>
      </c>
      <c r="DG26">
        <v>1608163252</v>
      </c>
      <c r="DH26">
        <v>1608163252.5</v>
      </c>
      <c r="DI26">
        <v>31</v>
      </c>
      <c r="DJ26">
        <v>0.40799999999999997</v>
      </c>
      <c r="DK26">
        <v>-1E-3</v>
      </c>
      <c r="DL26">
        <v>3.9420000000000002</v>
      </c>
      <c r="DM26">
        <v>5.6000000000000001E-2</v>
      </c>
      <c r="DN26">
        <v>515</v>
      </c>
      <c r="DO26">
        <v>17</v>
      </c>
      <c r="DP26">
        <v>0.1</v>
      </c>
      <c r="DQ26">
        <v>0.03</v>
      </c>
      <c r="DR26">
        <v>17.3889708947606</v>
      </c>
      <c r="DS26">
        <v>-1.198762886238</v>
      </c>
      <c r="DT26">
        <v>8.9808762147494003E-2</v>
      </c>
      <c r="DU26">
        <v>0</v>
      </c>
      <c r="DV26">
        <v>-22.115743333333299</v>
      </c>
      <c r="DW26">
        <v>1.5262371523915199</v>
      </c>
      <c r="DX26">
        <v>0.114289132418131</v>
      </c>
      <c r="DY26">
        <v>0</v>
      </c>
      <c r="DZ26">
        <v>2.0646979999999999</v>
      </c>
      <c r="EA26">
        <v>-9.4665183537257697E-2</v>
      </c>
      <c r="EB26">
        <v>6.8548028904313798E-3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3.9420000000000002</v>
      </c>
      <c r="EJ26">
        <v>5.5800000000000002E-2</v>
      </c>
      <c r="EK26">
        <v>3.9419047619047101</v>
      </c>
      <c r="EL26">
        <v>0</v>
      </c>
      <c r="EM26">
        <v>0</v>
      </c>
      <c r="EN26">
        <v>0</v>
      </c>
      <c r="EO26">
        <v>5.5855000000001098E-2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2.8</v>
      </c>
      <c r="EX26">
        <v>2.8</v>
      </c>
      <c r="EY26">
        <v>2</v>
      </c>
      <c r="EZ26">
        <v>488.65</v>
      </c>
      <c r="FA26">
        <v>518.19299999999998</v>
      </c>
      <c r="FB26">
        <v>24.985700000000001</v>
      </c>
      <c r="FC26">
        <v>31.698899999999998</v>
      </c>
      <c r="FD26">
        <v>29.999600000000001</v>
      </c>
      <c r="FE26">
        <v>31.583100000000002</v>
      </c>
      <c r="FF26">
        <v>31.624300000000002</v>
      </c>
      <c r="FG26">
        <v>29.520900000000001</v>
      </c>
      <c r="FH26">
        <v>0</v>
      </c>
      <c r="FI26">
        <v>100</v>
      </c>
      <c r="FJ26">
        <v>24.997900000000001</v>
      </c>
      <c r="FK26">
        <v>622.06500000000005</v>
      </c>
      <c r="FL26">
        <v>18.648800000000001</v>
      </c>
      <c r="FM26">
        <v>100.977</v>
      </c>
      <c r="FN26">
        <v>100.51900000000001</v>
      </c>
    </row>
    <row r="27" spans="1:170" x14ac:dyDescent="0.25">
      <c r="A27">
        <v>11</v>
      </c>
      <c r="B27">
        <v>1608163540</v>
      </c>
      <c r="C27">
        <v>953.90000009536698</v>
      </c>
      <c r="D27" t="s">
        <v>332</v>
      </c>
      <c r="E27" t="s">
        <v>333</v>
      </c>
      <c r="F27" t="s">
        <v>285</v>
      </c>
      <c r="G27" t="s">
        <v>286</v>
      </c>
      <c r="H27">
        <v>1608163532</v>
      </c>
      <c r="I27">
        <f t="shared" si="0"/>
        <v>1.5686404686467263E-3</v>
      </c>
      <c r="J27">
        <f t="shared" si="1"/>
        <v>19.165754615264149</v>
      </c>
      <c r="K27">
        <f t="shared" si="2"/>
        <v>699.93606451612902</v>
      </c>
      <c r="L27">
        <f t="shared" si="3"/>
        <v>289.05403237152768</v>
      </c>
      <c r="M27">
        <f t="shared" si="4"/>
        <v>29.480621108437081</v>
      </c>
      <c r="N27">
        <f t="shared" si="5"/>
        <v>71.386480059923599</v>
      </c>
      <c r="O27">
        <f t="shared" si="6"/>
        <v>7.8632090738908686E-2</v>
      </c>
      <c r="P27">
        <f t="shared" si="7"/>
        <v>2.9642671672682148</v>
      </c>
      <c r="Q27">
        <f t="shared" si="8"/>
        <v>7.7491427902542709E-2</v>
      </c>
      <c r="R27">
        <f t="shared" si="9"/>
        <v>4.8533247987783967E-2</v>
      </c>
      <c r="S27">
        <f t="shared" si="10"/>
        <v>231.28700576492935</v>
      </c>
      <c r="T27">
        <f t="shared" si="11"/>
        <v>28.946777216528602</v>
      </c>
      <c r="U27">
        <f t="shared" si="12"/>
        <v>28.294993548387101</v>
      </c>
      <c r="V27">
        <f t="shared" si="13"/>
        <v>3.8605915971696581</v>
      </c>
      <c r="W27">
        <f t="shared" si="14"/>
        <v>48.847090282042579</v>
      </c>
      <c r="X27">
        <f t="shared" si="15"/>
        <v>1.8538706068123847</v>
      </c>
      <c r="Y27">
        <f t="shared" si="16"/>
        <v>3.7952528924612614</v>
      </c>
      <c r="Z27">
        <f t="shared" si="17"/>
        <v>2.0067209903572731</v>
      </c>
      <c r="AA27">
        <f t="shared" si="18"/>
        <v>-69.177044667320629</v>
      </c>
      <c r="AB27">
        <f t="shared" si="19"/>
        <v>-46.844309531002082</v>
      </c>
      <c r="AC27">
        <f t="shared" si="20"/>
        <v>-3.4497897052357578</v>
      </c>
      <c r="AD27">
        <f t="shared" si="21"/>
        <v>111.81586186137086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53749.074837433116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680.08503846153803</v>
      </c>
      <c r="AR27">
        <v>913.86</v>
      </c>
      <c r="AS27">
        <f t="shared" si="27"/>
        <v>0.25581047593555029</v>
      </c>
      <c r="AT27">
        <v>0.5</v>
      </c>
      <c r="AU27">
        <f t="shared" si="28"/>
        <v>1180.162917018152</v>
      </c>
      <c r="AV27">
        <f t="shared" si="29"/>
        <v>19.165754615264149</v>
      </c>
      <c r="AW27">
        <f t="shared" si="30"/>
        <v>150.9490187419504</v>
      </c>
      <c r="AX27">
        <f t="shared" si="31"/>
        <v>0.46036592038167773</v>
      </c>
      <c r="AY27">
        <f t="shared" si="32"/>
        <v>1.6729471677491031E-2</v>
      </c>
      <c r="AZ27">
        <f t="shared" si="33"/>
        <v>2.5695620773422623</v>
      </c>
      <c r="BA27" t="s">
        <v>335</v>
      </c>
      <c r="BB27">
        <v>493.15</v>
      </c>
      <c r="BC27">
        <f t="shared" si="34"/>
        <v>420.71000000000004</v>
      </c>
      <c r="BD27">
        <f t="shared" si="35"/>
        <v>0.55566770825143674</v>
      </c>
      <c r="BE27">
        <f t="shared" si="36"/>
        <v>0.84806044212024134</v>
      </c>
      <c r="BF27">
        <f t="shared" si="37"/>
        <v>1.1784017324678764</v>
      </c>
      <c r="BG27">
        <f t="shared" si="38"/>
        <v>0.92209894085152333</v>
      </c>
      <c r="BH27">
        <f t="shared" si="39"/>
        <v>1399.9735483871</v>
      </c>
      <c r="BI27">
        <f t="shared" si="40"/>
        <v>1180.162917018152</v>
      </c>
      <c r="BJ27">
        <f t="shared" si="41"/>
        <v>0.84298943960606243</v>
      </c>
      <c r="BK27">
        <f t="shared" si="42"/>
        <v>0.19597887921212487</v>
      </c>
      <c r="BL27">
        <v>6</v>
      </c>
      <c r="BM27">
        <v>0.5</v>
      </c>
      <c r="BN27" t="s">
        <v>290</v>
      </c>
      <c r="BO27">
        <v>2</v>
      </c>
      <c r="BP27">
        <v>1608163532</v>
      </c>
      <c r="BQ27">
        <v>699.93606451612902</v>
      </c>
      <c r="BR27">
        <v>724.252322580645</v>
      </c>
      <c r="BS27">
        <v>18.1769838709677</v>
      </c>
      <c r="BT27">
        <v>16.3288451612903</v>
      </c>
      <c r="BU27">
        <v>695.99416129032295</v>
      </c>
      <c r="BV27">
        <v>18.121132258064499</v>
      </c>
      <c r="BW27">
        <v>500.003806451613</v>
      </c>
      <c r="BX27">
        <v>101.89009677419401</v>
      </c>
      <c r="BY27">
        <v>9.9904425806451605E-2</v>
      </c>
      <c r="BZ27">
        <v>28.001867741935499</v>
      </c>
      <c r="CA27">
        <v>28.294993548387101</v>
      </c>
      <c r="CB27">
        <v>999.9</v>
      </c>
      <c r="CC27">
        <v>0</v>
      </c>
      <c r="CD27">
        <v>0</v>
      </c>
      <c r="CE27">
        <v>10010.059032258099</v>
      </c>
      <c r="CF27">
        <v>0</v>
      </c>
      <c r="CG27">
        <v>238.81970967741901</v>
      </c>
      <c r="CH27">
        <v>1399.9735483871</v>
      </c>
      <c r="CI27">
        <v>0.89999529032258097</v>
      </c>
      <c r="CJ27">
        <v>0.100004819354839</v>
      </c>
      <c r="CK27">
        <v>0</v>
      </c>
      <c r="CL27">
        <v>680.02435483871</v>
      </c>
      <c r="CM27">
        <v>4.9993800000000004</v>
      </c>
      <c r="CN27">
        <v>9510.14580645161</v>
      </c>
      <c r="CO27">
        <v>11164.109677419399</v>
      </c>
      <c r="CP27">
        <v>47.186999999999998</v>
      </c>
      <c r="CQ27">
        <v>48.961387096774203</v>
      </c>
      <c r="CR27">
        <v>48.008000000000003</v>
      </c>
      <c r="CS27">
        <v>48.75</v>
      </c>
      <c r="CT27">
        <v>48.75</v>
      </c>
      <c r="CU27">
        <v>1255.4693548387099</v>
      </c>
      <c r="CV27">
        <v>139.504516129032</v>
      </c>
      <c r="CW27">
        <v>0</v>
      </c>
      <c r="CX27">
        <v>120.09999990463299</v>
      </c>
      <c r="CY27">
        <v>0</v>
      </c>
      <c r="CZ27">
        <v>680.08503846153803</v>
      </c>
      <c r="DA27">
        <v>7.9272820542700604</v>
      </c>
      <c r="DB27">
        <v>88.651282013260996</v>
      </c>
      <c r="DC27">
        <v>9511.1988461538494</v>
      </c>
      <c r="DD27">
        <v>15</v>
      </c>
      <c r="DE27">
        <v>1608163252.5</v>
      </c>
      <c r="DF27" t="s">
        <v>327</v>
      </c>
      <c r="DG27">
        <v>1608163252</v>
      </c>
      <c r="DH27">
        <v>1608163252.5</v>
      </c>
      <c r="DI27">
        <v>31</v>
      </c>
      <c r="DJ27">
        <v>0.40799999999999997</v>
      </c>
      <c r="DK27">
        <v>-1E-3</v>
      </c>
      <c r="DL27">
        <v>3.9420000000000002</v>
      </c>
      <c r="DM27">
        <v>5.6000000000000001E-2</v>
      </c>
      <c r="DN27">
        <v>515</v>
      </c>
      <c r="DO27">
        <v>17</v>
      </c>
      <c r="DP27">
        <v>0.1</v>
      </c>
      <c r="DQ27">
        <v>0.03</v>
      </c>
      <c r="DR27">
        <v>19.1788546965503</v>
      </c>
      <c r="DS27">
        <v>-1.01962188266427</v>
      </c>
      <c r="DT27">
        <v>9.3957325772183201E-2</v>
      </c>
      <c r="DU27">
        <v>0</v>
      </c>
      <c r="DV27">
        <v>-24.320496666666699</v>
      </c>
      <c r="DW27">
        <v>1.30083470522801</v>
      </c>
      <c r="DX27">
        <v>0.11553588038161799</v>
      </c>
      <c r="DY27">
        <v>0</v>
      </c>
      <c r="DZ27">
        <v>1.848652</v>
      </c>
      <c r="EA27">
        <v>-0.116903759733036</v>
      </c>
      <c r="EB27">
        <v>8.4688422664100302E-3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3.9420000000000002</v>
      </c>
      <c r="EJ27">
        <v>5.5800000000000002E-2</v>
      </c>
      <c r="EK27">
        <v>3.9419047619047101</v>
      </c>
      <c r="EL27">
        <v>0</v>
      </c>
      <c r="EM27">
        <v>0</v>
      </c>
      <c r="EN27">
        <v>0</v>
      </c>
      <c r="EO27">
        <v>5.5855000000001098E-2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4.8</v>
      </c>
      <c r="EX27">
        <v>4.8</v>
      </c>
      <c r="EY27">
        <v>2</v>
      </c>
      <c r="EZ27">
        <v>488.37200000000001</v>
      </c>
      <c r="FA27">
        <v>518.83299999999997</v>
      </c>
      <c r="FB27">
        <v>24.953800000000001</v>
      </c>
      <c r="FC27">
        <v>31.558700000000002</v>
      </c>
      <c r="FD27">
        <v>29.9998</v>
      </c>
      <c r="FE27">
        <v>31.445699999999999</v>
      </c>
      <c r="FF27">
        <v>31.488099999999999</v>
      </c>
      <c r="FG27">
        <v>33.377000000000002</v>
      </c>
      <c r="FH27">
        <v>0</v>
      </c>
      <c r="FI27">
        <v>100</v>
      </c>
      <c r="FJ27">
        <v>24.959800000000001</v>
      </c>
      <c r="FK27">
        <v>723.98599999999999</v>
      </c>
      <c r="FL27">
        <v>18.424700000000001</v>
      </c>
      <c r="FM27">
        <v>100.997</v>
      </c>
      <c r="FN27">
        <v>100.54</v>
      </c>
    </row>
    <row r="28" spans="1:170" x14ac:dyDescent="0.25">
      <c r="A28">
        <v>12</v>
      </c>
      <c r="B28">
        <v>1608163660.5</v>
      </c>
      <c r="C28">
        <v>1074.4000000953699</v>
      </c>
      <c r="D28" t="s">
        <v>336</v>
      </c>
      <c r="E28" t="s">
        <v>337</v>
      </c>
      <c r="F28" t="s">
        <v>285</v>
      </c>
      <c r="G28" t="s">
        <v>286</v>
      </c>
      <c r="H28">
        <v>1608163652.5</v>
      </c>
      <c r="I28">
        <f t="shared" si="0"/>
        <v>1.3970881410967826E-3</v>
      </c>
      <c r="J28">
        <f t="shared" si="1"/>
        <v>20.347261243143848</v>
      </c>
      <c r="K28">
        <f t="shared" si="2"/>
        <v>799.97835483870995</v>
      </c>
      <c r="L28">
        <f t="shared" si="3"/>
        <v>303.81742121700887</v>
      </c>
      <c r="M28">
        <f t="shared" si="4"/>
        <v>30.985521393652448</v>
      </c>
      <c r="N28">
        <f t="shared" si="5"/>
        <v>81.587640132750963</v>
      </c>
      <c r="O28">
        <f t="shared" si="6"/>
        <v>6.8853879856550074E-2</v>
      </c>
      <c r="P28">
        <f t="shared" si="7"/>
        <v>2.96202117869107</v>
      </c>
      <c r="Q28">
        <f t="shared" si="8"/>
        <v>6.7976909638229749E-2</v>
      </c>
      <c r="R28">
        <f t="shared" si="9"/>
        <v>4.2563430142417522E-2</v>
      </c>
      <c r="S28">
        <f t="shared" si="10"/>
        <v>231.2912581467414</v>
      </c>
      <c r="T28">
        <f t="shared" si="11"/>
        <v>28.980047968483543</v>
      </c>
      <c r="U28">
        <f t="shared" si="12"/>
        <v>28.293590322580599</v>
      </c>
      <c r="V28">
        <f t="shared" si="13"/>
        <v>3.8602764910562408</v>
      </c>
      <c r="W28">
        <f t="shared" si="14"/>
        <v>48.055296373898074</v>
      </c>
      <c r="X28">
        <f t="shared" si="15"/>
        <v>1.8225915221405882</v>
      </c>
      <c r="Y28">
        <f t="shared" si="16"/>
        <v>3.7926964552663853</v>
      </c>
      <c r="Z28">
        <f t="shared" si="17"/>
        <v>2.0376849689156527</v>
      </c>
      <c r="AA28">
        <f t="shared" si="18"/>
        <v>-61.611587022368113</v>
      </c>
      <c r="AB28">
        <f t="shared" si="19"/>
        <v>-48.430426993869474</v>
      </c>
      <c r="AC28">
        <f t="shared" si="20"/>
        <v>-3.5690713608700686</v>
      </c>
      <c r="AD28">
        <f t="shared" si="21"/>
        <v>117.68017276963374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53685.506680501123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698.80430769230804</v>
      </c>
      <c r="AR28">
        <v>949.9</v>
      </c>
      <c r="AS28">
        <f t="shared" si="27"/>
        <v>0.26433908022706809</v>
      </c>
      <c r="AT28">
        <v>0.5</v>
      </c>
      <c r="AU28">
        <f t="shared" si="28"/>
        <v>1180.1871018533234</v>
      </c>
      <c r="AV28">
        <f t="shared" si="29"/>
        <v>20.347261243143848</v>
      </c>
      <c r="AW28">
        <f t="shared" si="30"/>
        <v>155.98478649987831</v>
      </c>
      <c r="AX28">
        <f t="shared" si="31"/>
        <v>0.47536582798189281</v>
      </c>
      <c r="AY28">
        <f t="shared" si="32"/>
        <v>1.7730246916018818E-2</v>
      </c>
      <c r="AZ28">
        <f t="shared" si="33"/>
        <v>2.4341299084114114</v>
      </c>
      <c r="BA28" t="s">
        <v>339</v>
      </c>
      <c r="BB28">
        <v>498.35</v>
      </c>
      <c r="BC28">
        <f t="shared" si="34"/>
        <v>451.54999999999995</v>
      </c>
      <c r="BD28">
        <f t="shared" si="35"/>
        <v>0.55607505770721288</v>
      </c>
      <c r="BE28">
        <f t="shared" si="36"/>
        <v>0.83661573308535919</v>
      </c>
      <c r="BF28">
        <f t="shared" si="37"/>
        <v>1.0711219031993418</v>
      </c>
      <c r="BG28">
        <f t="shared" si="38"/>
        <v>0.90794675501361688</v>
      </c>
      <c r="BH28">
        <f t="shared" si="39"/>
        <v>1400.0025806451599</v>
      </c>
      <c r="BI28">
        <f t="shared" si="40"/>
        <v>1180.1871018533234</v>
      </c>
      <c r="BJ28">
        <f t="shared" si="41"/>
        <v>0.84298923314088503</v>
      </c>
      <c r="BK28">
        <f t="shared" si="42"/>
        <v>0.19597846628177001</v>
      </c>
      <c r="BL28">
        <v>6</v>
      </c>
      <c r="BM28">
        <v>0.5</v>
      </c>
      <c r="BN28" t="s">
        <v>290</v>
      </c>
      <c r="BO28">
        <v>2</v>
      </c>
      <c r="BP28">
        <v>1608163652.5</v>
      </c>
      <c r="BQ28">
        <v>799.97835483870995</v>
      </c>
      <c r="BR28">
        <v>825.73603225806403</v>
      </c>
      <c r="BS28">
        <v>17.870767741935499</v>
      </c>
      <c r="BT28">
        <v>16.224235483870999</v>
      </c>
      <c r="BU28">
        <v>796.03651612903195</v>
      </c>
      <c r="BV28">
        <v>17.8149129032258</v>
      </c>
      <c r="BW28">
        <v>500.00396774193501</v>
      </c>
      <c r="BX28">
        <v>101.88735483871</v>
      </c>
      <c r="BY28">
        <v>9.9954741935483898E-2</v>
      </c>
      <c r="BZ28">
        <v>27.9903096774194</v>
      </c>
      <c r="CA28">
        <v>28.293590322580599</v>
      </c>
      <c r="CB28">
        <v>999.9</v>
      </c>
      <c r="CC28">
        <v>0</v>
      </c>
      <c r="CD28">
        <v>0</v>
      </c>
      <c r="CE28">
        <v>9997.5951612903209</v>
      </c>
      <c r="CF28">
        <v>0</v>
      </c>
      <c r="CG28">
        <v>237.58148387096799</v>
      </c>
      <c r="CH28">
        <v>1400.0025806451599</v>
      </c>
      <c r="CI28">
        <v>0.89999974193548404</v>
      </c>
      <c r="CJ28">
        <v>0.10000050000000001</v>
      </c>
      <c r="CK28">
        <v>0</v>
      </c>
      <c r="CL28">
        <v>698.73641935483897</v>
      </c>
      <c r="CM28">
        <v>4.9993800000000004</v>
      </c>
      <c r="CN28">
        <v>9759.3825806451605</v>
      </c>
      <c r="CO28">
        <v>11164.3387096774</v>
      </c>
      <c r="CP28">
        <v>47.125</v>
      </c>
      <c r="CQ28">
        <v>48.875</v>
      </c>
      <c r="CR28">
        <v>47.936999999999998</v>
      </c>
      <c r="CS28">
        <v>48.686999999999998</v>
      </c>
      <c r="CT28">
        <v>48.686999999999998</v>
      </c>
      <c r="CU28">
        <v>1255.5048387096799</v>
      </c>
      <c r="CV28">
        <v>139.49774193548399</v>
      </c>
      <c r="CW28">
        <v>0</v>
      </c>
      <c r="CX28">
        <v>120</v>
      </c>
      <c r="CY28">
        <v>0</v>
      </c>
      <c r="CZ28">
        <v>698.80430769230804</v>
      </c>
      <c r="DA28">
        <v>5.1368888870155596</v>
      </c>
      <c r="DB28">
        <v>48.8707692428153</v>
      </c>
      <c r="DC28">
        <v>9759.9342307692295</v>
      </c>
      <c r="DD28">
        <v>15</v>
      </c>
      <c r="DE28">
        <v>1608163252.5</v>
      </c>
      <c r="DF28" t="s">
        <v>327</v>
      </c>
      <c r="DG28">
        <v>1608163252</v>
      </c>
      <c r="DH28">
        <v>1608163252.5</v>
      </c>
      <c r="DI28">
        <v>31</v>
      </c>
      <c r="DJ28">
        <v>0.40799999999999997</v>
      </c>
      <c r="DK28">
        <v>-1E-3</v>
      </c>
      <c r="DL28">
        <v>3.9420000000000002</v>
      </c>
      <c r="DM28">
        <v>5.6000000000000001E-2</v>
      </c>
      <c r="DN28">
        <v>515</v>
      </c>
      <c r="DO28">
        <v>17</v>
      </c>
      <c r="DP28">
        <v>0.1</v>
      </c>
      <c r="DQ28">
        <v>0.03</v>
      </c>
      <c r="DR28">
        <v>20.347599607511</v>
      </c>
      <c r="DS28">
        <v>-0.369788995370253</v>
      </c>
      <c r="DT28">
        <v>5.6610859350964597E-2</v>
      </c>
      <c r="DU28">
        <v>1</v>
      </c>
      <c r="DV28">
        <v>-25.750440000000001</v>
      </c>
      <c r="DW28">
        <v>0.35364093437150801</v>
      </c>
      <c r="DX28">
        <v>5.8132455650866499E-2</v>
      </c>
      <c r="DY28">
        <v>0</v>
      </c>
      <c r="DZ28">
        <v>1.6462079999999999</v>
      </c>
      <c r="EA28">
        <v>-9.1654905450498703E-2</v>
      </c>
      <c r="EB28">
        <v>6.6311584709360504E-3</v>
      </c>
      <c r="EC28">
        <v>1</v>
      </c>
      <c r="ED28">
        <v>2</v>
      </c>
      <c r="EE28">
        <v>3</v>
      </c>
      <c r="EF28" t="s">
        <v>297</v>
      </c>
      <c r="EG28">
        <v>100</v>
      </c>
      <c r="EH28">
        <v>100</v>
      </c>
      <c r="EI28">
        <v>3.9420000000000002</v>
      </c>
      <c r="EJ28">
        <v>5.5800000000000002E-2</v>
      </c>
      <c r="EK28">
        <v>3.9419047619047101</v>
      </c>
      <c r="EL28">
        <v>0</v>
      </c>
      <c r="EM28">
        <v>0</v>
      </c>
      <c r="EN28">
        <v>0</v>
      </c>
      <c r="EO28">
        <v>5.5855000000001098E-2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6.8</v>
      </c>
      <c r="EX28">
        <v>6.8</v>
      </c>
      <c r="EY28">
        <v>2</v>
      </c>
      <c r="EZ28">
        <v>488.31400000000002</v>
      </c>
      <c r="FA28">
        <v>519.80799999999999</v>
      </c>
      <c r="FB28">
        <v>25.095400000000001</v>
      </c>
      <c r="FC28">
        <v>31.4176</v>
      </c>
      <c r="FD28">
        <v>29.999600000000001</v>
      </c>
      <c r="FE28">
        <v>31.3047</v>
      </c>
      <c r="FF28">
        <v>31.346900000000002</v>
      </c>
      <c r="FG28">
        <v>37.126399999999997</v>
      </c>
      <c r="FH28">
        <v>0</v>
      </c>
      <c r="FI28">
        <v>100</v>
      </c>
      <c r="FJ28">
        <v>25.098199999999999</v>
      </c>
      <c r="FK28">
        <v>825.61</v>
      </c>
      <c r="FL28">
        <v>18.123000000000001</v>
      </c>
      <c r="FM28">
        <v>101.017</v>
      </c>
      <c r="FN28">
        <v>100.56</v>
      </c>
    </row>
    <row r="29" spans="1:170" x14ac:dyDescent="0.25">
      <c r="A29">
        <v>13</v>
      </c>
      <c r="B29">
        <v>1608163781</v>
      </c>
      <c r="C29">
        <v>1194.9000000953699</v>
      </c>
      <c r="D29" t="s">
        <v>340</v>
      </c>
      <c r="E29" t="s">
        <v>341</v>
      </c>
      <c r="F29" t="s">
        <v>285</v>
      </c>
      <c r="G29" t="s">
        <v>286</v>
      </c>
      <c r="H29">
        <v>1608163773</v>
      </c>
      <c r="I29">
        <f t="shared" si="0"/>
        <v>1.2415584143141132E-3</v>
      </c>
      <c r="J29">
        <f t="shared" si="1"/>
        <v>21.040443869906248</v>
      </c>
      <c r="K29">
        <f t="shared" si="2"/>
        <v>900.01309677419397</v>
      </c>
      <c r="L29">
        <f t="shared" si="3"/>
        <v>315.13966060694145</v>
      </c>
      <c r="M29">
        <f t="shared" si="4"/>
        <v>32.138544905980012</v>
      </c>
      <c r="N29">
        <f t="shared" si="5"/>
        <v>91.785055777934815</v>
      </c>
      <c r="O29">
        <f t="shared" si="6"/>
        <v>6.0198637138007598E-2</v>
      </c>
      <c r="P29">
        <f t="shared" si="7"/>
        <v>2.9615422400546092</v>
      </c>
      <c r="Q29">
        <f t="shared" si="8"/>
        <v>5.9527020632700212E-2</v>
      </c>
      <c r="R29">
        <f t="shared" si="9"/>
        <v>3.7264105509786739E-2</v>
      </c>
      <c r="S29">
        <f t="shared" si="10"/>
        <v>231.29349623652183</v>
      </c>
      <c r="T29">
        <f t="shared" si="11"/>
        <v>29.025565144567178</v>
      </c>
      <c r="U29">
        <f t="shared" si="12"/>
        <v>28.3071612903226</v>
      </c>
      <c r="V29">
        <f t="shared" si="13"/>
        <v>3.863324906526453</v>
      </c>
      <c r="W29">
        <f t="shared" si="14"/>
        <v>47.320795935399573</v>
      </c>
      <c r="X29">
        <f t="shared" si="15"/>
        <v>1.7952935137010033</v>
      </c>
      <c r="Y29">
        <f t="shared" si="16"/>
        <v>3.7938785225672556</v>
      </c>
      <c r="Z29">
        <f t="shared" si="17"/>
        <v>2.0680313928254499</v>
      </c>
      <c r="AA29">
        <f t="shared" si="18"/>
        <v>-54.75272607125239</v>
      </c>
      <c r="AB29">
        <f t="shared" si="19"/>
        <v>-49.735950305784883</v>
      </c>
      <c r="AC29">
        <f t="shared" si="20"/>
        <v>-3.6662198746893613</v>
      </c>
      <c r="AD29">
        <f t="shared" si="21"/>
        <v>123.13859998479518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53670.457440429869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710.80176923076897</v>
      </c>
      <c r="AR29">
        <v>973.92</v>
      </c>
      <c r="AS29">
        <f t="shared" si="27"/>
        <v>0.2701641107783298</v>
      </c>
      <c r="AT29">
        <v>0.5</v>
      </c>
      <c r="AU29">
        <f t="shared" si="28"/>
        <v>1180.1982792726894</v>
      </c>
      <c r="AV29">
        <f t="shared" si="29"/>
        <v>21.040443869906248</v>
      </c>
      <c r="AW29">
        <f t="shared" si="30"/>
        <v>159.42360933091055</v>
      </c>
      <c r="AX29">
        <f t="shared" si="31"/>
        <v>0.4832943157548874</v>
      </c>
      <c r="AY29">
        <f t="shared" si="32"/>
        <v>1.8317423207094428E-2</v>
      </c>
      <c r="AZ29">
        <f t="shared" si="33"/>
        <v>2.3494332183341546</v>
      </c>
      <c r="BA29" t="s">
        <v>343</v>
      </c>
      <c r="BB29">
        <v>503.23</v>
      </c>
      <c r="BC29">
        <f t="shared" si="34"/>
        <v>470.68999999999994</v>
      </c>
      <c r="BD29">
        <f t="shared" si="35"/>
        <v>0.5590053554764941</v>
      </c>
      <c r="BE29">
        <f t="shared" si="36"/>
        <v>0.82938905703463395</v>
      </c>
      <c r="BF29">
        <f t="shared" si="37"/>
        <v>1.018089684977499</v>
      </c>
      <c r="BG29">
        <f t="shared" si="38"/>
        <v>0.89851458232142722</v>
      </c>
      <c r="BH29">
        <f t="shared" si="39"/>
        <v>1400.0158064516099</v>
      </c>
      <c r="BI29">
        <f t="shared" si="40"/>
        <v>1180.1982792726894</v>
      </c>
      <c r="BJ29">
        <f t="shared" si="41"/>
        <v>0.84298925328846397</v>
      </c>
      <c r="BK29">
        <f t="shared" si="42"/>
        <v>0.19597850657692797</v>
      </c>
      <c r="BL29">
        <v>6</v>
      </c>
      <c r="BM29">
        <v>0.5</v>
      </c>
      <c r="BN29" t="s">
        <v>290</v>
      </c>
      <c r="BO29">
        <v>2</v>
      </c>
      <c r="BP29">
        <v>1608163773</v>
      </c>
      <c r="BQ29">
        <v>900.01309677419397</v>
      </c>
      <c r="BR29">
        <v>926.60164516128998</v>
      </c>
      <c r="BS29">
        <v>17.6040387096774</v>
      </c>
      <c r="BT29">
        <v>16.140445161290302</v>
      </c>
      <c r="BU29">
        <v>896.07122580645103</v>
      </c>
      <c r="BV29">
        <v>17.548180645161299</v>
      </c>
      <c r="BW29">
        <v>500.01667741935501</v>
      </c>
      <c r="BX29">
        <v>101.881870967742</v>
      </c>
      <c r="BY29">
        <v>0.100040303225806</v>
      </c>
      <c r="BZ29">
        <v>27.995654838709701</v>
      </c>
      <c r="CA29">
        <v>28.3071612903226</v>
      </c>
      <c r="CB29">
        <v>999.9</v>
      </c>
      <c r="CC29">
        <v>0</v>
      </c>
      <c r="CD29">
        <v>0</v>
      </c>
      <c r="CE29">
        <v>9995.4193548387102</v>
      </c>
      <c r="CF29">
        <v>0</v>
      </c>
      <c r="CG29">
        <v>237.309870967742</v>
      </c>
      <c r="CH29">
        <v>1400.0158064516099</v>
      </c>
      <c r="CI29">
        <v>0.90000258064516103</v>
      </c>
      <c r="CJ29">
        <v>9.9997699999999995E-2</v>
      </c>
      <c r="CK29">
        <v>0</v>
      </c>
      <c r="CL29">
        <v>710.77058064516098</v>
      </c>
      <c r="CM29">
        <v>4.9993800000000004</v>
      </c>
      <c r="CN29">
        <v>9918.7967741935499</v>
      </c>
      <c r="CO29">
        <v>11164.4774193548</v>
      </c>
      <c r="CP29">
        <v>47.061999999999998</v>
      </c>
      <c r="CQ29">
        <v>48.811999999999998</v>
      </c>
      <c r="CR29">
        <v>47.875</v>
      </c>
      <c r="CS29">
        <v>48.620935483871001</v>
      </c>
      <c r="CT29">
        <v>48.625</v>
      </c>
      <c r="CU29">
        <v>1255.5158064516099</v>
      </c>
      <c r="CV29">
        <v>139.5</v>
      </c>
      <c r="CW29">
        <v>0</v>
      </c>
      <c r="CX29">
        <v>120.09999990463299</v>
      </c>
      <c r="CY29">
        <v>0</v>
      </c>
      <c r="CZ29">
        <v>710.80176923076897</v>
      </c>
      <c r="DA29">
        <v>2.7860512921533598</v>
      </c>
      <c r="DB29">
        <v>16.617435902369699</v>
      </c>
      <c r="DC29">
        <v>9918.9346153846109</v>
      </c>
      <c r="DD29">
        <v>15</v>
      </c>
      <c r="DE29">
        <v>1608163252.5</v>
      </c>
      <c r="DF29" t="s">
        <v>327</v>
      </c>
      <c r="DG29">
        <v>1608163252</v>
      </c>
      <c r="DH29">
        <v>1608163252.5</v>
      </c>
      <c r="DI29">
        <v>31</v>
      </c>
      <c r="DJ29">
        <v>0.40799999999999997</v>
      </c>
      <c r="DK29">
        <v>-1E-3</v>
      </c>
      <c r="DL29">
        <v>3.9420000000000002</v>
      </c>
      <c r="DM29">
        <v>5.6000000000000001E-2</v>
      </c>
      <c r="DN29">
        <v>515</v>
      </c>
      <c r="DO29">
        <v>17</v>
      </c>
      <c r="DP29">
        <v>0.1</v>
      </c>
      <c r="DQ29">
        <v>0.03</v>
      </c>
      <c r="DR29">
        <v>21.059793497930102</v>
      </c>
      <c r="DS29">
        <v>-1.1425019740358999</v>
      </c>
      <c r="DT29">
        <v>0.101393520956832</v>
      </c>
      <c r="DU29">
        <v>0</v>
      </c>
      <c r="DV29">
        <v>-26.5976</v>
      </c>
      <c r="DW29">
        <v>1.6931239154617199</v>
      </c>
      <c r="DX29">
        <v>0.137653451343098</v>
      </c>
      <c r="DY29">
        <v>0</v>
      </c>
      <c r="DZ29">
        <v>1.4639503333333299</v>
      </c>
      <c r="EA29">
        <v>-8.3804315906561996E-2</v>
      </c>
      <c r="EB29">
        <v>6.0643199582109597E-3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3.9420000000000002</v>
      </c>
      <c r="EJ29">
        <v>5.5899999999999998E-2</v>
      </c>
      <c r="EK29">
        <v>3.9419047619047101</v>
      </c>
      <c r="EL29">
        <v>0</v>
      </c>
      <c r="EM29">
        <v>0</v>
      </c>
      <c r="EN29">
        <v>0</v>
      </c>
      <c r="EO29">
        <v>5.5855000000001098E-2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8.8000000000000007</v>
      </c>
      <c r="EX29">
        <v>8.8000000000000007</v>
      </c>
      <c r="EY29">
        <v>2</v>
      </c>
      <c r="EZ29">
        <v>488.24799999999999</v>
      </c>
      <c r="FA29">
        <v>520.34699999999998</v>
      </c>
      <c r="FB29">
        <v>25.1464</v>
      </c>
      <c r="FC29">
        <v>31.270600000000002</v>
      </c>
      <c r="FD29">
        <v>29.9998</v>
      </c>
      <c r="FE29">
        <v>31.159099999999999</v>
      </c>
      <c r="FF29">
        <v>31.201699999999999</v>
      </c>
      <c r="FG29">
        <v>40.771000000000001</v>
      </c>
      <c r="FH29">
        <v>0</v>
      </c>
      <c r="FI29">
        <v>100</v>
      </c>
      <c r="FJ29">
        <v>25.146100000000001</v>
      </c>
      <c r="FK29">
        <v>926.37</v>
      </c>
      <c r="FL29">
        <v>17.8278</v>
      </c>
      <c r="FM29">
        <v>101.04</v>
      </c>
      <c r="FN29">
        <v>100.58</v>
      </c>
    </row>
    <row r="30" spans="1:170" x14ac:dyDescent="0.25">
      <c r="A30">
        <v>14</v>
      </c>
      <c r="B30">
        <v>1608163901.5</v>
      </c>
      <c r="C30">
        <v>1315.4000000953699</v>
      </c>
      <c r="D30" t="s">
        <v>344</v>
      </c>
      <c r="E30" t="s">
        <v>345</v>
      </c>
      <c r="F30" t="s">
        <v>285</v>
      </c>
      <c r="G30" t="s">
        <v>286</v>
      </c>
      <c r="H30">
        <v>1608163893.5</v>
      </c>
      <c r="I30">
        <f t="shared" si="0"/>
        <v>1.1053752132812455E-3</v>
      </c>
      <c r="J30">
        <f t="shared" si="1"/>
        <v>23.206020876926097</v>
      </c>
      <c r="K30">
        <f t="shared" si="2"/>
        <v>1201.5744193548401</v>
      </c>
      <c r="L30">
        <f t="shared" si="3"/>
        <v>465.51358317421762</v>
      </c>
      <c r="M30">
        <f t="shared" si="4"/>
        <v>47.473478627679569</v>
      </c>
      <c r="N30">
        <f t="shared" si="5"/>
        <v>122.53760057407452</v>
      </c>
      <c r="O30">
        <f t="shared" si="6"/>
        <v>5.2891522675945102E-2</v>
      </c>
      <c r="P30">
        <f t="shared" si="7"/>
        <v>2.9633899611739456</v>
      </c>
      <c r="Q30">
        <f t="shared" si="8"/>
        <v>5.2372618558182385E-2</v>
      </c>
      <c r="R30">
        <f t="shared" si="9"/>
        <v>3.2779083696802665E-2</v>
      </c>
      <c r="S30">
        <f t="shared" si="10"/>
        <v>231.28793337570218</v>
      </c>
      <c r="T30">
        <f t="shared" si="11"/>
        <v>29.057052462227798</v>
      </c>
      <c r="U30">
        <f t="shared" si="12"/>
        <v>28.304474193548401</v>
      </c>
      <c r="V30">
        <f t="shared" si="13"/>
        <v>3.8627211434447664</v>
      </c>
      <c r="W30">
        <f t="shared" si="14"/>
        <v>46.655530149767507</v>
      </c>
      <c r="X30">
        <f t="shared" si="15"/>
        <v>1.7697549049179864</v>
      </c>
      <c r="Y30">
        <f t="shared" si="16"/>
        <v>3.7932371558890225</v>
      </c>
      <c r="Z30">
        <f t="shared" si="17"/>
        <v>2.0929662385267802</v>
      </c>
      <c r="AA30">
        <f t="shared" si="18"/>
        <v>-48.747046905702931</v>
      </c>
      <c r="AB30">
        <f t="shared" si="19"/>
        <v>-49.800994720360464</v>
      </c>
      <c r="AC30">
        <f t="shared" si="20"/>
        <v>-3.6686235079334124</v>
      </c>
      <c r="AD30">
        <f t="shared" si="21"/>
        <v>129.07126824170541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53724.888157418623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724.01257692307695</v>
      </c>
      <c r="AR30">
        <v>1003.13</v>
      </c>
      <c r="AS30">
        <f t="shared" si="27"/>
        <v>0.27824651149594071</v>
      </c>
      <c r="AT30">
        <v>0.5</v>
      </c>
      <c r="AU30">
        <f t="shared" si="28"/>
        <v>1180.1682821999652</v>
      </c>
      <c r="AV30">
        <f t="shared" si="29"/>
        <v>23.206020876926097</v>
      </c>
      <c r="AW30">
        <f t="shared" si="30"/>
        <v>164.18885375014861</v>
      </c>
      <c r="AX30">
        <f t="shared" si="31"/>
        <v>0.49987539002920856</v>
      </c>
      <c r="AY30">
        <f t="shared" si="32"/>
        <v>2.0152861854926932E-2</v>
      </c>
      <c r="AZ30">
        <f t="shared" si="33"/>
        <v>2.2519015481542768</v>
      </c>
      <c r="BA30" t="s">
        <v>347</v>
      </c>
      <c r="BB30">
        <v>501.69</v>
      </c>
      <c r="BC30">
        <f t="shared" si="34"/>
        <v>501.44</v>
      </c>
      <c r="BD30">
        <f t="shared" si="35"/>
        <v>0.55663174672328308</v>
      </c>
      <c r="BE30">
        <f t="shared" si="36"/>
        <v>0.81834450929035385</v>
      </c>
      <c r="BF30">
        <f t="shared" si="37"/>
        <v>0.97032656859625199</v>
      </c>
      <c r="BG30">
        <f t="shared" si="38"/>
        <v>0.88704440062538803</v>
      </c>
      <c r="BH30">
        <f t="shared" si="39"/>
        <v>1399.98</v>
      </c>
      <c r="BI30">
        <f t="shared" si="40"/>
        <v>1180.1682821999652</v>
      </c>
      <c r="BJ30">
        <f t="shared" si="41"/>
        <v>0.84298938713407701</v>
      </c>
      <c r="BK30">
        <f t="shared" si="42"/>
        <v>0.1959787742681541</v>
      </c>
      <c r="BL30">
        <v>6</v>
      </c>
      <c r="BM30">
        <v>0.5</v>
      </c>
      <c r="BN30" t="s">
        <v>290</v>
      </c>
      <c r="BO30">
        <v>2</v>
      </c>
      <c r="BP30">
        <v>1608163893.5</v>
      </c>
      <c r="BQ30">
        <v>1201.5744193548401</v>
      </c>
      <c r="BR30">
        <v>1231.0148387096799</v>
      </c>
      <c r="BS30">
        <v>17.353793548387099</v>
      </c>
      <c r="BT30">
        <v>16.050390322580601</v>
      </c>
      <c r="BU30">
        <v>1195.7574193548401</v>
      </c>
      <c r="BV30">
        <v>17.2997935483871</v>
      </c>
      <c r="BW30">
        <v>500.010774193548</v>
      </c>
      <c r="BX30">
        <v>101.880870967742</v>
      </c>
      <c r="BY30">
        <v>9.9995635483870998E-2</v>
      </c>
      <c r="BZ30">
        <v>27.9927548387097</v>
      </c>
      <c r="CA30">
        <v>28.304474193548401</v>
      </c>
      <c r="CB30">
        <v>999.9</v>
      </c>
      <c r="CC30">
        <v>0</v>
      </c>
      <c r="CD30">
        <v>0</v>
      </c>
      <c r="CE30">
        <v>10005.990645161301</v>
      </c>
      <c r="CF30">
        <v>0</v>
      </c>
      <c r="CG30">
        <v>237.40161290322601</v>
      </c>
      <c r="CH30">
        <v>1399.98</v>
      </c>
      <c r="CI30">
        <v>0.89999548387096795</v>
      </c>
      <c r="CJ30">
        <v>0.1000047</v>
      </c>
      <c r="CK30">
        <v>0</v>
      </c>
      <c r="CL30">
        <v>724.12416129032204</v>
      </c>
      <c r="CM30">
        <v>4.9993800000000004</v>
      </c>
      <c r="CN30">
        <v>10103.348387096799</v>
      </c>
      <c r="CO30">
        <v>11164.164516129</v>
      </c>
      <c r="CP30">
        <v>46.977645161290297</v>
      </c>
      <c r="CQ30">
        <v>48.75</v>
      </c>
      <c r="CR30">
        <v>47.811999999999998</v>
      </c>
      <c r="CS30">
        <v>48.561999999999998</v>
      </c>
      <c r="CT30">
        <v>48.558</v>
      </c>
      <c r="CU30">
        <v>1255.4793548387099</v>
      </c>
      <c r="CV30">
        <v>139.50290322580599</v>
      </c>
      <c r="CW30">
        <v>0</v>
      </c>
      <c r="CX30">
        <v>120</v>
      </c>
      <c r="CY30">
        <v>0</v>
      </c>
      <c r="CZ30">
        <v>724.01257692307695</v>
      </c>
      <c r="DA30">
        <v>-10.010837600817201</v>
      </c>
      <c r="DB30">
        <v>-140.35555556112701</v>
      </c>
      <c r="DC30">
        <v>10101.938461538501</v>
      </c>
      <c r="DD30">
        <v>15</v>
      </c>
      <c r="DE30">
        <v>1608163930.5</v>
      </c>
      <c r="DF30" t="s">
        <v>348</v>
      </c>
      <c r="DG30">
        <v>1608163930.5</v>
      </c>
      <c r="DH30">
        <v>1608163921.5</v>
      </c>
      <c r="DI30">
        <v>32</v>
      </c>
      <c r="DJ30">
        <v>1.8759999999999999</v>
      </c>
      <c r="DK30">
        <v>-2E-3</v>
      </c>
      <c r="DL30">
        <v>5.8170000000000002</v>
      </c>
      <c r="DM30">
        <v>5.3999999999999999E-2</v>
      </c>
      <c r="DN30">
        <v>1231</v>
      </c>
      <c r="DO30">
        <v>16</v>
      </c>
      <c r="DP30">
        <v>0.06</v>
      </c>
      <c r="DQ30">
        <v>7.0000000000000007E-2</v>
      </c>
      <c r="DR30">
        <v>24.7778437974581</v>
      </c>
      <c r="DS30">
        <v>-1.7391465621829101</v>
      </c>
      <c r="DT30">
        <v>0.12952381792808099</v>
      </c>
      <c r="DU30">
        <v>0</v>
      </c>
      <c r="DV30">
        <v>-31.30716</v>
      </c>
      <c r="DW30">
        <v>2.2289886540601298</v>
      </c>
      <c r="DX30">
        <v>0.165538826462757</v>
      </c>
      <c r="DY30">
        <v>0</v>
      </c>
      <c r="DZ30">
        <v>1.30494133333333</v>
      </c>
      <c r="EA30">
        <v>-7.6994883203558198E-2</v>
      </c>
      <c r="EB30">
        <v>5.5778124345979598E-3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5.8170000000000002</v>
      </c>
      <c r="EJ30">
        <v>5.3999999999999999E-2</v>
      </c>
      <c r="EK30">
        <v>3.9419047619047101</v>
      </c>
      <c r="EL30">
        <v>0</v>
      </c>
      <c r="EM30">
        <v>0</v>
      </c>
      <c r="EN30">
        <v>0</v>
      </c>
      <c r="EO30">
        <v>5.5855000000001098E-2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10.8</v>
      </c>
      <c r="EX30">
        <v>10.8</v>
      </c>
      <c r="EY30">
        <v>2</v>
      </c>
      <c r="EZ30">
        <v>488.286</v>
      </c>
      <c r="FA30">
        <v>521.22400000000005</v>
      </c>
      <c r="FB30">
        <v>25.238</v>
      </c>
      <c r="FC30">
        <v>31.1328</v>
      </c>
      <c r="FD30">
        <v>29.999700000000001</v>
      </c>
      <c r="FE30">
        <v>31.021100000000001</v>
      </c>
      <c r="FF30">
        <v>31.064299999999999</v>
      </c>
      <c r="FG30">
        <v>51.383200000000002</v>
      </c>
      <c r="FH30">
        <v>0</v>
      </c>
      <c r="FI30">
        <v>100</v>
      </c>
      <c r="FJ30">
        <v>25.2364</v>
      </c>
      <c r="FK30">
        <v>1230.79</v>
      </c>
      <c r="FL30">
        <v>17.567599999999999</v>
      </c>
      <c r="FM30">
        <v>101.06</v>
      </c>
      <c r="FN30">
        <v>100.599</v>
      </c>
    </row>
    <row r="31" spans="1:170" x14ac:dyDescent="0.25">
      <c r="A31">
        <v>15</v>
      </c>
      <c r="B31">
        <v>1608164051.5</v>
      </c>
      <c r="C31">
        <v>1465.4000000953699</v>
      </c>
      <c r="D31" t="s">
        <v>349</v>
      </c>
      <c r="E31" t="s">
        <v>350</v>
      </c>
      <c r="F31" t="s">
        <v>285</v>
      </c>
      <c r="G31" t="s">
        <v>286</v>
      </c>
      <c r="H31">
        <v>1608164043.5</v>
      </c>
      <c r="I31">
        <f t="shared" si="0"/>
        <v>9.2200123074204546E-4</v>
      </c>
      <c r="J31">
        <f t="shared" si="1"/>
        <v>23.017555401685613</v>
      </c>
      <c r="K31">
        <f t="shared" si="2"/>
        <v>1399.91806451613</v>
      </c>
      <c r="L31">
        <f t="shared" si="3"/>
        <v>509.56800398590252</v>
      </c>
      <c r="M31">
        <f t="shared" si="4"/>
        <v>51.969731156987194</v>
      </c>
      <c r="N31">
        <f t="shared" si="5"/>
        <v>142.77459511905676</v>
      </c>
      <c r="O31">
        <f t="shared" si="6"/>
        <v>4.3243542790473294E-2</v>
      </c>
      <c r="P31">
        <f t="shared" si="7"/>
        <v>2.9624199527811004</v>
      </c>
      <c r="Q31">
        <f t="shared" si="8"/>
        <v>4.2895896297822526E-2</v>
      </c>
      <c r="R31">
        <f t="shared" si="9"/>
        <v>2.6840936743549655E-2</v>
      </c>
      <c r="S31">
        <f t="shared" si="10"/>
        <v>231.29494858942058</v>
      </c>
      <c r="T31">
        <f t="shared" si="11"/>
        <v>29.112556683064224</v>
      </c>
      <c r="U31">
        <f t="shared" si="12"/>
        <v>28.337854838709699</v>
      </c>
      <c r="V31">
        <f t="shared" si="13"/>
        <v>3.8702272747536655</v>
      </c>
      <c r="W31">
        <f t="shared" si="14"/>
        <v>45.807193275498697</v>
      </c>
      <c r="X31">
        <f t="shared" si="15"/>
        <v>1.7383840799722312</v>
      </c>
      <c r="Y31">
        <f t="shared" si="16"/>
        <v>3.7950023908189463</v>
      </c>
      <c r="Z31">
        <f t="shared" si="17"/>
        <v>2.1318431947814345</v>
      </c>
      <c r="AA31">
        <f t="shared" si="18"/>
        <v>-40.660254275724206</v>
      </c>
      <c r="AB31">
        <f t="shared" si="19"/>
        <v>-53.841326934028629</v>
      </c>
      <c r="AC31">
        <f t="shared" si="20"/>
        <v>-3.9683736021390419</v>
      </c>
      <c r="AD31">
        <f t="shared" si="21"/>
        <v>132.82499377752868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53695.298459474354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715.73961538461504</v>
      </c>
      <c r="AR31">
        <v>991.12</v>
      </c>
      <c r="AS31">
        <f t="shared" si="27"/>
        <v>0.27784767194223203</v>
      </c>
      <c r="AT31">
        <v>0.5</v>
      </c>
      <c r="AU31">
        <f t="shared" si="28"/>
        <v>1180.2022179825481</v>
      </c>
      <c r="AV31">
        <f t="shared" si="29"/>
        <v>23.017555401685613</v>
      </c>
      <c r="AW31">
        <f t="shared" si="30"/>
        <v>163.95821934375482</v>
      </c>
      <c r="AX31">
        <f t="shared" si="31"/>
        <v>0.49358301719267089</v>
      </c>
      <c r="AY31">
        <f t="shared" si="32"/>
        <v>1.999259323697589E-2</v>
      </c>
      <c r="AZ31">
        <f t="shared" si="33"/>
        <v>2.2913068044232787</v>
      </c>
      <c r="BA31" t="s">
        <v>352</v>
      </c>
      <c r="BB31">
        <v>501.92</v>
      </c>
      <c r="BC31">
        <f t="shared" si="34"/>
        <v>489.2</v>
      </c>
      <c r="BD31">
        <f t="shared" si="35"/>
        <v>0.56291983772564391</v>
      </c>
      <c r="BE31">
        <f t="shared" si="36"/>
        <v>0.82276389774505831</v>
      </c>
      <c r="BF31">
        <f t="shared" si="37"/>
        <v>0.99904698383640023</v>
      </c>
      <c r="BG31">
        <f t="shared" si="38"/>
        <v>0.89176048697148302</v>
      </c>
      <c r="BH31">
        <f t="shared" si="39"/>
        <v>1400.02</v>
      </c>
      <c r="BI31">
        <f t="shared" si="40"/>
        <v>1180.2022179825481</v>
      </c>
      <c r="BJ31">
        <f t="shared" si="41"/>
        <v>0.84298954156551198</v>
      </c>
      <c r="BK31">
        <f t="shared" si="42"/>
        <v>0.19597908313102391</v>
      </c>
      <c r="BL31">
        <v>6</v>
      </c>
      <c r="BM31">
        <v>0.5</v>
      </c>
      <c r="BN31" t="s">
        <v>290</v>
      </c>
      <c r="BO31">
        <v>2</v>
      </c>
      <c r="BP31">
        <v>1608164043.5</v>
      </c>
      <c r="BQ31">
        <v>1399.91806451613</v>
      </c>
      <c r="BR31">
        <v>1429.0880645161301</v>
      </c>
      <c r="BS31">
        <v>17.045016129032302</v>
      </c>
      <c r="BT31">
        <v>15.9574709677419</v>
      </c>
      <c r="BU31">
        <v>1394.1003225806501</v>
      </c>
      <c r="BV31">
        <v>16.990754838709702</v>
      </c>
      <c r="BW31">
        <v>499.99893548387098</v>
      </c>
      <c r="BX31">
        <v>101.887903225806</v>
      </c>
      <c r="BY31">
        <v>9.9919303225806499E-2</v>
      </c>
      <c r="BZ31">
        <v>28.000735483871001</v>
      </c>
      <c r="CA31">
        <v>28.337854838709699</v>
      </c>
      <c r="CB31">
        <v>999.9</v>
      </c>
      <c r="CC31">
        <v>0</v>
      </c>
      <c r="CD31">
        <v>0</v>
      </c>
      <c r="CE31">
        <v>9999.8012903225808</v>
      </c>
      <c r="CF31">
        <v>0</v>
      </c>
      <c r="CG31">
        <v>237.223774193548</v>
      </c>
      <c r="CH31">
        <v>1400.02</v>
      </c>
      <c r="CI31">
        <v>0.89999122580645197</v>
      </c>
      <c r="CJ31">
        <v>0.1000089</v>
      </c>
      <c r="CK31">
        <v>0</v>
      </c>
      <c r="CL31">
        <v>715.77541935483896</v>
      </c>
      <c r="CM31">
        <v>4.9993800000000004</v>
      </c>
      <c r="CN31">
        <v>9988.4816129032297</v>
      </c>
      <c r="CO31">
        <v>11164.4580645161</v>
      </c>
      <c r="CP31">
        <v>46.840451612903202</v>
      </c>
      <c r="CQ31">
        <v>48.625</v>
      </c>
      <c r="CR31">
        <v>47.679000000000002</v>
      </c>
      <c r="CS31">
        <v>48.418999999999997</v>
      </c>
      <c r="CT31">
        <v>48.436999999999998</v>
      </c>
      <c r="CU31">
        <v>1255.5061290322601</v>
      </c>
      <c r="CV31">
        <v>139.51387096774201</v>
      </c>
      <c r="CW31">
        <v>0</v>
      </c>
      <c r="CX31">
        <v>149.5</v>
      </c>
      <c r="CY31">
        <v>0</v>
      </c>
      <c r="CZ31">
        <v>715.73961538461504</v>
      </c>
      <c r="DA31">
        <v>-7.03576067743621</v>
      </c>
      <c r="DB31">
        <v>-97.656068172735999</v>
      </c>
      <c r="DC31">
        <v>9987.3923076923093</v>
      </c>
      <c r="DD31">
        <v>15</v>
      </c>
      <c r="DE31">
        <v>1608163930.5</v>
      </c>
      <c r="DF31" t="s">
        <v>348</v>
      </c>
      <c r="DG31">
        <v>1608163930.5</v>
      </c>
      <c r="DH31">
        <v>1608163921.5</v>
      </c>
      <c r="DI31">
        <v>32</v>
      </c>
      <c r="DJ31">
        <v>1.8759999999999999</v>
      </c>
      <c r="DK31">
        <v>-2E-3</v>
      </c>
      <c r="DL31">
        <v>5.8170000000000002</v>
      </c>
      <c r="DM31">
        <v>5.3999999999999999E-2</v>
      </c>
      <c r="DN31">
        <v>1231</v>
      </c>
      <c r="DO31">
        <v>16</v>
      </c>
      <c r="DP31">
        <v>0.06</v>
      </c>
      <c r="DQ31">
        <v>7.0000000000000007E-2</v>
      </c>
      <c r="DR31">
        <v>23.030695332691799</v>
      </c>
      <c r="DS31">
        <v>-1.4581433453125101</v>
      </c>
      <c r="DT31">
        <v>0.114996140152619</v>
      </c>
      <c r="DU31">
        <v>0</v>
      </c>
      <c r="DV31">
        <v>-29.16197</v>
      </c>
      <c r="DW31">
        <v>1.9442642936596199</v>
      </c>
      <c r="DX31">
        <v>0.14744781709698701</v>
      </c>
      <c r="DY31">
        <v>0</v>
      </c>
      <c r="DZ31">
        <v>1.08687333333333</v>
      </c>
      <c r="EA31">
        <v>-0.16906731924360199</v>
      </c>
      <c r="EB31">
        <v>1.22642687873713E-2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5.81</v>
      </c>
      <c r="EJ31">
        <v>5.4300000000000001E-2</v>
      </c>
      <c r="EK31">
        <v>5.81749999999988</v>
      </c>
      <c r="EL31">
        <v>0</v>
      </c>
      <c r="EM31">
        <v>0</v>
      </c>
      <c r="EN31">
        <v>0</v>
      </c>
      <c r="EO31">
        <v>5.4264999999999099E-2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2.2000000000000002</v>
      </c>
      <c r="EY31">
        <v>2</v>
      </c>
      <c r="EZ31">
        <v>487.79300000000001</v>
      </c>
      <c r="FA31">
        <v>522.24300000000005</v>
      </c>
      <c r="FB31">
        <v>25.068899999999999</v>
      </c>
      <c r="FC31">
        <v>30.964300000000001</v>
      </c>
      <c r="FD31">
        <v>29.999500000000001</v>
      </c>
      <c r="FE31">
        <v>30.8523</v>
      </c>
      <c r="FF31">
        <v>30.895700000000001</v>
      </c>
      <c r="FG31">
        <v>58.027200000000001</v>
      </c>
      <c r="FH31">
        <v>0</v>
      </c>
      <c r="FI31">
        <v>100</v>
      </c>
      <c r="FJ31">
        <v>25.081499999999998</v>
      </c>
      <c r="FK31">
        <v>1428.82</v>
      </c>
      <c r="FL31">
        <v>17.567599999999999</v>
      </c>
      <c r="FM31">
        <v>101.089</v>
      </c>
      <c r="FN31">
        <v>100.619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2020-12-16T18:28:01Z</dcterms:created>
  <dcterms:modified xsi:type="dcterms:W3CDTF">2021-05-04T23:33:35Z</dcterms:modified>
</cp:coreProperties>
</file>