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49D06572-7A51-44FE-9BE7-53BC1E261904}" xr6:coauthVersionLast="46" xr6:coauthVersionMax="46" xr10:uidLastSave="{00000000-0000-0000-0000-000000000000}"/>
  <bookViews>
    <workbookView xWindow="3150" yWindow="315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Y29" i="1"/>
  <c r="X29" i="1"/>
  <c r="W29" i="1"/>
  <c r="P29" i="1"/>
  <c r="N29" i="1"/>
  <c r="K29" i="1"/>
  <c r="J29" i="1"/>
  <c r="AV29" i="1" s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M28" i="1"/>
  <c r="AN28" i="1" s="1"/>
  <c r="AI28" i="1"/>
  <c r="AG28" i="1" s="1"/>
  <c r="Y28" i="1"/>
  <c r="X28" i="1"/>
  <c r="W28" i="1" s="1"/>
  <c r="P28" i="1"/>
  <c r="BK27" i="1"/>
  <c r="BJ27" i="1"/>
  <c r="BH27" i="1"/>
  <c r="BI27" i="1" s="1"/>
  <c r="AU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V26" i="1"/>
  <c r="AS26" i="1"/>
  <c r="AN26" i="1"/>
  <c r="AM26" i="1"/>
  <c r="AI26" i="1"/>
  <c r="AG26" i="1"/>
  <c r="J26" i="1" s="1"/>
  <c r="Y26" i="1"/>
  <c r="X26" i="1"/>
  <c r="W26" i="1"/>
  <c r="P26" i="1"/>
  <c r="N26" i="1"/>
  <c r="K26" i="1"/>
  <c r="BK25" i="1"/>
  <c r="BJ25" i="1"/>
  <c r="BI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N24" i="1"/>
  <c r="AM24" i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J22" i="1"/>
  <c r="AV22" i="1" s="1"/>
  <c r="BK21" i="1"/>
  <c r="BJ21" i="1"/>
  <c r="BH21" i="1"/>
  <c r="BI21" i="1" s="1"/>
  <c r="S21" i="1" s="1"/>
  <c r="BG21" i="1"/>
  <c r="BF21" i="1"/>
  <c r="BE21" i="1"/>
  <c r="BD21" i="1"/>
  <c r="BC21" i="1"/>
  <c r="AX21" i="1" s="1"/>
  <c r="AZ21" i="1"/>
  <c r="AU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AH20" i="1"/>
  <c r="Y20" i="1"/>
  <c r="X20" i="1"/>
  <c r="W20" i="1" s="1"/>
  <c r="P20" i="1"/>
  <c r="BK19" i="1"/>
  <c r="BJ19" i="1"/>
  <c r="BH19" i="1"/>
  <c r="BI19" i="1" s="1"/>
  <c r="AU19" i="1" s="1"/>
  <c r="BG19" i="1"/>
  <c r="BF19" i="1"/>
  <c r="BE19" i="1"/>
  <c r="BD19" i="1"/>
  <c r="BC19" i="1"/>
  <c r="AX19" i="1" s="1"/>
  <c r="AZ19" i="1"/>
  <c r="AS19" i="1"/>
  <c r="AN19" i="1"/>
  <c r="AM19" i="1"/>
  <c r="AI19" i="1"/>
  <c r="AG19" i="1" s="1"/>
  <c r="Y19" i="1"/>
  <c r="X19" i="1"/>
  <c r="W19" i="1" s="1"/>
  <c r="P19" i="1"/>
  <c r="K19" i="1"/>
  <c r="BK18" i="1"/>
  <c r="BJ18" i="1"/>
  <c r="BH18" i="1"/>
  <c r="BI18" i="1" s="1"/>
  <c r="BG18" i="1"/>
  <c r="BF18" i="1"/>
  <c r="BE18" i="1"/>
  <c r="BD18" i="1"/>
  <c r="BC18" i="1"/>
  <c r="AX18" i="1" s="1"/>
  <c r="AZ18" i="1"/>
  <c r="AV18" i="1"/>
  <c r="AS18" i="1"/>
  <c r="AN18" i="1"/>
  <c r="AM18" i="1"/>
  <c r="AI18" i="1"/>
  <c r="AG18" i="1"/>
  <c r="J18" i="1" s="1"/>
  <c r="Y18" i="1"/>
  <c r="X18" i="1"/>
  <c r="W18" i="1"/>
  <c r="P18" i="1"/>
  <c r="N18" i="1"/>
  <c r="K18" i="1"/>
  <c r="BK17" i="1"/>
  <c r="BJ17" i="1"/>
  <c r="BI17" i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Y17" i="1"/>
  <c r="W17" i="1" s="1"/>
  <c r="X17" i="1"/>
  <c r="P17" i="1"/>
  <c r="I17" i="1"/>
  <c r="AA17" i="1" s="1"/>
  <c r="AU18" i="1" l="1"/>
  <c r="AW18" i="1" s="1"/>
  <c r="S18" i="1"/>
  <c r="K23" i="1"/>
  <c r="J23" i="1"/>
  <c r="AV23" i="1" s="1"/>
  <c r="AY23" i="1" s="1"/>
  <c r="AH23" i="1"/>
  <c r="I23" i="1"/>
  <c r="N23" i="1"/>
  <c r="K25" i="1"/>
  <c r="J25" i="1"/>
  <c r="AV25" i="1" s="1"/>
  <c r="AH25" i="1"/>
  <c r="N25" i="1"/>
  <c r="AY29" i="1"/>
  <c r="AU17" i="1"/>
  <c r="AW17" i="1" s="1"/>
  <c r="S17" i="1"/>
  <c r="AY18" i="1"/>
  <c r="N19" i="1"/>
  <c r="J19" i="1"/>
  <c r="AV19" i="1" s="1"/>
  <c r="AY19" i="1" s="1"/>
  <c r="AH19" i="1"/>
  <c r="I19" i="1"/>
  <c r="AA21" i="1"/>
  <c r="AU29" i="1"/>
  <c r="S29" i="1"/>
  <c r="AU22" i="1"/>
  <c r="AW22" i="1" s="1"/>
  <c r="S22" i="1"/>
  <c r="K20" i="1"/>
  <c r="I20" i="1"/>
  <c r="J20" i="1"/>
  <c r="AV20" i="1" s="1"/>
  <c r="N20" i="1"/>
  <c r="AU26" i="1"/>
  <c r="AW26" i="1" s="1"/>
  <c r="S26" i="1"/>
  <c r="AW29" i="1"/>
  <c r="I25" i="1"/>
  <c r="AU25" i="1"/>
  <c r="AW25" i="1" s="1"/>
  <c r="S25" i="1"/>
  <c r="N27" i="1"/>
  <c r="J27" i="1"/>
  <c r="AV27" i="1" s="1"/>
  <c r="AY27" i="1" s="1"/>
  <c r="AH27" i="1"/>
  <c r="I27" i="1"/>
  <c r="K28" i="1"/>
  <c r="I28" i="1"/>
  <c r="AH28" i="1"/>
  <c r="J28" i="1"/>
  <c r="AV28" i="1" s="1"/>
  <c r="N28" i="1"/>
  <c r="AW19" i="1"/>
  <c r="S20" i="1"/>
  <c r="AU20" i="1"/>
  <c r="AW20" i="1" s="1"/>
  <c r="AW21" i="1"/>
  <c r="T21" i="1"/>
  <c r="U21" i="1" s="1"/>
  <c r="Q21" i="1" s="1"/>
  <c r="O21" i="1" s="1"/>
  <c r="R21" i="1" s="1"/>
  <c r="L21" i="1" s="1"/>
  <c r="M21" i="1" s="1"/>
  <c r="S23" i="1"/>
  <c r="AU23" i="1"/>
  <c r="AW23" i="1" s="1"/>
  <c r="AY30" i="1"/>
  <c r="AU30" i="1"/>
  <c r="AW30" i="1" s="1"/>
  <c r="S30" i="1"/>
  <c r="K17" i="1"/>
  <c r="J17" i="1"/>
  <c r="AV17" i="1" s="1"/>
  <c r="AY17" i="1" s="1"/>
  <c r="AH17" i="1"/>
  <c r="N17" i="1"/>
  <c r="S19" i="1"/>
  <c r="AH24" i="1"/>
  <c r="N24" i="1"/>
  <c r="K24" i="1"/>
  <c r="J24" i="1"/>
  <c r="AV24" i="1" s="1"/>
  <c r="AY24" i="1" s="1"/>
  <c r="I24" i="1"/>
  <c r="K27" i="1"/>
  <c r="S28" i="1"/>
  <c r="AU28" i="1"/>
  <c r="AW28" i="1" s="1"/>
  <c r="S31" i="1"/>
  <c r="AU31" i="1"/>
  <c r="AW31" i="1" s="1"/>
  <c r="AW27" i="1"/>
  <c r="AY21" i="1"/>
  <c r="AY22" i="1"/>
  <c r="S27" i="1"/>
  <c r="AA29" i="1"/>
  <c r="AH22" i="1"/>
  <c r="AH30" i="1"/>
  <c r="I22" i="1"/>
  <c r="S24" i="1"/>
  <c r="I30" i="1"/>
  <c r="N31" i="1"/>
  <c r="AH18" i="1"/>
  <c r="AH26" i="1"/>
  <c r="I31" i="1"/>
  <c r="K22" i="1"/>
  <c r="K30" i="1"/>
  <c r="I18" i="1"/>
  <c r="AH21" i="1"/>
  <c r="I26" i="1"/>
  <c r="AH29" i="1"/>
  <c r="J31" i="1"/>
  <c r="AV31" i="1" s="1"/>
  <c r="AY31" i="1" s="1"/>
  <c r="AH31" i="1"/>
  <c r="AA26" i="1" l="1"/>
  <c r="AA27" i="1"/>
  <c r="AA31" i="1"/>
  <c r="T25" i="1"/>
  <c r="U25" i="1" s="1"/>
  <c r="T17" i="1"/>
  <c r="U17" i="1" s="1"/>
  <c r="T30" i="1"/>
  <c r="U30" i="1" s="1"/>
  <c r="AA28" i="1"/>
  <c r="T27" i="1"/>
  <c r="U27" i="1" s="1"/>
  <c r="AA20" i="1"/>
  <c r="T31" i="1"/>
  <c r="U31" i="1" s="1"/>
  <c r="Q31" i="1" s="1"/>
  <c r="O31" i="1" s="1"/>
  <c r="R31" i="1" s="1"/>
  <c r="L31" i="1" s="1"/>
  <c r="M31" i="1" s="1"/>
  <c r="AA25" i="1"/>
  <c r="AA23" i="1"/>
  <c r="T20" i="1"/>
  <c r="U20" i="1" s="1"/>
  <c r="Q20" i="1" s="1"/>
  <c r="O20" i="1" s="1"/>
  <c r="R20" i="1" s="1"/>
  <c r="L20" i="1" s="1"/>
  <c r="M20" i="1" s="1"/>
  <c r="AA30" i="1"/>
  <c r="Q30" i="1"/>
  <c r="O30" i="1" s="1"/>
  <c r="R30" i="1" s="1"/>
  <c r="L30" i="1" s="1"/>
  <c r="M30" i="1" s="1"/>
  <c r="T19" i="1"/>
  <c r="U19" i="1" s="1"/>
  <c r="T26" i="1"/>
  <c r="U26" i="1" s="1"/>
  <c r="T22" i="1"/>
  <c r="U22" i="1" s="1"/>
  <c r="AA18" i="1"/>
  <c r="T24" i="1"/>
  <c r="U24" i="1" s="1"/>
  <c r="T28" i="1"/>
  <c r="U28" i="1" s="1"/>
  <c r="AA22" i="1"/>
  <c r="Q22" i="1"/>
  <c r="O22" i="1" s="1"/>
  <c r="R22" i="1" s="1"/>
  <c r="L22" i="1" s="1"/>
  <c r="M22" i="1" s="1"/>
  <c r="T23" i="1"/>
  <c r="U23" i="1" s="1"/>
  <c r="Q23" i="1" s="1"/>
  <c r="O23" i="1" s="1"/>
  <c r="R23" i="1" s="1"/>
  <c r="L23" i="1" s="1"/>
  <c r="M23" i="1" s="1"/>
  <c r="T18" i="1"/>
  <c r="U18" i="1" s="1"/>
  <c r="Q19" i="1"/>
  <c r="O19" i="1" s="1"/>
  <c r="R19" i="1" s="1"/>
  <c r="L19" i="1" s="1"/>
  <c r="M19" i="1" s="1"/>
  <c r="AA19" i="1"/>
  <c r="AA24" i="1"/>
  <c r="Q24" i="1"/>
  <c r="O24" i="1" s="1"/>
  <c r="R24" i="1" s="1"/>
  <c r="L24" i="1" s="1"/>
  <c r="M24" i="1" s="1"/>
  <c r="V21" i="1"/>
  <c r="Z21" i="1" s="1"/>
  <c r="AB21" i="1"/>
  <c r="AC21" i="1"/>
  <c r="AD21" i="1" s="1"/>
  <c r="AY28" i="1"/>
  <c r="AY26" i="1"/>
  <c r="AY20" i="1"/>
  <c r="T29" i="1"/>
  <c r="U29" i="1" s="1"/>
  <c r="AY25" i="1"/>
  <c r="V28" i="1" l="1"/>
  <c r="Z28" i="1" s="1"/>
  <c r="AC28" i="1"/>
  <c r="AD28" i="1" s="1"/>
  <c r="AB28" i="1"/>
  <c r="AC26" i="1"/>
  <c r="AD26" i="1" s="1"/>
  <c r="V26" i="1"/>
  <c r="Z26" i="1" s="1"/>
  <c r="AB26" i="1"/>
  <c r="AC25" i="1"/>
  <c r="AD25" i="1" s="1"/>
  <c r="V25" i="1"/>
  <c r="Z25" i="1" s="1"/>
  <c r="AB25" i="1"/>
  <c r="V27" i="1"/>
  <c r="Z27" i="1" s="1"/>
  <c r="AC27" i="1"/>
  <c r="AB27" i="1"/>
  <c r="V24" i="1"/>
  <c r="Z24" i="1" s="1"/>
  <c r="AC24" i="1"/>
  <c r="AB24" i="1"/>
  <c r="V19" i="1"/>
  <c r="Z19" i="1" s="1"/>
  <c r="AC19" i="1"/>
  <c r="AD19" i="1" s="1"/>
  <c r="AB19" i="1"/>
  <c r="Q25" i="1"/>
  <c r="O25" i="1" s="1"/>
  <c r="R25" i="1" s="1"/>
  <c r="L25" i="1" s="1"/>
  <c r="M25" i="1" s="1"/>
  <c r="Q28" i="1"/>
  <c r="O28" i="1" s="1"/>
  <c r="R28" i="1" s="1"/>
  <c r="L28" i="1" s="1"/>
  <c r="M28" i="1" s="1"/>
  <c r="AC18" i="1"/>
  <c r="AD18" i="1" s="1"/>
  <c r="AB18" i="1"/>
  <c r="V18" i="1"/>
  <c r="Z18" i="1" s="1"/>
  <c r="V31" i="1"/>
  <c r="Z31" i="1" s="1"/>
  <c r="AC31" i="1"/>
  <c r="AD31" i="1" s="1"/>
  <c r="AB31" i="1"/>
  <c r="V30" i="1"/>
  <c r="Z30" i="1" s="1"/>
  <c r="AC30" i="1"/>
  <c r="AB30" i="1"/>
  <c r="Q18" i="1"/>
  <c r="O18" i="1" s="1"/>
  <c r="R18" i="1" s="1"/>
  <c r="L18" i="1" s="1"/>
  <c r="M18" i="1" s="1"/>
  <c r="Q27" i="1"/>
  <c r="O27" i="1" s="1"/>
  <c r="R27" i="1" s="1"/>
  <c r="L27" i="1" s="1"/>
  <c r="M27" i="1" s="1"/>
  <c r="AC29" i="1"/>
  <c r="AD29" i="1" s="1"/>
  <c r="V29" i="1"/>
  <c r="Z29" i="1" s="1"/>
  <c r="AB29" i="1"/>
  <c r="Q29" i="1"/>
  <c r="O29" i="1" s="1"/>
  <c r="R29" i="1" s="1"/>
  <c r="L29" i="1" s="1"/>
  <c r="M29" i="1" s="1"/>
  <c r="V22" i="1"/>
  <c r="Z22" i="1" s="1"/>
  <c r="AC22" i="1"/>
  <c r="AD22" i="1" s="1"/>
  <c r="AB22" i="1"/>
  <c r="V23" i="1"/>
  <c r="Z23" i="1" s="1"/>
  <c r="AC23" i="1"/>
  <c r="AD23" i="1" s="1"/>
  <c r="AB23" i="1"/>
  <c r="AC20" i="1"/>
  <c r="V20" i="1"/>
  <c r="Z20" i="1" s="1"/>
  <c r="AB20" i="1"/>
  <c r="AC17" i="1"/>
  <c r="AD17" i="1" s="1"/>
  <c r="V17" i="1"/>
  <c r="Z17" i="1" s="1"/>
  <c r="AB17" i="1"/>
  <c r="Q17" i="1"/>
  <c r="O17" i="1" s="1"/>
  <c r="R17" i="1" s="1"/>
  <c r="L17" i="1" s="1"/>
  <c r="M17" i="1" s="1"/>
  <c r="Q26" i="1"/>
  <c r="O26" i="1" s="1"/>
  <c r="R26" i="1" s="1"/>
  <c r="L26" i="1" s="1"/>
  <c r="M26" i="1" s="1"/>
  <c r="AD24" i="1" l="1"/>
  <c r="AD30" i="1"/>
  <c r="AD27" i="1"/>
  <c r="AD20" i="1"/>
</calcChain>
</file>

<file path=xl/sharedStrings.xml><?xml version="1.0" encoding="utf-8"?>
<sst xmlns="http://schemas.openxmlformats.org/spreadsheetml/2006/main" count="693" uniqueCount="352">
  <si>
    <t>File opened</t>
  </si>
  <si>
    <t>2020-12-16 15:55:21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</si>
  <si>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</si>
  <si>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</si>
  <si>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</si>
  <si>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</si>
  <si>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</si>
  <si>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</si>
  <si>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</si>
  <si>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</si>
  <si>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</si>
  <si>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</si>
  <si>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</si>
  <si>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</si>
  <si>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</si>
  <si>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</si>
  <si>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</si>
  <si>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</si>
  <si>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</si>
  <si>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</si>
  <si>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</si>
  <si>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</si>
  <si>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</si>
  <si>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15:55:21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</si>
  <si>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</si>
  <si>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</si>
  <si>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</si>
  <si>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</si>
  <si>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</si>
  <si>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</si>
  <si>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</si>
  <si>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</si>
  <si>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</si>
  <si>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</si>
  <si>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</si>
  <si>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</si>
  <si>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</si>
  <si>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</si>
  <si>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</si>
  <si>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</si>
  <si>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</si>
  <si>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</si>
  <si>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</si>
  <si>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</si>
  <si>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</si>
  <si>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</si>
  <si>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</si>
  <si>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</si>
  <si>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</si>
  <si>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</si>
  <si>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</si>
  <si>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</si>
  <si>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</si>
  <si>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</si>
  <si>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</si>
  <si>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</si>
  <si>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</si>
  <si>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</si>
  <si>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</si>
  <si>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</si>
  <si>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</si>
  <si>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</si>
  <si>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</si>
  <si>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</si>
  <si>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</si>
  <si>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</si>
  <si>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</si>
  <si>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</si>
  <si>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</si>
  <si>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</si>
  <si>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</si>
  <si>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</si>
  <si>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</si>
  <si>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</si>
  <si>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</si>
  <si>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</si>
  <si>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</si>
  <si>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</si>
  <si>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</si>
  <si>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</si>
  <si>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</si>
  <si>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</si>
  <si>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</si>
  <si>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</si>
  <si>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</si>
  <si>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</si>
  <si>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</si>
  <si>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</si>
  <si>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</si>
  <si>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</si>
  <si>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</si>
  <si>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</si>
  <si>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</si>
  <si>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</si>
  <si>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</si>
  <si>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</si>
  <si>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</si>
  <si>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</si>
  <si>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</si>
  <si>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</si>
  <si>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</si>
  <si>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</si>
  <si>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</si>
  <si>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</si>
  <si>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</si>
  <si>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</si>
  <si>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</si>
  <si>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</si>
  <si>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</si>
  <si>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</si>
  <si>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</si>
  <si>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</si>
  <si>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</si>
  <si>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</si>
  <si>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</si>
  <si>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</si>
  <si>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</si>
  <si>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</si>
  <si>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</si>
  <si>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</si>
  <si>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</si>
  <si>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</si>
  <si>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</si>
  <si>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</si>
  <si>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</si>
  <si>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</si>
  <si>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</si>
  <si>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</si>
  <si>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</si>
  <si>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</si>
  <si>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</si>
  <si>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</si>
  <si>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</si>
  <si>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</si>
  <si>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</si>
  <si>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</si>
  <si>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</si>
  <si>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</si>
  <si>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</si>
  <si>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</si>
  <si>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</si>
  <si>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</si>
  <si>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</si>
  <si>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</si>
  <si>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</si>
  <si>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</si>
  <si>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</si>
  <si>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</si>
  <si>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</si>
  <si>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</si>
  <si>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</si>
  <si>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</si>
  <si>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</si>
  <si>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</si>
  <si>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</si>
  <si>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</si>
  <si>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</si>
  <si>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</si>
  <si>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</si>
  <si>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</si>
  <si>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</si>
  <si>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</si>
  <si>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</si>
  <si>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</si>
  <si>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</si>
  <si>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</si>
  <si>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</si>
  <si>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</si>
  <si>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</si>
  <si>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</si>
  <si>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</si>
  <si>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</si>
  <si>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</si>
  <si>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</si>
  <si>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</si>
  <si>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</si>
  <si>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</si>
  <si>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</si>
  <si>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</si>
  <si>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</si>
  <si>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</si>
  <si>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</si>
  <si>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</si>
  <si>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</si>
  <si>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</si>
  <si>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</si>
  <si>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</si>
  <si>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</si>
  <si>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</si>
  <si>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</si>
  <si>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</si>
  <si>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</si>
  <si>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</si>
  <si>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</si>
  <si>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</si>
  <si>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</si>
  <si>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</si>
  <si>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</si>
  <si>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</si>
  <si>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</si>
  <si>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</si>
  <si>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</si>
  <si>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</si>
  <si>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</si>
  <si>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</si>
  <si>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</si>
  <si>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</si>
  <si>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</si>
  <si>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</si>
  <si>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</si>
  <si>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</si>
  <si>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</si>
  <si>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</si>
  <si>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</si>
  <si>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</si>
  <si>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</si>
  <si>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</si>
  <si>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</si>
  <si>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</si>
  <si>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</si>
  <si>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</si>
  <si>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</si>
  <si>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</si>
  <si>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</si>
  <si>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</si>
  <si>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</si>
  <si>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</si>
  <si>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</si>
  <si>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</si>
  <si>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</si>
  <si>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</si>
  <si>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</si>
  <si>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</si>
  <si>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</si>
  <si>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</si>
  <si>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</si>
  <si>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</si>
  <si>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</si>
  <si>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</si>
  <si>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</si>
  <si>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</si>
  <si>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</si>
  <si>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</si>
  <si>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</si>
  <si>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</si>
  <si>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</si>
  <si>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</si>
  <si>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</si>
  <si>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</si>
  <si>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</si>
  <si>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</si>
  <si>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</si>
  <si>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</si>
  <si>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</si>
  <si>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</si>
  <si>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</si>
  <si>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</si>
  <si>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</si>
  <si>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</si>
  <si>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</si>
  <si>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</si>
  <si>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</si>
  <si>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</si>
  <si>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</si>
  <si>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</si>
  <si>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</si>
  <si>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</si>
  <si>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</si>
  <si>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</si>
  <si>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</si>
  <si>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</si>
  <si>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</si>
  <si>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</si>
  <si>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</si>
  <si>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</si>
  <si>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</si>
  <si>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</si>
  <si>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</si>
  <si>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</si>
  <si>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</si>
  <si>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</si>
  <si>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</si>
  <si>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</si>
  <si>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15:57:29</t>
  </si>
  <si>
    <t>15:57:29</t>
  </si>
  <si>
    <t>1149</t>
  </si>
  <si>
    <t>_1</t>
  </si>
  <si>
    <t>RECT-4143-20200907-06_33_50</t>
  </si>
  <si>
    <t>RECT-8169-20201216-15_57_33</t>
  </si>
  <si>
    <t>DARK-8170-20201216-15_57_35</t>
  </si>
  <si>
    <t>0: Broadleaf</t>
  </si>
  <si>
    <t>15:48:53</t>
  </si>
  <si>
    <t>1/3</t>
  </si>
  <si>
    <t>20201216 15:59:12</t>
  </si>
  <si>
    <t>15:59:12</t>
  </si>
  <si>
    <t>RECT-8171-20201216-15_59_16</t>
  </si>
  <si>
    <t>DARK-8172-20201216-15_59_18</t>
  </si>
  <si>
    <t>15:59:40</t>
  </si>
  <si>
    <t>3/3</t>
  </si>
  <si>
    <t>20201216 16:00:51</t>
  </si>
  <si>
    <t>16:00:51</t>
  </si>
  <si>
    <t>RECT-8173-20201216-16_00_55</t>
  </si>
  <si>
    <t>DARK-8174-20201216-16_00_57</t>
  </si>
  <si>
    <t>20201216 16:02:04</t>
  </si>
  <si>
    <t>16:02:04</t>
  </si>
  <si>
    <t>RECT-8175-20201216-16_02_08</t>
  </si>
  <si>
    <t>DARK-8176-20201216-16_02_10</t>
  </si>
  <si>
    <t>20201216 16:03:15</t>
  </si>
  <si>
    <t>16:03:15</t>
  </si>
  <si>
    <t>RECT-8177-20201216-16_03_19</t>
  </si>
  <si>
    <t>DARK-8178-20201216-16_03_21</t>
  </si>
  <si>
    <t>20201216 16:04:25</t>
  </si>
  <si>
    <t>16:04:25</t>
  </si>
  <si>
    <t>RECT-8179-20201216-16_04_29</t>
  </si>
  <si>
    <t>DARK-8180-20201216-16_04_31</t>
  </si>
  <si>
    <t>20201216 16:05:36</t>
  </si>
  <si>
    <t>16:05:36</t>
  </si>
  <si>
    <t>RECT-8181-20201216-16_05_40</t>
  </si>
  <si>
    <t>DARK-8182-20201216-16_05_42</t>
  </si>
  <si>
    <t>20201216 16:06:44</t>
  </si>
  <si>
    <t>16:06:44</t>
  </si>
  <si>
    <t>RECT-8183-20201216-16_06_48</t>
  </si>
  <si>
    <t>DARK-8184-20201216-16_06_50</t>
  </si>
  <si>
    <t>20201216 16:07:51</t>
  </si>
  <si>
    <t>16:07:51</t>
  </si>
  <si>
    <t>RECT-8185-20201216-16_07_55</t>
  </si>
  <si>
    <t>DARK-8186-20201216-16_07_57</t>
  </si>
  <si>
    <t>20201216 16:08:56</t>
  </si>
  <si>
    <t>16:08:56</t>
  </si>
  <si>
    <t>RECT-8187-20201216-16_09_00</t>
  </si>
  <si>
    <t>DARK-8188-20201216-16_09_02</t>
  </si>
  <si>
    <t>20201216 16:10:51</t>
  </si>
  <si>
    <t>16:10:51</t>
  </si>
  <si>
    <t>RECT-8189-20201216-16_10_55</t>
  </si>
  <si>
    <t>DARK-8190-20201216-16_10_57</t>
  </si>
  <si>
    <t>16:10:08</t>
  </si>
  <si>
    <t>20201216 16:11:53</t>
  </si>
  <si>
    <t>16:11:53</t>
  </si>
  <si>
    <t>RECT-8191-20201216-16_11_57</t>
  </si>
  <si>
    <t>DARK-8192-20201216-16_11_59</t>
  </si>
  <si>
    <t>20201216 16:13:44</t>
  </si>
  <si>
    <t>16:13:44</t>
  </si>
  <si>
    <t>RECT-8193-20201216-16_13_48</t>
  </si>
  <si>
    <t>DARK-8194-20201216-16_13_50</t>
  </si>
  <si>
    <t>20201216 16:15:44</t>
  </si>
  <si>
    <t>16:15:44</t>
  </si>
  <si>
    <t>RECT-8195-20201216-16_15_48</t>
  </si>
  <si>
    <t>DARK-8196-20201216-16_15_50</t>
  </si>
  <si>
    <t>20201216 16:16:45</t>
  </si>
  <si>
    <t>16:16:45</t>
  </si>
  <si>
    <t>RECT-8197-20201216-16_16_49</t>
  </si>
  <si>
    <t>DARK-8198-20201216-16_16_51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</si>
</sst>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1608163049.5999999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1608163041.8499999</v>
      </c>
      <c r="I17">
        <f t="shared" ref="I17:I31" si="0">BW17*AG17*(BS17-BT17)/(100*BL17*(1000-AG17*BS17))</f>
        <v>8.9214680148863546E-4</v>
      </c>
      <c r="J17">
        <f t="shared" ref="J17:J31" si="1">BW17*AG17*(BR17-BQ17*(1000-AG17*BT17)/(1000-AG17*BS17))/(100*BL17)</f>
        <v>2.4213816052163457</v>
      </c>
      <c r="K17">
        <f t="shared" ref="K17:K31" si="2">BQ17 - IF(AG17&gt;1, J17*BL17*100/(AI17*CE17), 0)</f>
        <v>401.93970000000002</v>
      </c>
      <c r="L17">
        <f t="shared" ref="L17:L31" si="3">((R17-I17/2)*K17-J17)/(R17+I17/2)</f>
        <v>291.32287789390682</v>
      </c>
      <c r="M17">
        <f t="shared" ref="M17:M31" si="4">L17*(BX17+BY17)/1000</f>
        <v>29.737415800778823</v>
      </c>
      <c r="N17">
        <f t="shared" ref="N17:N31" si="5">(BQ17 - IF(AG17&gt;1, J17*BL17*100/(AI17*CE17), 0))*(BX17+BY17)/1000</f>
        <v>41.028868285769107</v>
      </c>
      <c r="O17">
        <f t="shared" ref="O17:O31" si="6">2/((1/Q17-1/P17)+SIGN(Q17)*SQRT((1/Q17-1/P17)*(1/Q17-1/P17) + 4*BM17/((BM17+1)*(BM17+1))*(2*1/Q17*1/P17-1/P17*1/P17)))</f>
        <v>3.9748517394393855E-2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2.9646791971732469</v>
      </c>
      <c r="Q17">
        <f t="shared" ref="Q17:Q31" si="8">I17*(1000-(1000*0.61365*EXP(17.502*U17/(240.97+U17))/(BX17+BY17)+BS17)/2)/(1000*0.61365*EXP(17.502*U17/(240.97+U17))/(BX17+BY17)-BS17)</f>
        <v>3.9454811028949016E-2</v>
      </c>
      <c r="R17">
        <f t="shared" ref="R17:R31" si="9">1/((BM17+1)/(O17/1.6)+1/(P17/1.37)) + BM17/((BM17+1)/(O17/1.6) + BM17/(P17/1.37))</f>
        <v>2.4685464190313595E-2</v>
      </c>
      <c r="S17">
        <f t="shared" ref="S17:S31" si="10">(BI17*BK17)</f>
        <v>231.28696258659818</v>
      </c>
      <c r="T17">
        <f t="shared" ref="T17:T31" si="11">(BZ17+(S17+2*0.95*0.0000000567*(((BZ17+$B$7)+273)^4-(BZ17+273)^4)-44100*I17)/(1.84*29.3*P17+8*0.95*0.0000000567*(BZ17+273)^3))</f>
        <v>29.107960607975741</v>
      </c>
      <c r="U17">
        <f t="shared" ref="U17:U31" si="12">($C$7*CA17+$D$7*CB17+$E$7*T17)</f>
        <v>28.674700000000001</v>
      </c>
      <c r="V17">
        <f t="shared" ref="V17:V31" si="13">0.61365*EXP(17.502*U17/(240.97+U17))</f>
        <v>3.9466867921750857</v>
      </c>
      <c r="W17">
        <f t="shared" ref="W17:W31" si="14">(X17/Y17*100)</f>
        <v>44.888927315557943</v>
      </c>
      <c r="X17">
        <f t="shared" ref="X17:X31" si="15">BS17*(BX17+BY17)/1000</f>
        <v>1.7023998783461405</v>
      </c>
      <c r="Y17">
        <f t="shared" ref="Y17:Y31" si="16">0.61365*EXP(17.502*BZ17/(240.97+BZ17))</f>
        <v>3.7924717300074797</v>
      </c>
      <c r="Z17">
        <f t="shared" ref="Z17:Z31" si="17">(V17-BS17*(BX17+BY17)/1000)</f>
        <v>2.2442869138289452</v>
      </c>
      <c r="AA17">
        <f t="shared" ref="AA17:AA31" si="18">(-I17*44100)</f>
        <v>-39.343673945648824</v>
      </c>
      <c r="AB17">
        <f t="shared" ref="AB17:AB31" si="19">2*29.3*P17*0.92*(BZ17-U17)</f>
        <v>-109.54977090062201</v>
      </c>
      <c r="AC17">
        <f t="shared" ref="AC17:AC31" si="20">2*0.95*0.0000000567*(((BZ17+$B$7)+273)^4-(U17+273)^4)</f>
        <v>-8.0813010388498085</v>
      </c>
      <c r="AD17">
        <f t="shared" ref="AD17:AD31" si="21">S17+AC17+AA17+AB17</f>
        <v>74.312216701477553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53766.462609452334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1075.58538461538</v>
      </c>
      <c r="AR17">
        <v>1173.3800000000001</v>
      </c>
      <c r="AS17">
        <f t="shared" ref="AS17:AS31" si="27">1-AQ17/AR17</f>
        <v>8.3344368733590191E-2</v>
      </c>
      <c r="AT17">
        <v>0.5</v>
      </c>
      <c r="AU17">
        <f t="shared" ref="AU17:AU31" si="28">BI17</f>
        <v>1180.1655007473016</v>
      </c>
      <c r="AV17">
        <f t="shared" ref="AV17:AV31" si="29">J17</f>
        <v>2.4213816052163457</v>
      </c>
      <c r="AW17">
        <f t="shared" ref="AW17:AW31" si="30">AS17*AT17*AU17</f>
        <v>49.180074330472607</v>
      </c>
      <c r="AX17">
        <f t="shared" ref="AX17:AX31" si="31">BC17/AR17</f>
        <v>0.37136307078695741</v>
      </c>
      <c r="AY17">
        <f t="shared" ref="AY17:AY31" si="32">(AV17-AO17)/AU17</f>
        <v>2.5412783911523146E-3</v>
      </c>
      <c r="AZ17">
        <f t="shared" ref="AZ17:AZ31" si="33">(AL17-AR17)/AR17</f>
        <v>1.7800712471663056</v>
      </c>
      <c r="BA17" t="s">
        <v>289</v>
      </c>
      <c r="BB17">
        <v>737.63</v>
      </c>
      <c r="BC17">
        <f t="shared" ref="BC17:BC31" si="34">AR17-BB17</f>
        <v>435.75000000000011</v>
      </c>
      <c r="BD17">
        <f t="shared" ref="BD17:BD31" si="35">(AR17-AQ17)/(AR17-BB17)</f>
        <v>0.22442826250056241</v>
      </c>
      <c r="BE17">
        <f t="shared" ref="BE17:BE31" si="36">(AL17-AR17)/(AL17-BB17)</f>
        <v>0.82738814395214799</v>
      </c>
      <c r="BF17">
        <f t="shared" ref="BF17:BF31" si="37">(AR17-AQ17)/(AR17-AK17)</f>
        <v>0.21357055742398637</v>
      </c>
      <c r="BG17">
        <f t="shared" ref="BG17:BG31" si="38">(AL17-AR17)/(AL17-AK17)</f>
        <v>0.82019063705980566</v>
      </c>
      <c r="BH17">
        <f t="shared" ref="BH17:BH31" si="39">$B$11*CF17+$C$11*CG17+$F$11*CH17*(1-CK17)</f>
        <v>1399.9770000000001</v>
      </c>
      <c r="BI17">
        <f t="shared" ref="BI17:BI31" si="40">BH17*BJ17</f>
        <v>1180.1655007473016</v>
      </c>
      <c r="BJ17">
        <f t="shared" ref="BJ17:BJ31" si="41">($B$11*$D$9+$C$11*$D$9+$F$11*((CU17+CM17)/MAX(CU17+CM17+CV17, 0.1)*$I$9+CV17/MAX(CU17+CM17+CV17, 0.1)*$J$9))/($B$11+$C$11+$F$11)</f>
        <v>0.84298920678504119</v>
      </c>
      <c r="BK17">
        <f t="shared" ref="BK17:BK31" si="42">($B$11*$K$9+$C$11*$K$9+$F$11*((CU17+CM17)/MAX(CU17+CM17+CV17, 0.1)*$P$9+CV17/MAX(CU17+CM17+CV17, 0.1)*$Q$9))/($B$11+$C$11+$F$11)</f>
        <v>0.1959784135700825</v>
      </c>
      <c r="BL17">
        <v>6</v>
      </c>
      <c r="BM17">
        <v>0.5</v>
      </c>
      <c r="BN17" t="s">
        <v>290</v>
      </c>
      <c r="BO17">
        <v>2</v>
      </c>
      <c r="BP17">
        <v>1608163041.8499999</v>
      </c>
      <c r="BQ17">
        <v>401.93970000000002</v>
      </c>
      <c r="BR17">
        <v>405.27553333333299</v>
      </c>
      <c r="BS17">
        <v>16.677576666666699</v>
      </c>
      <c r="BT17">
        <v>15.6248966666667</v>
      </c>
      <c r="BU17">
        <v>397.3107</v>
      </c>
      <c r="BV17">
        <v>16.584906666666701</v>
      </c>
      <c r="BW17">
        <v>500.01973333333302</v>
      </c>
      <c r="BX17">
        <v>102.0339</v>
      </c>
      <c r="BY17">
        <v>4.3272983333333299E-2</v>
      </c>
      <c r="BZ17">
        <v>27.9892933333333</v>
      </c>
      <c r="CA17">
        <v>28.674700000000001</v>
      </c>
      <c r="CB17">
        <v>999.9</v>
      </c>
      <c r="CC17">
        <v>0</v>
      </c>
      <c r="CD17">
        <v>0</v>
      </c>
      <c r="CE17">
        <v>9998.2849999999999</v>
      </c>
      <c r="CF17">
        <v>0</v>
      </c>
      <c r="CG17">
        <v>215.62276666666699</v>
      </c>
      <c r="CH17">
        <v>1399.9770000000001</v>
      </c>
      <c r="CI17">
        <v>0.90000053333333296</v>
      </c>
      <c r="CJ17">
        <v>9.9999243333333404E-2</v>
      </c>
      <c r="CK17">
        <v>0</v>
      </c>
      <c r="CL17">
        <v>1075.8963333333299</v>
      </c>
      <c r="CM17">
        <v>4.9997499999999997</v>
      </c>
      <c r="CN17">
        <v>14939.0766666667</v>
      </c>
      <c r="CO17">
        <v>12177.86</v>
      </c>
      <c r="CP17">
        <v>48.4245666666666</v>
      </c>
      <c r="CQ17">
        <v>49.939100000000003</v>
      </c>
      <c r="CR17">
        <v>49.447566666666603</v>
      </c>
      <c r="CS17">
        <v>49.4895</v>
      </c>
      <c r="CT17">
        <v>49.557866666666598</v>
      </c>
      <c r="CU17">
        <v>1255.4829999999999</v>
      </c>
      <c r="CV17">
        <v>139.494</v>
      </c>
      <c r="CW17">
        <v>0</v>
      </c>
      <c r="CX17">
        <v>234.90000009536701</v>
      </c>
      <c r="CY17">
        <v>0</v>
      </c>
      <c r="CZ17">
        <v>1075.58538461538</v>
      </c>
      <c r="DA17">
        <v>-61.697777790388301</v>
      </c>
      <c r="DB17">
        <v>-851.55555541825504</v>
      </c>
      <c r="DC17">
        <v>14935.115384615399</v>
      </c>
      <c r="DD17">
        <v>15</v>
      </c>
      <c r="DE17">
        <v>1608162533.0999999</v>
      </c>
      <c r="DF17" t="s">
        <v>291</v>
      </c>
      <c r="DG17">
        <v>1608162533.0999999</v>
      </c>
      <c r="DH17">
        <v>1608162531.5999999</v>
      </c>
      <c r="DI17">
        <v>29</v>
      </c>
      <c r="DJ17">
        <v>2.1339999999999999</v>
      </c>
      <c r="DK17">
        <v>0.06</v>
      </c>
      <c r="DL17">
        <v>4.6289999999999996</v>
      </c>
      <c r="DM17">
        <v>9.2999999999999999E-2</v>
      </c>
      <c r="DN17">
        <v>936</v>
      </c>
      <c r="DO17">
        <v>16</v>
      </c>
      <c r="DP17">
        <v>7.0000000000000007E-2</v>
      </c>
      <c r="DQ17">
        <v>0.03</v>
      </c>
      <c r="DR17">
        <v>2.3890785540405099</v>
      </c>
      <c r="DS17">
        <v>1.4430011090325501</v>
      </c>
      <c r="DT17">
        <v>0.113857860956984</v>
      </c>
      <c r="DU17">
        <v>0</v>
      </c>
      <c r="DV17">
        <v>-3.3118464516129</v>
      </c>
      <c r="DW17">
        <v>-1.5883746774193399</v>
      </c>
      <c r="DX17">
        <v>0.126384123583069</v>
      </c>
      <c r="DY17">
        <v>0</v>
      </c>
      <c r="DZ17">
        <v>1.0538716129032299</v>
      </c>
      <c r="EA17">
        <v>-9.5027419354841797E-2</v>
      </c>
      <c r="EB17">
        <v>7.266803484505E-3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4.6289999999999996</v>
      </c>
      <c r="EJ17">
        <v>9.2700000000000005E-2</v>
      </c>
      <c r="EK17">
        <v>4.6290000000001301</v>
      </c>
      <c r="EL17">
        <v>0</v>
      </c>
      <c r="EM17">
        <v>0</v>
      </c>
      <c r="EN17">
        <v>0</v>
      </c>
      <c r="EO17">
        <v>9.2661904761904196E-2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8.6</v>
      </c>
      <c r="EX17">
        <v>8.6</v>
      </c>
      <c r="EY17">
        <v>2</v>
      </c>
      <c r="EZ17">
        <v>509.16</v>
      </c>
      <c r="FA17">
        <v>465.28800000000001</v>
      </c>
      <c r="FB17">
        <v>24.241</v>
      </c>
      <c r="FC17">
        <v>32.555399999999999</v>
      </c>
      <c r="FD17">
        <v>29.999400000000001</v>
      </c>
      <c r="FE17">
        <v>32.528799999999997</v>
      </c>
      <c r="FF17">
        <v>32.5047</v>
      </c>
      <c r="FG17">
        <v>22.409300000000002</v>
      </c>
      <c r="FH17">
        <v>0</v>
      </c>
      <c r="FI17">
        <v>100</v>
      </c>
      <c r="FJ17">
        <v>24.2514</v>
      </c>
      <c r="FK17">
        <v>404.62200000000001</v>
      </c>
      <c r="FL17">
        <v>17.829999999999998</v>
      </c>
      <c r="FM17">
        <v>101.571</v>
      </c>
      <c r="FN17">
        <v>101.002</v>
      </c>
    </row>
    <row r="18" spans="1:170" x14ac:dyDescent="0.25">
      <c r="A18">
        <v>2</v>
      </c>
      <c r="B18">
        <v>1608163152.5999999</v>
      </c>
      <c r="C18">
        <v>103</v>
      </c>
      <c r="D18" t="s">
        <v>293</v>
      </c>
      <c r="E18" t="s">
        <v>294</v>
      </c>
      <c r="F18" t="s">
        <v>285</v>
      </c>
      <c r="G18" t="s">
        <v>286</v>
      </c>
      <c r="H18">
        <v>1608163144.8499999</v>
      </c>
      <c r="I18">
        <f t="shared" si="0"/>
        <v>7.6825023292462777E-4</v>
      </c>
      <c r="J18">
        <f t="shared" si="1"/>
        <v>-0.55233919790306296</v>
      </c>
      <c r="K18">
        <f t="shared" si="2"/>
        <v>46.31279</v>
      </c>
      <c r="L18">
        <f t="shared" si="3"/>
        <v>70.751560843935806</v>
      </c>
      <c r="M18">
        <f t="shared" si="4"/>
        <v>7.2219824686175009</v>
      </c>
      <c r="N18">
        <f t="shared" si="5"/>
        <v>4.7273890987442675</v>
      </c>
      <c r="O18">
        <f t="shared" si="6"/>
        <v>3.3395372357173089E-2</v>
      </c>
      <c r="P18">
        <f t="shared" si="7"/>
        <v>2.9654796599257049</v>
      </c>
      <c r="Q18">
        <f t="shared" si="8"/>
        <v>3.3187842058070564E-2</v>
      </c>
      <c r="R18">
        <f t="shared" si="9"/>
        <v>2.0760939400004622E-2</v>
      </c>
      <c r="S18">
        <f t="shared" si="10"/>
        <v>231.28643717552228</v>
      </c>
      <c r="T18">
        <f t="shared" si="11"/>
        <v>29.132950614244098</v>
      </c>
      <c r="U18">
        <f t="shared" si="12"/>
        <v>28.812186666666701</v>
      </c>
      <c r="V18">
        <f t="shared" si="13"/>
        <v>3.9782710551385687</v>
      </c>
      <c r="W18">
        <f t="shared" si="14"/>
        <v>44.338420301270951</v>
      </c>
      <c r="X18">
        <f t="shared" si="15"/>
        <v>1.6808784013323381</v>
      </c>
      <c r="Y18">
        <f t="shared" si="16"/>
        <v>3.7910200451687186</v>
      </c>
      <c r="Z18">
        <f t="shared" si="17"/>
        <v>2.2973926538062308</v>
      </c>
      <c r="AA18">
        <f t="shared" si="18"/>
        <v>-33.879835271976084</v>
      </c>
      <c r="AB18">
        <f t="shared" si="19"/>
        <v>-132.6098672562193</v>
      </c>
      <c r="AC18">
        <f t="shared" si="20"/>
        <v>-9.7861455442639151</v>
      </c>
      <c r="AD18">
        <f t="shared" si="21"/>
        <v>55.010589103062983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53790.989076156839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967.14652000000001</v>
      </c>
      <c r="AR18">
        <v>1033.17</v>
      </c>
      <c r="AS18">
        <f t="shared" si="27"/>
        <v>6.3903791244422581E-2</v>
      </c>
      <c r="AT18">
        <v>0.5</v>
      </c>
      <c r="AU18">
        <f t="shared" si="28"/>
        <v>1180.1622007473145</v>
      </c>
      <c r="AV18">
        <f t="shared" si="29"/>
        <v>-0.55233919790306296</v>
      </c>
      <c r="AW18">
        <f t="shared" si="30"/>
        <v>37.708419455557362</v>
      </c>
      <c r="AX18">
        <f t="shared" si="31"/>
        <v>0.32240579962639254</v>
      </c>
      <c r="AY18">
        <f t="shared" si="32"/>
        <v>2.1529482894021458E-5</v>
      </c>
      <c r="AZ18">
        <f t="shared" si="33"/>
        <v>2.157350678010395</v>
      </c>
      <c r="BA18" t="s">
        <v>296</v>
      </c>
      <c r="BB18">
        <v>700.07</v>
      </c>
      <c r="BC18">
        <f t="shared" si="34"/>
        <v>333.1</v>
      </c>
      <c r="BD18">
        <f t="shared" si="35"/>
        <v>0.19820918643050153</v>
      </c>
      <c r="BE18">
        <f t="shared" si="36"/>
        <v>0.86998489467254225</v>
      </c>
      <c r="BF18">
        <f t="shared" si="37"/>
        <v>0.20782158880971241</v>
      </c>
      <c r="BG18">
        <f t="shared" si="38"/>
        <v>0.87524829456071795</v>
      </c>
      <c r="BH18">
        <f t="shared" si="39"/>
        <v>1399.973</v>
      </c>
      <c r="BI18">
        <f t="shared" si="40"/>
        <v>1180.1622007473145</v>
      </c>
      <c r="BJ18">
        <f t="shared" si="41"/>
        <v>0.84298925818377535</v>
      </c>
      <c r="BK18">
        <f t="shared" si="42"/>
        <v>0.19597851636755073</v>
      </c>
      <c r="BL18">
        <v>6</v>
      </c>
      <c r="BM18">
        <v>0.5</v>
      </c>
      <c r="BN18" t="s">
        <v>290</v>
      </c>
      <c r="BO18">
        <v>2</v>
      </c>
      <c r="BP18">
        <v>1608163144.8499999</v>
      </c>
      <c r="BQ18">
        <v>46.31279</v>
      </c>
      <c r="BR18">
        <v>45.692703333333299</v>
      </c>
      <c r="BS18">
        <v>16.4670533333333</v>
      </c>
      <c r="BT18">
        <v>15.560370000000001</v>
      </c>
      <c r="BU18">
        <v>44.543790000000001</v>
      </c>
      <c r="BV18">
        <v>16.373053333333299</v>
      </c>
      <c r="BW18">
        <v>500.019833333333</v>
      </c>
      <c r="BX18">
        <v>102.032166666667</v>
      </c>
      <c r="BY18">
        <v>4.3072133333333297E-2</v>
      </c>
      <c r="BZ18">
        <v>27.9827266666667</v>
      </c>
      <c r="CA18">
        <v>28.812186666666701</v>
      </c>
      <c r="CB18">
        <v>999.9</v>
      </c>
      <c r="CC18">
        <v>0</v>
      </c>
      <c r="CD18">
        <v>0</v>
      </c>
      <c r="CE18">
        <v>10002.99</v>
      </c>
      <c r="CF18">
        <v>0</v>
      </c>
      <c r="CG18">
        <v>215.0926</v>
      </c>
      <c r="CH18">
        <v>1399.973</v>
      </c>
      <c r="CI18">
        <v>0.89999933333333304</v>
      </c>
      <c r="CJ18">
        <v>0.100000386666667</v>
      </c>
      <c r="CK18">
        <v>0</v>
      </c>
      <c r="CL18">
        <v>967.36953333333304</v>
      </c>
      <c r="CM18">
        <v>4.9997499999999997</v>
      </c>
      <c r="CN18">
        <v>13409.09</v>
      </c>
      <c r="CO18">
        <v>12177.8066666667</v>
      </c>
      <c r="CP18">
        <v>48.416333333333299</v>
      </c>
      <c r="CQ18">
        <v>49.828800000000001</v>
      </c>
      <c r="CR18">
        <v>49.412199999999999</v>
      </c>
      <c r="CS18">
        <v>49.3832666666667</v>
      </c>
      <c r="CT18">
        <v>49.524866666666703</v>
      </c>
      <c r="CU18">
        <v>1255.4770000000001</v>
      </c>
      <c r="CV18">
        <v>139.49600000000001</v>
      </c>
      <c r="CW18">
        <v>0</v>
      </c>
      <c r="CX18">
        <v>102.200000047684</v>
      </c>
      <c r="CY18">
        <v>0</v>
      </c>
      <c r="CZ18">
        <v>967.14652000000001</v>
      </c>
      <c r="DA18">
        <v>-25.535692337192501</v>
      </c>
      <c r="DB18">
        <v>-354.36153898656801</v>
      </c>
      <c r="DC18">
        <v>13406.312</v>
      </c>
      <c r="DD18">
        <v>15</v>
      </c>
      <c r="DE18">
        <v>1608163180.0999999</v>
      </c>
      <c r="DF18" t="s">
        <v>297</v>
      </c>
      <c r="DG18">
        <v>1608163180.0999999</v>
      </c>
      <c r="DH18">
        <v>1608163170.5999999</v>
      </c>
      <c r="DI18">
        <v>30</v>
      </c>
      <c r="DJ18">
        <v>-2.86</v>
      </c>
      <c r="DK18">
        <v>1E-3</v>
      </c>
      <c r="DL18">
        <v>1.7689999999999999</v>
      </c>
      <c r="DM18">
        <v>9.4E-2</v>
      </c>
      <c r="DN18">
        <v>46</v>
      </c>
      <c r="DO18">
        <v>16</v>
      </c>
      <c r="DP18">
        <v>0.33</v>
      </c>
      <c r="DQ18">
        <v>0.09</v>
      </c>
      <c r="DR18">
        <v>-2.9330107152720601</v>
      </c>
      <c r="DS18">
        <v>-0.155988719760562</v>
      </c>
      <c r="DT18">
        <v>1.6383494161170398E-2</v>
      </c>
      <c r="DU18">
        <v>1</v>
      </c>
      <c r="DV18">
        <v>3.4763035483870999</v>
      </c>
      <c r="DW18">
        <v>0.14875258064516</v>
      </c>
      <c r="DX18">
        <v>1.6740802876724199E-2</v>
      </c>
      <c r="DY18">
        <v>1</v>
      </c>
      <c r="DZ18">
        <v>0.90574148387096798</v>
      </c>
      <c r="EA18">
        <v>-2.4831774193550201E-2</v>
      </c>
      <c r="EB18">
        <v>1.9597833137458402E-3</v>
      </c>
      <c r="EC18">
        <v>1</v>
      </c>
      <c r="ED18">
        <v>3</v>
      </c>
      <c r="EE18">
        <v>3</v>
      </c>
      <c r="EF18" t="s">
        <v>298</v>
      </c>
      <c r="EG18">
        <v>100</v>
      </c>
      <c r="EH18">
        <v>100</v>
      </c>
      <c r="EI18">
        <v>1.7689999999999999</v>
      </c>
      <c r="EJ18">
        <v>9.4E-2</v>
      </c>
      <c r="EK18">
        <v>4.6290000000001301</v>
      </c>
      <c r="EL18">
        <v>0</v>
      </c>
      <c r="EM18">
        <v>0</v>
      </c>
      <c r="EN18">
        <v>0</v>
      </c>
      <c r="EO18">
        <v>9.2661904761904196E-2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10.3</v>
      </c>
      <c r="EX18">
        <v>10.3</v>
      </c>
      <c r="EY18">
        <v>2</v>
      </c>
      <c r="EZ18">
        <v>508.851</v>
      </c>
      <c r="FA18">
        <v>464.78500000000003</v>
      </c>
      <c r="FB18">
        <v>24.496700000000001</v>
      </c>
      <c r="FC18">
        <v>32.499200000000002</v>
      </c>
      <c r="FD18">
        <v>29.9998</v>
      </c>
      <c r="FE18">
        <v>32.479999999999997</v>
      </c>
      <c r="FF18">
        <v>32.457500000000003</v>
      </c>
      <c r="FG18">
        <v>6.6040000000000001</v>
      </c>
      <c r="FH18">
        <v>0</v>
      </c>
      <c r="FI18">
        <v>100</v>
      </c>
      <c r="FJ18">
        <v>24.4998</v>
      </c>
      <c r="FK18">
        <v>46.051499999999997</v>
      </c>
      <c r="FL18">
        <v>16.662400000000002</v>
      </c>
      <c r="FM18">
        <v>101.584</v>
      </c>
      <c r="FN18">
        <v>101.011</v>
      </c>
    </row>
    <row r="19" spans="1:170" x14ac:dyDescent="0.25">
      <c r="A19">
        <v>3</v>
      </c>
      <c r="B19">
        <v>1608163251.5999999</v>
      </c>
      <c r="C19">
        <v>202</v>
      </c>
      <c r="D19" t="s">
        <v>299</v>
      </c>
      <c r="E19" t="s">
        <v>300</v>
      </c>
      <c r="F19" t="s">
        <v>285</v>
      </c>
      <c r="G19" t="s">
        <v>286</v>
      </c>
      <c r="H19">
        <v>1608163243.8499999</v>
      </c>
      <c r="I19">
        <f t="shared" si="0"/>
        <v>7.8777758338009968E-4</v>
      </c>
      <c r="J19">
        <f t="shared" si="1"/>
        <v>3.0781310932408081E-2</v>
      </c>
      <c r="K19">
        <f t="shared" si="2"/>
        <v>79.306836666666698</v>
      </c>
      <c r="L19">
        <f t="shared" si="3"/>
        <v>74.985816018213498</v>
      </c>
      <c r="M19">
        <f t="shared" si="4"/>
        <v>7.654129213380414</v>
      </c>
      <c r="N19">
        <f t="shared" si="5"/>
        <v>8.0951946325913244</v>
      </c>
      <c r="O19">
        <f t="shared" si="6"/>
        <v>3.4086746003691694E-2</v>
      </c>
      <c r="P19">
        <f t="shared" si="7"/>
        <v>2.9648573707531836</v>
      </c>
      <c r="Q19">
        <f t="shared" si="8"/>
        <v>3.3870518844945074E-2</v>
      </c>
      <c r="R19">
        <f t="shared" si="9"/>
        <v>2.1188386937674573E-2</v>
      </c>
      <c r="S19">
        <f t="shared" si="10"/>
        <v>231.29142666243857</v>
      </c>
      <c r="T19">
        <f t="shared" si="11"/>
        <v>29.118213724386813</v>
      </c>
      <c r="U19">
        <f t="shared" si="12"/>
        <v>28.8448833333333</v>
      </c>
      <c r="V19">
        <f t="shared" si="13"/>
        <v>3.9858146918621928</v>
      </c>
      <c r="W19">
        <f t="shared" si="14"/>
        <v>44.277141376673626</v>
      </c>
      <c r="X19">
        <f t="shared" si="15"/>
        <v>1.6775788444384572</v>
      </c>
      <c r="Y19">
        <f t="shared" si="16"/>
        <v>3.7888147072707148</v>
      </c>
      <c r="Z19">
        <f t="shared" si="17"/>
        <v>2.3082358474237354</v>
      </c>
      <c r="AA19">
        <f t="shared" si="18"/>
        <v>-34.740991427062397</v>
      </c>
      <c r="AB19">
        <f t="shared" si="19"/>
        <v>-139.40353756885776</v>
      </c>
      <c r="AC19">
        <f t="shared" si="20"/>
        <v>-10.290819349991489</v>
      </c>
      <c r="AD19">
        <f t="shared" si="21"/>
        <v>46.856078316526919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53774.571027393693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939.12908000000004</v>
      </c>
      <c r="AR19">
        <v>1004.74</v>
      </c>
      <c r="AS19">
        <f t="shared" si="27"/>
        <v>6.5301391404741449E-2</v>
      </c>
      <c r="AT19">
        <v>0.5</v>
      </c>
      <c r="AU19">
        <f t="shared" si="28"/>
        <v>1180.1849907473727</v>
      </c>
      <c r="AV19">
        <f t="shared" si="29"/>
        <v>3.0781310932408081E-2</v>
      </c>
      <c r="AW19">
        <f t="shared" si="30"/>
        <v>38.533861005397675</v>
      </c>
      <c r="AX19">
        <f t="shared" si="31"/>
        <v>0.32673129366801357</v>
      </c>
      <c r="AY19">
        <f t="shared" si="32"/>
        <v>5.1562153011560469E-4</v>
      </c>
      <c r="AZ19">
        <f t="shared" si="33"/>
        <v>2.2466906861476601</v>
      </c>
      <c r="BA19" t="s">
        <v>302</v>
      </c>
      <c r="BB19">
        <v>676.46</v>
      </c>
      <c r="BC19">
        <f t="shared" si="34"/>
        <v>328.28</v>
      </c>
      <c r="BD19">
        <f t="shared" si="35"/>
        <v>0.19986267820153519</v>
      </c>
      <c r="BE19">
        <f t="shared" si="36"/>
        <v>0.87303625436065635</v>
      </c>
      <c r="BF19">
        <f t="shared" si="37"/>
        <v>0.22682092957701511</v>
      </c>
      <c r="BG19">
        <f t="shared" si="38"/>
        <v>0.88641218588623638</v>
      </c>
      <c r="BH19">
        <f t="shared" si="39"/>
        <v>1399.99966666667</v>
      </c>
      <c r="BI19">
        <f t="shared" si="40"/>
        <v>1180.1849907473727</v>
      </c>
      <c r="BJ19">
        <f t="shared" si="41"/>
        <v>0.84298947981704508</v>
      </c>
      <c r="BK19">
        <f t="shared" si="42"/>
        <v>0.19597895963409029</v>
      </c>
      <c r="BL19">
        <v>6</v>
      </c>
      <c r="BM19">
        <v>0.5</v>
      </c>
      <c r="BN19" t="s">
        <v>290</v>
      </c>
      <c r="BO19">
        <v>2</v>
      </c>
      <c r="BP19">
        <v>1608163243.8499999</v>
      </c>
      <c r="BQ19">
        <v>79.306836666666698</v>
      </c>
      <c r="BR19">
        <v>79.41874</v>
      </c>
      <c r="BS19">
        <v>16.43487</v>
      </c>
      <c r="BT19">
        <v>15.50512</v>
      </c>
      <c r="BU19">
        <v>77.538129999999995</v>
      </c>
      <c r="BV19">
        <v>16.341333333333299</v>
      </c>
      <c r="BW19">
        <v>500.02510000000001</v>
      </c>
      <c r="BX19">
        <v>102.0314</v>
      </c>
      <c r="BY19">
        <v>4.2960456666666702E-2</v>
      </c>
      <c r="BZ19">
        <v>27.972746666666701</v>
      </c>
      <c r="CA19">
        <v>28.8448833333333</v>
      </c>
      <c r="CB19">
        <v>999.9</v>
      </c>
      <c r="CC19">
        <v>0</v>
      </c>
      <c r="CD19">
        <v>0</v>
      </c>
      <c r="CE19">
        <v>9999.5393333333304</v>
      </c>
      <c r="CF19">
        <v>0</v>
      </c>
      <c r="CG19">
        <v>213.195766666667</v>
      </c>
      <c r="CH19">
        <v>1399.99966666667</v>
      </c>
      <c r="CI19">
        <v>0.89999443333333295</v>
      </c>
      <c r="CJ19">
        <v>0.100005386666667</v>
      </c>
      <c r="CK19">
        <v>0</v>
      </c>
      <c r="CL19">
        <v>939.33443333333298</v>
      </c>
      <c r="CM19">
        <v>4.9997499999999997</v>
      </c>
      <c r="CN19">
        <v>13014.743333333299</v>
      </c>
      <c r="CO19">
        <v>12178.03</v>
      </c>
      <c r="CP19">
        <v>48.379066666666702</v>
      </c>
      <c r="CQ19">
        <v>49.75</v>
      </c>
      <c r="CR19">
        <v>49.362333333333297</v>
      </c>
      <c r="CS19">
        <v>49.316200000000002</v>
      </c>
      <c r="CT19">
        <v>49.453800000000001</v>
      </c>
      <c r="CU19">
        <v>1255.49066666667</v>
      </c>
      <c r="CV19">
        <v>139.50899999999999</v>
      </c>
      <c r="CW19">
        <v>0</v>
      </c>
      <c r="CX19">
        <v>98.599999904632597</v>
      </c>
      <c r="CY19">
        <v>0</v>
      </c>
      <c r="CZ19">
        <v>939.12908000000004</v>
      </c>
      <c r="DA19">
        <v>-13.3151538745472</v>
      </c>
      <c r="DB19">
        <v>-202.969231082129</v>
      </c>
      <c r="DC19">
        <v>13012.111999999999</v>
      </c>
      <c r="DD19">
        <v>15</v>
      </c>
      <c r="DE19">
        <v>1608163180.0999999</v>
      </c>
      <c r="DF19" t="s">
        <v>297</v>
      </c>
      <c r="DG19">
        <v>1608163180.0999999</v>
      </c>
      <c r="DH19">
        <v>1608163170.5999999</v>
      </c>
      <c r="DI19">
        <v>30</v>
      </c>
      <c r="DJ19">
        <v>-2.86</v>
      </c>
      <c r="DK19">
        <v>1E-3</v>
      </c>
      <c r="DL19">
        <v>1.7689999999999999</v>
      </c>
      <c r="DM19">
        <v>9.4E-2</v>
      </c>
      <c r="DN19">
        <v>46</v>
      </c>
      <c r="DO19">
        <v>16</v>
      </c>
      <c r="DP19">
        <v>0.33</v>
      </c>
      <c r="DQ19">
        <v>0.09</v>
      </c>
      <c r="DR19">
        <v>4.4017108680051299E-2</v>
      </c>
      <c r="DS19">
        <v>-0.23404376868468199</v>
      </c>
      <c r="DT19">
        <v>5.4486054023513898E-2</v>
      </c>
      <c r="DU19">
        <v>1</v>
      </c>
      <c r="DV19">
        <v>-0.121395529032258</v>
      </c>
      <c r="DW19">
        <v>0.121341077419355</v>
      </c>
      <c r="DX19">
        <v>5.46838397969708E-2</v>
      </c>
      <c r="DY19">
        <v>1</v>
      </c>
      <c r="DZ19">
        <v>0.92868587096774202</v>
      </c>
      <c r="EA19">
        <v>7.6426935483869002E-2</v>
      </c>
      <c r="EB19">
        <v>5.7338609676424804E-3</v>
      </c>
      <c r="EC19">
        <v>1</v>
      </c>
      <c r="ED19">
        <v>3</v>
      </c>
      <c r="EE19">
        <v>3</v>
      </c>
      <c r="EF19" t="s">
        <v>298</v>
      </c>
      <c r="EG19">
        <v>100</v>
      </c>
      <c r="EH19">
        <v>100</v>
      </c>
      <c r="EI19">
        <v>1.7689999999999999</v>
      </c>
      <c r="EJ19">
        <v>9.35E-2</v>
      </c>
      <c r="EK19">
        <v>1.7687095238095301</v>
      </c>
      <c r="EL19">
        <v>0</v>
      </c>
      <c r="EM19">
        <v>0</v>
      </c>
      <c r="EN19">
        <v>0</v>
      </c>
      <c r="EO19">
        <v>9.3535000000001006E-2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1.2</v>
      </c>
      <c r="EX19">
        <v>1.4</v>
      </c>
      <c r="EY19">
        <v>2</v>
      </c>
      <c r="EZ19">
        <v>508.60399999999998</v>
      </c>
      <c r="FA19">
        <v>465.36200000000002</v>
      </c>
      <c r="FB19">
        <v>24.433299999999999</v>
      </c>
      <c r="FC19">
        <v>32.421599999999998</v>
      </c>
      <c r="FD19">
        <v>29.999500000000001</v>
      </c>
      <c r="FE19">
        <v>32.413400000000003</v>
      </c>
      <c r="FF19">
        <v>32.391100000000002</v>
      </c>
      <c r="FG19">
        <v>8.1136199999999992</v>
      </c>
      <c r="FH19">
        <v>0</v>
      </c>
      <c r="FI19">
        <v>100</v>
      </c>
      <c r="FJ19">
        <v>24.4466</v>
      </c>
      <c r="FK19">
        <v>79.703699999999998</v>
      </c>
      <c r="FL19">
        <v>16.662400000000002</v>
      </c>
      <c r="FM19">
        <v>101.599</v>
      </c>
      <c r="FN19">
        <v>101.032</v>
      </c>
    </row>
    <row r="20" spans="1:170" x14ac:dyDescent="0.25">
      <c r="A20">
        <v>4</v>
      </c>
      <c r="B20">
        <v>1608163324.5999999</v>
      </c>
      <c r="C20">
        <v>275</v>
      </c>
      <c r="D20" t="s">
        <v>303</v>
      </c>
      <c r="E20" t="s">
        <v>304</v>
      </c>
      <c r="F20" t="s">
        <v>285</v>
      </c>
      <c r="G20" t="s">
        <v>286</v>
      </c>
      <c r="H20">
        <v>1608163316.8499999</v>
      </c>
      <c r="I20">
        <f t="shared" si="0"/>
        <v>8.9110610883146458E-4</v>
      </c>
      <c r="J20">
        <f t="shared" si="1"/>
        <v>0.45413665223521044</v>
      </c>
      <c r="K20">
        <f t="shared" si="2"/>
        <v>99.603629999999995</v>
      </c>
      <c r="L20">
        <f t="shared" si="3"/>
        <v>77.396332613759085</v>
      </c>
      <c r="M20">
        <f t="shared" si="4"/>
        <v>7.9003091894779782</v>
      </c>
      <c r="N20">
        <f t="shared" si="5"/>
        <v>10.167141605033541</v>
      </c>
      <c r="O20">
        <f t="shared" si="6"/>
        <v>3.8639730662343698E-2</v>
      </c>
      <c r="P20">
        <f t="shared" si="7"/>
        <v>2.964628698120197</v>
      </c>
      <c r="Q20">
        <f t="shared" si="8"/>
        <v>3.8362115216602745E-2</v>
      </c>
      <c r="R20">
        <f t="shared" si="9"/>
        <v>2.4001098239872936E-2</v>
      </c>
      <c r="S20">
        <f t="shared" si="10"/>
        <v>231.29433927595116</v>
      </c>
      <c r="T20">
        <f t="shared" si="11"/>
        <v>29.105690819843822</v>
      </c>
      <c r="U20">
        <f t="shared" si="12"/>
        <v>28.868256666666699</v>
      </c>
      <c r="V20">
        <f t="shared" si="13"/>
        <v>3.9912149314484866</v>
      </c>
      <c r="W20">
        <f t="shared" si="14"/>
        <v>44.464528636533466</v>
      </c>
      <c r="X20">
        <f t="shared" si="15"/>
        <v>1.6860490799676842</v>
      </c>
      <c r="Y20">
        <f t="shared" si="16"/>
        <v>3.7918968932516086</v>
      </c>
      <c r="Z20">
        <f t="shared" si="17"/>
        <v>2.3051658514808024</v>
      </c>
      <c r="AA20">
        <f t="shared" si="18"/>
        <v>-39.297779399467586</v>
      </c>
      <c r="AB20">
        <f t="shared" si="19"/>
        <v>-140.89944098914319</v>
      </c>
      <c r="AC20">
        <f t="shared" si="20"/>
        <v>-10.403982305526364</v>
      </c>
      <c r="AD20">
        <f t="shared" si="21"/>
        <v>40.693136581814002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53765.434348941511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926.72803846153897</v>
      </c>
      <c r="AR20">
        <v>994.19</v>
      </c>
      <c r="AS20">
        <f t="shared" si="27"/>
        <v>6.7856206095878169E-2</v>
      </c>
      <c r="AT20">
        <v>0.5</v>
      </c>
      <c r="AU20">
        <f t="shared" si="28"/>
        <v>1180.2013907473352</v>
      </c>
      <c r="AV20">
        <f t="shared" si="29"/>
        <v>0.45413665223521044</v>
      </c>
      <c r="AW20">
        <f t="shared" si="30"/>
        <v>40.041994402596607</v>
      </c>
      <c r="AX20">
        <f t="shared" si="31"/>
        <v>0.33130488136070579</v>
      </c>
      <c r="AY20">
        <f t="shared" si="32"/>
        <v>8.7432885619463359E-4</v>
      </c>
      <c r="AZ20">
        <f t="shared" si="33"/>
        <v>2.2811434434061897</v>
      </c>
      <c r="BA20" t="s">
        <v>306</v>
      </c>
      <c r="BB20">
        <v>664.81</v>
      </c>
      <c r="BC20">
        <f t="shared" si="34"/>
        <v>329.38000000000011</v>
      </c>
      <c r="BD20">
        <f t="shared" si="35"/>
        <v>0.20481499040154552</v>
      </c>
      <c r="BE20">
        <f t="shared" si="36"/>
        <v>0.87318222595263484</v>
      </c>
      <c r="BF20">
        <f t="shared" si="37"/>
        <v>0.24204806707752763</v>
      </c>
      <c r="BG20">
        <f t="shared" si="38"/>
        <v>0.89055495948751029</v>
      </c>
      <c r="BH20">
        <f t="shared" si="39"/>
        <v>1400.01933333333</v>
      </c>
      <c r="BI20">
        <f t="shared" si="40"/>
        <v>1180.2013907473352</v>
      </c>
      <c r="BJ20">
        <f t="shared" si="41"/>
        <v>0.8429893521094266</v>
      </c>
      <c r="BK20">
        <f t="shared" si="42"/>
        <v>0.19597870421885319</v>
      </c>
      <c r="BL20">
        <v>6</v>
      </c>
      <c r="BM20">
        <v>0.5</v>
      </c>
      <c r="BN20" t="s">
        <v>290</v>
      </c>
      <c r="BO20">
        <v>2</v>
      </c>
      <c r="BP20">
        <v>1608163316.8499999</v>
      </c>
      <c r="BQ20">
        <v>99.603629999999995</v>
      </c>
      <c r="BR20">
        <v>100.2551</v>
      </c>
      <c r="BS20">
        <v>16.517583333333299</v>
      </c>
      <c r="BT20">
        <v>15.465923333333301</v>
      </c>
      <c r="BU20">
        <v>97.834923333333293</v>
      </c>
      <c r="BV20">
        <v>16.424040000000002</v>
      </c>
      <c r="BW20">
        <v>500.00220000000002</v>
      </c>
      <c r="BX20">
        <v>102.0331</v>
      </c>
      <c r="BY20">
        <v>4.2914750000000002E-2</v>
      </c>
      <c r="BZ20">
        <v>27.986693333333299</v>
      </c>
      <c r="CA20">
        <v>28.868256666666699</v>
      </c>
      <c r="CB20">
        <v>999.9</v>
      </c>
      <c r="CC20">
        <v>0</v>
      </c>
      <c r="CD20">
        <v>0</v>
      </c>
      <c r="CE20">
        <v>9998.0773333333309</v>
      </c>
      <c r="CF20">
        <v>0</v>
      </c>
      <c r="CG20">
        <v>213.871933333333</v>
      </c>
      <c r="CH20">
        <v>1400.01933333333</v>
      </c>
      <c r="CI20">
        <v>0.89999870000000004</v>
      </c>
      <c r="CJ20">
        <v>0.10000102</v>
      </c>
      <c r="CK20">
        <v>0</v>
      </c>
      <c r="CL20">
        <v>926.73670000000004</v>
      </c>
      <c r="CM20">
        <v>4.9997499999999997</v>
      </c>
      <c r="CN20">
        <v>12837.7966666667</v>
      </c>
      <c r="CO20">
        <v>12178.2133333333</v>
      </c>
      <c r="CP20">
        <v>48.324599999999997</v>
      </c>
      <c r="CQ20">
        <v>49.686999999999998</v>
      </c>
      <c r="CR20">
        <v>49.299599999999998</v>
      </c>
      <c r="CS20">
        <v>49.199599999999997</v>
      </c>
      <c r="CT20">
        <v>49.432866666666598</v>
      </c>
      <c r="CU20">
        <v>1255.5143333333299</v>
      </c>
      <c r="CV20">
        <v>139.505</v>
      </c>
      <c r="CW20">
        <v>0</v>
      </c>
      <c r="CX20">
        <v>72</v>
      </c>
      <c r="CY20">
        <v>0</v>
      </c>
      <c r="CZ20">
        <v>926.72803846153897</v>
      </c>
      <c r="DA20">
        <v>-13.798188047527701</v>
      </c>
      <c r="DB20">
        <v>-217.16923081414899</v>
      </c>
      <c r="DC20">
        <v>12837.7692307692</v>
      </c>
      <c r="DD20">
        <v>15</v>
      </c>
      <c r="DE20">
        <v>1608163180.0999999</v>
      </c>
      <c r="DF20" t="s">
        <v>297</v>
      </c>
      <c r="DG20">
        <v>1608163180.0999999</v>
      </c>
      <c r="DH20">
        <v>1608163170.5999999</v>
      </c>
      <c r="DI20">
        <v>30</v>
      </c>
      <c r="DJ20">
        <v>-2.86</v>
      </c>
      <c r="DK20">
        <v>1E-3</v>
      </c>
      <c r="DL20">
        <v>1.7689999999999999</v>
      </c>
      <c r="DM20">
        <v>9.4E-2</v>
      </c>
      <c r="DN20">
        <v>46</v>
      </c>
      <c r="DO20">
        <v>16</v>
      </c>
      <c r="DP20">
        <v>0.33</v>
      </c>
      <c r="DQ20">
        <v>0.09</v>
      </c>
      <c r="DR20">
        <v>0.45706421227121202</v>
      </c>
      <c r="DS20">
        <v>-0.110482089792188</v>
      </c>
      <c r="DT20">
        <v>2.6350695800321601E-2</v>
      </c>
      <c r="DU20">
        <v>1</v>
      </c>
      <c r="DV20">
        <v>-0.65495325806451599</v>
      </c>
      <c r="DW20">
        <v>0.10623435483871101</v>
      </c>
      <c r="DX20">
        <v>3.0853371458967299E-2</v>
      </c>
      <c r="DY20">
        <v>1</v>
      </c>
      <c r="DZ20">
        <v>1.0503232258064501</v>
      </c>
      <c r="EA20">
        <v>0.10742854838709801</v>
      </c>
      <c r="EB20">
        <v>8.02465048463946E-3</v>
      </c>
      <c r="EC20">
        <v>1</v>
      </c>
      <c r="ED20">
        <v>3</v>
      </c>
      <c r="EE20">
        <v>3</v>
      </c>
      <c r="EF20" t="s">
        <v>298</v>
      </c>
      <c r="EG20">
        <v>100</v>
      </c>
      <c r="EH20">
        <v>100</v>
      </c>
      <c r="EI20">
        <v>1.7689999999999999</v>
      </c>
      <c r="EJ20">
        <v>9.3600000000000003E-2</v>
      </c>
      <c r="EK20">
        <v>1.7687095238095301</v>
      </c>
      <c r="EL20">
        <v>0</v>
      </c>
      <c r="EM20">
        <v>0</v>
      </c>
      <c r="EN20">
        <v>0</v>
      </c>
      <c r="EO20">
        <v>9.3535000000001006E-2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2.4</v>
      </c>
      <c r="EX20">
        <v>2.6</v>
      </c>
      <c r="EY20">
        <v>2</v>
      </c>
      <c r="EZ20">
        <v>508.42099999999999</v>
      </c>
      <c r="FA20">
        <v>465.649</v>
      </c>
      <c r="FB20">
        <v>24.444800000000001</v>
      </c>
      <c r="FC20">
        <v>32.348300000000002</v>
      </c>
      <c r="FD20">
        <v>29.999700000000001</v>
      </c>
      <c r="FE20">
        <v>32.3506</v>
      </c>
      <c r="FF20">
        <v>32.329900000000002</v>
      </c>
      <c r="FG20">
        <v>9.0550200000000007</v>
      </c>
      <c r="FH20">
        <v>0</v>
      </c>
      <c r="FI20">
        <v>100</v>
      </c>
      <c r="FJ20">
        <v>24.454799999999999</v>
      </c>
      <c r="FK20">
        <v>100.474</v>
      </c>
      <c r="FL20">
        <v>16.419799999999999</v>
      </c>
      <c r="FM20">
        <v>101.60899999999999</v>
      </c>
      <c r="FN20">
        <v>101.04600000000001</v>
      </c>
    </row>
    <row r="21" spans="1:170" x14ac:dyDescent="0.25">
      <c r="A21">
        <v>5</v>
      </c>
      <c r="B21">
        <v>1608163395.5999999</v>
      </c>
      <c r="C21">
        <v>346</v>
      </c>
      <c r="D21" t="s">
        <v>307</v>
      </c>
      <c r="E21" t="s">
        <v>308</v>
      </c>
      <c r="F21" t="s">
        <v>285</v>
      </c>
      <c r="G21" t="s">
        <v>286</v>
      </c>
      <c r="H21">
        <v>1608163387.8499999</v>
      </c>
      <c r="I21">
        <f t="shared" si="0"/>
        <v>1.0192161612009828E-3</v>
      </c>
      <c r="J21">
        <f t="shared" si="1"/>
        <v>1.6763011574757367</v>
      </c>
      <c r="K21">
        <f t="shared" si="2"/>
        <v>148.99606666666699</v>
      </c>
      <c r="L21">
        <f t="shared" si="3"/>
        <v>84.111513128644759</v>
      </c>
      <c r="M21">
        <f t="shared" si="4"/>
        <v>8.5858430614865373</v>
      </c>
      <c r="N21">
        <f t="shared" si="5"/>
        <v>15.209057566497739</v>
      </c>
      <c r="O21">
        <f t="shared" si="6"/>
        <v>4.4581946105375171E-2</v>
      </c>
      <c r="P21">
        <f t="shared" si="7"/>
        <v>2.9654889061139782</v>
      </c>
      <c r="Q21">
        <f t="shared" si="8"/>
        <v>4.42129250774288E-2</v>
      </c>
      <c r="R21">
        <f t="shared" si="9"/>
        <v>2.7665978509611368E-2</v>
      </c>
      <c r="S21">
        <f t="shared" si="10"/>
        <v>231.29155359764306</v>
      </c>
      <c r="T21">
        <f t="shared" si="11"/>
        <v>29.057101765111099</v>
      </c>
      <c r="U21">
        <f t="shared" si="12"/>
        <v>28.846496666666699</v>
      </c>
      <c r="V21">
        <f t="shared" si="13"/>
        <v>3.9861872360239965</v>
      </c>
      <c r="W21">
        <f t="shared" si="14"/>
        <v>44.835366551856808</v>
      </c>
      <c r="X21">
        <f t="shared" si="15"/>
        <v>1.6985886460056339</v>
      </c>
      <c r="Y21">
        <f t="shared" si="16"/>
        <v>3.7885017490400972</v>
      </c>
      <c r="Z21">
        <f t="shared" si="17"/>
        <v>2.2875985900183626</v>
      </c>
      <c r="AA21">
        <f t="shared" si="18"/>
        <v>-44.947432708963341</v>
      </c>
      <c r="AB21">
        <f t="shared" si="19"/>
        <v>-139.91765407443788</v>
      </c>
      <c r="AC21">
        <f t="shared" si="20"/>
        <v>-10.32658224096058</v>
      </c>
      <c r="AD21">
        <f t="shared" si="21"/>
        <v>36.099884573281258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53793.332141568833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917.24119230769202</v>
      </c>
      <c r="AR21">
        <v>989.3</v>
      </c>
      <c r="AS21">
        <f t="shared" si="27"/>
        <v>7.2838176177406178E-2</v>
      </c>
      <c r="AT21">
        <v>0.5</v>
      </c>
      <c r="AU21">
        <f t="shared" si="28"/>
        <v>1180.1883307473138</v>
      </c>
      <c r="AV21">
        <f t="shared" si="29"/>
        <v>1.6763011574757367</v>
      </c>
      <c r="AW21">
        <f t="shared" si="30"/>
        <v>42.981382778745875</v>
      </c>
      <c r="AX21">
        <f t="shared" si="31"/>
        <v>0.33722834327302137</v>
      </c>
      <c r="AY21">
        <f t="shared" si="32"/>
        <v>1.9099058841436441E-3</v>
      </c>
      <c r="AZ21">
        <f t="shared" si="33"/>
        <v>2.2973617709491556</v>
      </c>
      <c r="BA21" t="s">
        <v>310</v>
      </c>
      <c r="BB21">
        <v>655.68</v>
      </c>
      <c r="BC21">
        <f t="shared" si="34"/>
        <v>333.62</v>
      </c>
      <c r="BD21">
        <f t="shared" si="35"/>
        <v>0.21599067109977799</v>
      </c>
      <c r="BE21">
        <f t="shared" si="36"/>
        <v>0.87199969306322889</v>
      </c>
      <c r="BF21">
        <f t="shared" si="37"/>
        <v>0.26315827176447537</v>
      </c>
      <c r="BG21">
        <f t="shared" si="38"/>
        <v>0.89247516450269793</v>
      </c>
      <c r="BH21">
        <f t="shared" si="39"/>
        <v>1400.0039999999999</v>
      </c>
      <c r="BI21">
        <f t="shared" si="40"/>
        <v>1180.1883307473138</v>
      </c>
      <c r="BJ21">
        <f t="shared" si="41"/>
        <v>0.84298925627877774</v>
      </c>
      <c r="BK21">
        <f t="shared" si="42"/>
        <v>0.19597851255755563</v>
      </c>
      <c r="BL21">
        <v>6</v>
      </c>
      <c r="BM21">
        <v>0.5</v>
      </c>
      <c r="BN21" t="s">
        <v>290</v>
      </c>
      <c r="BO21">
        <v>2</v>
      </c>
      <c r="BP21">
        <v>1608163387.8499999</v>
      </c>
      <c r="BQ21">
        <v>148.99606666666699</v>
      </c>
      <c r="BR21">
        <v>151.189766666667</v>
      </c>
      <c r="BS21">
        <v>16.640283333333301</v>
      </c>
      <c r="BT21">
        <v>15.4376266666667</v>
      </c>
      <c r="BU21">
        <v>147.22720000000001</v>
      </c>
      <c r="BV21">
        <v>16.5467366666667</v>
      </c>
      <c r="BW21">
        <v>500.02106666666702</v>
      </c>
      <c r="BX21">
        <v>102.03383333333301</v>
      </c>
      <c r="BY21">
        <v>4.3073170000000001E-2</v>
      </c>
      <c r="BZ21">
        <v>27.971329999999998</v>
      </c>
      <c r="CA21">
        <v>28.846496666666699</v>
      </c>
      <c r="CB21">
        <v>999.9</v>
      </c>
      <c r="CC21">
        <v>0</v>
      </c>
      <c r="CD21">
        <v>0</v>
      </c>
      <c r="CE21">
        <v>10002.879000000001</v>
      </c>
      <c r="CF21">
        <v>0</v>
      </c>
      <c r="CG21">
        <v>212.45609999999999</v>
      </c>
      <c r="CH21">
        <v>1400.0039999999999</v>
      </c>
      <c r="CI21">
        <v>0.89999923333333298</v>
      </c>
      <c r="CJ21">
        <v>0.10000049666666699</v>
      </c>
      <c r="CK21">
        <v>0</v>
      </c>
      <c r="CL21">
        <v>917.31923333333305</v>
      </c>
      <c r="CM21">
        <v>4.9997499999999997</v>
      </c>
      <c r="CN21">
        <v>12707.4066666667</v>
      </c>
      <c r="CO21">
        <v>12178.09</v>
      </c>
      <c r="CP21">
        <v>48.312066666666702</v>
      </c>
      <c r="CQ21">
        <v>49.616599999999998</v>
      </c>
      <c r="CR21">
        <v>49.2541333333333</v>
      </c>
      <c r="CS21">
        <v>49.1374</v>
      </c>
      <c r="CT21">
        <v>49.3832666666667</v>
      </c>
      <c r="CU21">
        <v>1255.5050000000001</v>
      </c>
      <c r="CV21">
        <v>139.499</v>
      </c>
      <c r="CW21">
        <v>0</v>
      </c>
      <c r="CX21">
        <v>70.5</v>
      </c>
      <c r="CY21">
        <v>0</v>
      </c>
      <c r="CZ21">
        <v>917.24119230769202</v>
      </c>
      <c r="DA21">
        <v>-12.827521364507099</v>
      </c>
      <c r="DB21">
        <v>-181.89401689647701</v>
      </c>
      <c r="DC21">
        <v>12706.2076923077</v>
      </c>
      <c r="DD21">
        <v>15</v>
      </c>
      <c r="DE21">
        <v>1608163180.0999999</v>
      </c>
      <c r="DF21" t="s">
        <v>297</v>
      </c>
      <c r="DG21">
        <v>1608163180.0999999</v>
      </c>
      <c r="DH21">
        <v>1608163170.5999999</v>
      </c>
      <c r="DI21">
        <v>30</v>
      </c>
      <c r="DJ21">
        <v>-2.86</v>
      </c>
      <c r="DK21">
        <v>1E-3</v>
      </c>
      <c r="DL21">
        <v>1.7689999999999999</v>
      </c>
      <c r="DM21">
        <v>9.4E-2</v>
      </c>
      <c r="DN21">
        <v>46</v>
      </c>
      <c r="DO21">
        <v>16</v>
      </c>
      <c r="DP21">
        <v>0.33</v>
      </c>
      <c r="DQ21">
        <v>0.09</v>
      </c>
      <c r="DR21">
        <v>1.6794013862110599</v>
      </c>
      <c r="DS21">
        <v>1.3027024921228899E-3</v>
      </c>
      <c r="DT21">
        <v>4.2123281127369697E-2</v>
      </c>
      <c r="DU21">
        <v>1</v>
      </c>
      <c r="DV21">
        <v>-2.19936516129032</v>
      </c>
      <c r="DW21">
        <v>-7.1088387096762601E-2</v>
      </c>
      <c r="DX21">
        <v>5.1300893966364502E-2</v>
      </c>
      <c r="DY21">
        <v>1</v>
      </c>
      <c r="DZ21">
        <v>1.20096806451613</v>
      </c>
      <c r="EA21">
        <v>0.13567887096774001</v>
      </c>
      <c r="EB21">
        <v>1.0148581791705399E-2</v>
      </c>
      <c r="EC21">
        <v>1</v>
      </c>
      <c r="ED21">
        <v>3</v>
      </c>
      <c r="EE21">
        <v>3</v>
      </c>
      <c r="EF21" t="s">
        <v>298</v>
      </c>
      <c r="EG21">
        <v>100</v>
      </c>
      <c r="EH21">
        <v>100</v>
      </c>
      <c r="EI21">
        <v>1.768</v>
      </c>
      <c r="EJ21">
        <v>9.35E-2</v>
      </c>
      <c r="EK21">
        <v>1.7687095238095301</v>
      </c>
      <c r="EL21">
        <v>0</v>
      </c>
      <c r="EM21">
        <v>0</v>
      </c>
      <c r="EN21">
        <v>0</v>
      </c>
      <c r="EO21">
        <v>9.3535000000001006E-2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3.6</v>
      </c>
      <c r="EX21">
        <v>3.8</v>
      </c>
      <c r="EY21">
        <v>2</v>
      </c>
      <c r="EZ21">
        <v>508.39299999999997</v>
      </c>
      <c r="FA21">
        <v>466.22899999999998</v>
      </c>
      <c r="FB21">
        <v>24.469000000000001</v>
      </c>
      <c r="FC21">
        <v>32.272100000000002</v>
      </c>
      <c r="FD21">
        <v>29.999600000000001</v>
      </c>
      <c r="FE21">
        <v>32.282899999999998</v>
      </c>
      <c r="FF21">
        <v>32.264000000000003</v>
      </c>
      <c r="FG21">
        <v>11.3926</v>
      </c>
      <c r="FH21">
        <v>0</v>
      </c>
      <c r="FI21">
        <v>100</v>
      </c>
      <c r="FJ21">
        <v>24.4876</v>
      </c>
      <c r="FK21">
        <v>151.6</v>
      </c>
      <c r="FL21">
        <v>16.503399999999999</v>
      </c>
      <c r="FM21">
        <v>101.62</v>
      </c>
      <c r="FN21">
        <v>101.059</v>
      </c>
    </row>
    <row r="22" spans="1:170" x14ac:dyDescent="0.25">
      <c r="A22">
        <v>6</v>
      </c>
      <c r="B22">
        <v>1608163465.5999999</v>
      </c>
      <c r="C22">
        <v>416</v>
      </c>
      <c r="D22" t="s">
        <v>311</v>
      </c>
      <c r="E22" t="s">
        <v>312</v>
      </c>
      <c r="F22" t="s">
        <v>285</v>
      </c>
      <c r="G22" t="s">
        <v>286</v>
      </c>
      <c r="H22">
        <v>1608163457.5999999</v>
      </c>
      <c r="I22">
        <f t="shared" si="0"/>
        <v>1.1587285083631842E-3</v>
      </c>
      <c r="J22">
        <f t="shared" si="1"/>
        <v>2.9551515792572443</v>
      </c>
      <c r="K22">
        <f t="shared" si="2"/>
        <v>198.875838709677</v>
      </c>
      <c r="L22">
        <f t="shared" si="3"/>
        <v>100.12893700154115</v>
      </c>
      <c r="M22">
        <f t="shared" si="4"/>
        <v>10.221024745096289</v>
      </c>
      <c r="N22">
        <f t="shared" si="5"/>
        <v>20.300973220379841</v>
      </c>
      <c r="O22">
        <f t="shared" si="6"/>
        <v>5.1104696454701823E-2</v>
      </c>
      <c r="P22">
        <f t="shared" si="7"/>
        <v>2.9648076217866572</v>
      </c>
      <c r="Q22">
        <f t="shared" si="8"/>
        <v>5.0620316304203244E-2</v>
      </c>
      <c r="R22">
        <f t="shared" si="9"/>
        <v>3.1680834578287909E-2</v>
      </c>
      <c r="S22">
        <f t="shared" si="10"/>
        <v>231.2864083889628</v>
      </c>
      <c r="T22">
        <f t="shared" si="11"/>
        <v>29.029895579255513</v>
      </c>
      <c r="U22">
        <f t="shared" si="12"/>
        <v>28.8390967741935</v>
      </c>
      <c r="V22">
        <f t="shared" si="13"/>
        <v>3.9844787336517329</v>
      </c>
      <c r="W22">
        <f t="shared" si="14"/>
        <v>45.194782832580444</v>
      </c>
      <c r="X22">
        <f t="shared" si="15"/>
        <v>1.7130493283936366</v>
      </c>
      <c r="Y22">
        <f t="shared" si="16"/>
        <v>3.7903696423090616</v>
      </c>
      <c r="Z22">
        <f t="shared" si="17"/>
        <v>2.2714294052580963</v>
      </c>
      <c r="AA22">
        <f t="shared" si="18"/>
        <v>-51.099927218816418</v>
      </c>
      <c r="AB22">
        <f t="shared" si="19"/>
        <v>-137.3514646539488</v>
      </c>
      <c r="AC22">
        <f t="shared" si="20"/>
        <v>-10.139567213411993</v>
      </c>
      <c r="AD22">
        <f t="shared" si="21"/>
        <v>32.69544930278559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53771.956308659603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912.29168000000004</v>
      </c>
      <c r="AR22">
        <v>990.55</v>
      </c>
      <c r="AS22">
        <f t="shared" si="27"/>
        <v>7.9004916460552188E-2</v>
      </c>
      <c r="AT22">
        <v>0.5</v>
      </c>
      <c r="AU22">
        <f t="shared" si="28"/>
        <v>1180.1608942957253</v>
      </c>
      <c r="AV22">
        <f t="shared" si="29"/>
        <v>2.9551515792572443</v>
      </c>
      <c r="AW22">
        <f t="shared" si="30"/>
        <v>46.619256431922167</v>
      </c>
      <c r="AX22">
        <f t="shared" si="31"/>
        <v>0.34360708697188425</v>
      </c>
      <c r="AY22">
        <f t="shared" si="32"/>
        <v>2.9935740763396214E-3</v>
      </c>
      <c r="AZ22">
        <f t="shared" si="33"/>
        <v>2.2932007470597142</v>
      </c>
      <c r="BA22" t="s">
        <v>314</v>
      </c>
      <c r="BB22">
        <v>650.19000000000005</v>
      </c>
      <c r="BC22">
        <f t="shared" si="34"/>
        <v>340.3599999999999</v>
      </c>
      <c r="BD22">
        <f t="shared" si="35"/>
        <v>0.22992807615465957</v>
      </c>
      <c r="BE22">
        <f t="shared" si="36"/>
        <v>0.86968823342483792</v>
      </c>
      <c r="BF22">
        <f t="shared" si="37"/>
        <v>0.28450010766369738</v>
      </c>
      <c r="BG22">
        <f t="shared" si="38"/>
        <v>0.89198431454994032</v>
      </c>
      <c r="BH22">
        <f t="shared" si="39"/>
        <v>1399.97129032258</v>
      </c>
      <c r="BI22">
        <f t="shared" si="40"/>
        <v>1180.1608942957253</v>
      </c>
      <c r="BJ22">
        <f t="shared" si="41"/>
        <v>0.84298935446297163</v>
      </c>
      <c r="BK22">
        <f t="shared" si="42"/>
        <v>0.19597870892594324</v>
      </c>
      <c r="BL22">
        <v>6</v>
      </c>
      <c r="BM22">
        <v>0.5</v>
      </c>
      <c r="BN22" t="s">
        <v>290</v>
      </c>
      <c r="BO22">
        <v>2</v>
      </c>
      <c r="BP22">
        <v>1608163457.5999999</v>
      </c>
      <c r="BQ22">
        <v>198.875838709677</v>
      </c>
      <c r="BR22">
        <v>202.69838709677401</v>
      </c>
      <c r="BS22">
        <v>16.781664516128998</v>
      </c>
      <c r="BT22">
        <v>15.4145838709677</v>
      </c>
      <c r="BU22">
        <v>197.10706451612899</v>
      </c>
      <c r="BV22">
        <v>16.688141935483898</v>
      </c>
      <c r="BW22">
        <v>500.02161290322601</v>
      </c>
      <c r="BX22">
        <v>102.035870967742</v>
      </c>
      <c r="BY22">
        <v>4.2759358064516098E-2</v>
      </c>
      <c r="BZ22">
        <v>27.979783870967701</v>
      </c>
      <c r="CA22">
        <v>28.8390967741935</v>
      </c>
      <c r="CB22">
        <v>999.9</v>
      </c>
      <c r="CC22">
        <v>0</v>
      </c>
      <c r="CD22">
        <v>0</v>
      </c>
      <c r="CE22">
        <v>9998.8193548387098</v>
      </c>
      <c r="CF22">
        <v>0</v>
      </c>
      <c r="CG22">
        <v>210.18148387096801</v>
      </c>
      <c r="CH22">
        <v>1399.97129032258</v>
      </c>
      <c r="CI22">
        <v>0.89999906451612899</v>
      </c>
      <c r="CJ22">
        <v>0.100000767741935</v>
      </c>
      <c r="CK22">
        <v>0</v>
      </c>
      <c r="CL22">
        <v>912.45609677419395</v>
      </c>
      <c r="CM22">
        <v>4.9997499999999997</v>
      </c>
      <c r="CN22">
        <v>12640.225806451601</v>
      </c>
      <c r="CO22">
        <v>12177.777419354799</v>
      </c>
      <c r="CP22">
        <v>48.264000000000003</v>
      </c>
      <c r="CQ22">
        <v>49.524000000000001</v>
      </c>
      <c r="CR22">
        <v>49.205290322580602</v>
      </c>
      <c r="CS22">
        <v>49.062064516128999</v>
      </c>
      <c r="CT22">
        <v>49.362806451612897</v>
      </c>
      <c r="CU22">
        <v>1255.4709677419401</v>
      </c>
      <c r="CV22">
        <v>139.50032258064499</v>
      </c>
      <c r="CW22">
        <v>0</v>
      </c>
      <c r="CX22">
        <v>69.100000143051105</v>
      </c>
      <c r="CY22">
        <v>0</v>
      </c>
      <c r="CZ22">
        <v>912.29168000000004</v>
      </c>
      <c r="DA22">
        <v>-10.569000003794301</v>
      </c>
      <c r="DB22">
        <v>-157.96153838512299</v>
      </c>
      <c r="DC22">
        <v>12638.528</v>
      </c>
      <c r="DD22">
        <v>15</v>
      </c>
      <c r="DE22">
        <v>1608163180.0999999</v>
      </c>
      <c r="DF22" t="s">
        <v>297</v>
      </c>
      <c r="DG22">
        <v>1608163180.0999999</v>
      </c>
      <c r="DH22">
        <v>1608163170.5999999</v>
      </c>
      <c r="DI22">
        <v>30</v>
      </c>
      <c r="DJ22">
        <v>-2.86</v>
      </c>
      <c r="DK22">
        <v>1E-3</v>
      </c>
      <c r="DL22">
        <v>1.7689999999999999</v>
      </c>
      <c r="DM22">
        <v>9.4E-2</v>
      </c>
      <c r="DN22">
        <v>46</v>
      </c>
      <c r="DO22">
        <v>16</v>
      </c>
      <c r="DP22">
        <v>0.33</v>
      </c>
      <c r="DQ22">
        <v>0.09</v>
      </c>
      <c r="DR22">
        <v>2.9553026114045799</v>
      </c>
      <c r="DS22">
        <v>-0.114121069032652</v>
      </c>
      <c r="DT22">
        <v>5.2151443659529E-2</v>
      </c>
      <c r="DU22">
        <v>1</v>
      </c>
      <c r="DV22">
        <v>-3.8251945161290299</v>
      </c>
      <c r="DW22">
        <v>3.4889032258080301E-2</v>
      </c>
      <c r="DX22">
        <v>6.2914285614980095E-2</v>
      </c>
      <c r="DY22">
        <v>1</v>
      </c>
      <c r="DZ22">
        <v>1.3660019354838699</v>
      </c>
      <c r="EA22">
        <v>0.12275612903225</v>
      </c>
      <c r="EB22">
        <v>9.1770149125690696E-3</v>
      </c>
      <c r="EC22">
        <v>1</v>
      </c>
      <c r="ED22">
        <v>3</v>
      </c>
      <c r="EE22">
        <v>3</v>
      </c>
      <c r="EF22" t="s">
        <v>298</v>
      </c>
      <c r="EG22">
        <v>100</v>
      </c>
      <c r="EH22">
        <v>100</v>
      </c>
      <c r="EI22">
        <v>1.7689999999999999</v>
      </c>
      <c r="EJ22">
        <v>9.35E-2</v>
      </c>
      <c r="EK22">
        <v>1.7687095238095301</v>
      </c>
      <c r="EL22">
        <v>0</v>
      </c>
      <c r="EM22">
        <v>0</v>
      </c>
      <c r="EN22">
        <v>0</v>
      </c>
      <c r="EO22">
        <v>9.3535000000001006E-2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4.8</v>
      </c>
      <c r="EX22">
        <v>4.9000000000000004</v>
      </c>
      <c r="EY22">
        <v>2</v>
      </c>
      <c r="EZ22">
        <v>508.59899999999999</v>
      </c>
      <c r="FA22">
        <v>466.44600000000003</v>
      </c>
      <c r="FB22">
        <v>24.5459</v>
      </c>
      <c r="FC22">
        <v>32.1937</v>
      </c>
      <c r="FD22">
        <v>29.999600000000001</v>
      </c>
      <c r="FE22">
        <v>32.212000000000003</v>
      </c>
      <c r="FF22">
        <v>32.193899999999999</v>
      </c>
      <c r="FG22">
        <v>13.722899999999999</v>
      </c>
      <c r="FH22">
        <v>0</v>
      </c>
      <c r="FI22">
        <v>100</v>
      </c>
      <c r="FJ22">
        <v>24.5566</v>
      </c>
      <c r="FK22">
        <v>203.16200000000001</v>
      </c>
      <c r="FL22">
        <v>16.617599999999999</v>
      </c>
      <c r="FM22">
        <v>101.63200000000001</v>
      </c>
      <c r="FN22">
        <v>101.07299999999999</v>
      </c>
    </row>
    <row r="23" spans="1:170" x14ac:dyDescent="0.25">
      <c r="A23">
        <v>7</v>
      </c>
      <c r="B23">
        <v>1608163536</v>
      </c>
      <c r="C23">
        <v>486.40000009536698</v>
      </c>
      <c r="D23" t="s">
        <v>315</v>
      </c>
      <c r="E23" t="s">
        <v>316</v>
      </c>
      <c r="F23" t="s">
        <v>285</v>
      </c>
      <c r="G23" t="s">
        <v>286</v>
      </c>
      <c r="H23">
        <v>1608163528.0903201</v>
      </c>
      <c r="I23">
        <f t="shared" si="0"/>
        <v>1.2840243469324681E-3</v>
      </c>
      <c r="J23">
        <f t="shared" si="1"/>
        <v>4.3802979509889788</v>
      </c>
      <c r="K23">
        <f t="shared" si="2"/>
        <v>248.84983870967699</v>
      </c>
      <c r="L23">
        <f t="shared" si="3"/>
        <v>118.32605798811585</v>
      </c>
      <c r="M23">
        <f t="shared" si="4"/>
        <v>12.078922081828287</v>
      </c>
      <c r="N23">
        <f t="shared" si="5"/>
        <v>25.403008119746694</v>
      </c>
      <c r="O23">
        <f t="shared" si="6"/>
        <v>5.7102673166495602E-2</v>
      </c>
      <c r="P23">
        <f t="shared" si="7"/>
        <v>2.9651529141389403</v>
      </c>
      <c r="Q23">
        <f t="shared" si="8"/>
        <v>5.6498715228520867E-2</v>
      </c>
      <c r="R23">
        <f t="shared" si="9"/>
        <v>3.536542782437057E-2</v>
      </c>
      <c r="S23">
        <f t="shared" si="10"/>
        <v>231.2880073696067</v>
      </c>
      <c r="T23">
        <f t="shared" si="11"/>
        <v>29.005705770418658</v>
      </c>
      <c r="U23">
        <f t="shared" si="12"/>
        <v>28.822590322580599</v>
      </c>
      <c r="V23">
        <f t="shared" si="13"/>
        <v>3.9806699909512986</v>
      </c>
      <c r="W23">
        <f t="shared" si="14"/>
        <v>45.502797270033881</v>
      </c>
      <c r="X23">
        <f t="shared" si="15"/>
        <v>1.7255408700705526</v>
      </c>
      <c r="Y23">
        <f t="shared" si="16"/>
        <v>3.7921643802037575</v>
      </c>
      <c r="Z23">
        <f t="shared" si="17"/>
        <v>2.255129120880746</v>
      </c>
      <c r="AA23">
        <f t="shared" si="18"/>
        <v>-56.625473699721844</v>
      </c>
      <c r="AB23">
        <f t="shared" si="19"/>
        <v>-133.43084559007562</v>
      </c>
      <c r="AC23">
        <f t="shared" si="20"/>
        <v>-9.8485797970434525</v>
      </c>
      <c r="AD23">
        <f t="shared" si="21"/>
        <v>31.383108282765789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53780.668424826763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910.78873076923105</v>
      </c>
      <c r="AR23">
        <v>996.46</v>
      </c>
      <c r="AS23">
        <f t="shared" si="27"/>
        <v>8.5975622935962281E-2</v>
      </c>
      <c r="AT23">
        <v>0.5</v>
      </c>
      <c r="AU23">
        <f t="shared" si="28"/>
        <v>1180.1690523602456</v>
      </c>
      <c r="AV23">
        <f t="shared" si="29"/>
        <v>4.3802979509889788</v>
      </c>
      <c r="AW23">
        <f t="shared" si="30"/>
        <v>50.732884723208201</v>
      </c>
      <c r="AX23">
        <f t="shared" si="31"/>
        <v>0.35247777131043895</v>
      </c>
      <c r="AY23">
        <f t="shared" si="32"/>
        <v>4.2011315420358627E-3</v>
      </c>
      <c r="AZ23">
        <f t="shared" si="33"/>
        <v>2.2736687875077775</v>
      </c>
      <c r="BA23" t="s">
        <v>318</v>
      </c>
      <c r="BB23">
        <v>645.23</v>
      </c>
      <c r="BC23">
        <f t="shared" si="34"/>
        <v>351.23</v>
      </c>
      <c r="BD23">
        <f t="shared" si="35"/>
        <v>0.24391785790157156</v>
      </c>
      <c r="BE23">
        <f t="shared" si="36"/>
        <v>0.86578137837476354</v>
      </c>
      <c r="BF23">
        <f t="shared" si="37"/>
        <v>0.30489832401622768</v>
      </c>
      <c r="BG23">
        <f t="shared" si="38"/>
        <v>0.88966357597330259</v>
      </c>
      <c r="BH23">
        <f t="shared" si="39"/>
        <v>1399.98096774194</v>
      </c>
      <c r="BI23">
        <f t="shared" si="40"/>
        <v>1180.1690523602456</v>
      </c>
      <c r="BJ23">
        <f t="shared" si="41"/>
        <v>0.84298935453655921</v>
      </c>
      <c r="BK23">
        <f t="shared" si="42"/>
        <v>0.19597870907311865</v>
      </c>
      <c r="BL23">
        <v>6</v>
      </c>
      <c r="BM23">
        <v>0.5</v>
      </c>
      <c r="BN23" t="s">
        <v>290</v>
      </c>
      <c r="BO23">
        <v>2</v>
      </c>
      <c r="BP23">
        <v>1608163528.0903201</v>
      </c>
      <c r="BQ23">
        <v>248.84983870967699</v>
      </c>
      <c r="BR23">
        <v>254.489451612903</v>
      </c>
      <c r="BS23">
        <v>16.903532258064502</v>
      </c>
      <c r="BT23">
        <v>15.3887967741935</v>
      </c>
      <c r="BU23">
        <v>247.08109677419401</v>
      </c>
      <c r="BV23">
        <v>16.809999999999999</v>
      </c>
      <c r="BW23">
        <v>500.01593548387098</v>
      </c>
      <c r="BX23">
        <v>102.03925806451601</v>
      </c>
      <c r="BY23">
        <v>4.2415974193548402E-2</v>
      </c>
      <c r="BZ23">
        <v>27.987903225806399</v>
      </c>
      <c r="CA23">
        <v>28.822590322580599</v>
      </c>
      <c r="CB23">
        <v>999.9</v>
      </c>
      <c r="CC23">
        <v>0</v>
      </c>
      <c r="CD23">
        <v>0</v>
      </c>
      <c r="CE23">
        <v>10000.4435483871</v>
      </c>
      <c r="CF23">
        <v>0</v>
      </c>
      <c r="CG23">
        <v>208.220870967742</v>
      </c>
      <c r="CH23">
        <v>1399.98096774194</v>
      </c>
      <c r="CI23">
        <v>0.89999822580645095</v>
      </c>
      <c r="CJ23">
        <v>0.1000016</v>
      </c>
      <c r="CK23">
        <v>0</v>
      </c>
      <c r="CL23">
        <v>910.87748387096804</v>
      </c>
      <c r="CM23">
        <v>4.9997499999999997</v>
      </c>
      <c r="CN23">
        <v>12621.658064516099</v>
      </c>
      <c r="CO23">
        <v>12177.8612903226</v>
      </c>
      <c r="CP23">
        <v>48.219516129032201</v>
      </c>
      <c r="CQ23">
        <v>49.483741935483899</v>
      </c>
      <c r="CR23">
        <v>49.161000000000001</v>
      </c>
      <c r="CS23">
        <v>48.997806451612902</v>
      </c>
      <c r="CT23">
        <v>49.320193548387103</v>
      </c>
      <c r="CU23">
        <v>1255.4796774193501</v>
      </c>
      <c r="CV23">
        <v>139.50129032258101</v>
      </c>
      <c r="CW23">
        <v>0</v>
      </c>
      <c r="CX23">
        <v>69.900000095367403</v>
      </c>
      <c r="CY23">
        <v>0</v>
      </c>
      <c r="CZ23">
        <v>910.78873076923105</v>
      </c>
      <c r="DA23">
        <v>-7.46656410338763</v>
      </c>
      <c r="DB23">
        <v>-104.078632426621</v>
      </c>
      <c r="DC23">
        <v>12620.765384615401</v>
      </c>
      <c r="DD23">
        <v>15</v>
      </c>
      <c r="DE23">
        <v>1608163180.0999999</v>
      </c>
      <c r="DF23" t="s">
        <v>297</v>
      </c>
      <c r="DG23">
        <v>1608163180.0999999</v>
      </c>
      <c r="DH23">
        <v>1608163170.5999999</v>
      </c>
      <c r="DI23">
        <v>30</v>
      </c>
      <c r="DJ23">
        <v>-2.86</v>
      </c>
      <c r="DK23">
        <v>1E-3</v>
      </c>
      <c r="DL23">
        <v>1.7689999999999999</v>
      </c>
      <c r="DM23">
        <v>9.4E-2</v>
      </c>
      <c r="DN23">
        <v>46</v>
      </c>
      <c r="DO23">
        <v>16</v>
      </c>
      <c r="DP23">
        <v>0.33</v>
      </c>
      <c r="DQ23">
        <v>0.09</v>
      </c>
      <c r="DR23">
        <v>4.3826007245411196</v>
      </c>
      <c r="DS23">
        <v>-4.9072331022636202E-2</v>
      </c>
      <c r="DT23">
        <v>2.47942588788648E-2</v>
      </c>
      <c r="DU23">
        <v>1</v>
      </c>
      <c r="DV23">
        <v>-5.64000129032258</v>
      </c>
      <c r="DW23">
        <v>-6.2896902936927498E-2</v>
      </c>
      <c r="DX23">
        <v>2.5361150215842902E-2</v>
      </c>
      <c r="DY23">
        <v>1</v>
      </c>
      <c r="DZ23">
        <v>1.5138638709677401</v>
      </c>
      <c r="EA23">
        <v>9.8879624563936203E-2</v>
      </c>
      <c r="EB23">
        <v>7.3842551232528699E-3</v>
      </c>
      <c r="EC23">
        <v>1</v>
      </c>
      <c r="ED23">
        <v>3</v>
      </c>
      <c r="EE23">
        <v>3</v>
      </c>
      <c r="EF23" t="s">
        <v>298</v>
      </c>
      <c r="EG23">
        <v>100</v>
      </c>
      <c r="EH23">
        <v>100</v>
      </c>
      <c r="EI23">
        <v>1.7689999999999999</v>
      </c>
      <c r="EJ23">
        <v>9.35E-2</v>
      </c>
      <c r="EK23">
        <v>1.7687095238095301</v>
      </c>
      <c r="EL23">
        <v>0</v>
      </c>
      <c r="EM23">
        <v>0</v>
      </c>
      <c r="EN23">
        <v>0</v>
      </c>
      <c r="EO23">
        <v>9.3535000000001006E-2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5.9</v>
      </c>
      <c r="EX23">
        <v>6.1</v>
      </c>
      <c r="EY23">
        <v>2</v>
      </c>
      <c r="EZ23">
        <v>508.83100000000002</v>
      </c>
      <c r="FA23">
        <v>466.94200000000001</v>
      </c>
      <c r="FB23">
        <v>24.524899999999999</v>
      </c>
      <c r="FC23">
        <v>32.113599999999998</v>
      </c>
      <c r="FD23">
        <v>29.999700000000001</v>
      </c>
      <c r="FE23">
        <v>32.138399999999997</v>
      </c>
      <c r="FF23">
        <v>32.121899999999997</v>
      </c>
      <c r="FG23">
        <v>16.032900000000001</v>
      </c>
      <c r="FH23">
        <v>0</v>
      </c>
      <c r="FI23">
        <v>100</v>
      </c>
      <c r="FJ23">
        <v>24.533000000000001</v>
      </c>
      <c r="FK23">
        <v>254.971</v>
      </c>
      <c r="FL23">
        <v>16.751200000000001</v>
      </c>
      <c r="FM23">
        <v>101.64400000000001</v>
      </c>
      <c r="FN23">
        <v>101.087</v>
      </c>
    </row>
    <row r="24" spans="1:170" x14ac:dyDescent="0.25">
      <c r="A24">
        <v>8</v>
      </c>
      <c r="B24">
        <v>1608163604</v>
      </c>
      <c r="C24">
        <v>554.40000009536698</v>
      </c>
      <c r="D24" t="s">
        <v>319</v>
      </c>
      <c r="E24" t="s">
        <v>320</v>
      </c>
      <c r="F24" t="s">
        <v>285</v>
      </c>
      <c r="G24" t="s">
        <v>286</v>
      </c>
      <c r="H24">
        <v>1608163596.25</v>
      </c>
      <c r="I24">
        <f t="shared" si="0"/>
        <v>1.3869418134271512E-3</v>
      </c>
      <c r="J24">
        <f t="shared" si="1"/>
        <v>8.8900850942834069</v>
      </c>
      <c r="K24">
        <f t="shared" si="2"/>
        <v>396.22313333333301</v>
      </c>
      <c r="L24">
        <f t="shared" si="3"/>
        <v>154.72407406393805</v>
      </c>
      <c r="M24">
        <f t="shared" si="4"/>
        <v>15.794714766183127</v>
      </c>
      <c r="N24">
        <f t="shared" si="5"/>
        <v>40.447689944986799</v>
      </c>
      <c r="O24">
        <f t="shared" si="6"/>
        <v>6.204170256723094E-2</v>
      </c>
      <c r="P24">
        <f t="shared" si="7"/>
        <v>2.9646070875322681</v>
      </c>
      <c r="Q24">
        <f t="shared" si="8"/>
        <v>6.1329322395934936E-2</v>
      </c>
      <c r="R24">
        <f t="shared" si="9"/>
        <v>3.8394149367701316E-2</v>
      </c>
      <c r="S24">
        <f t="shared" si="10"/>
        <v>231.29311115886384</v>
      </c>
      <c r="T24">
        <f t="shared" si="11"/>
        <v>28.98184611359882</v>
      </c>
      <c r="U24">
        <f t="shared" si="12"/>
        <v>28.818096666666701</v>
      </c>
      <c r="V24">
        <f t="shared" si="13"/>
        <v>3.979633662774587</v>
      </c>
      <c r="W24">
        <f t="shared" si="14"/>
        <v>45.763888969020996</v>
      </c>
      <c r="X24">
        <f t="shared" si="15"/>
        <v>1.7356837408334786</v>
      </c>
      <c r="Y24">
        <f t="shared" si="16"/>
        <v>3.7926928413107923</v>
      </c>
      <c r="Z24">
        <f t="shared" si="17"/>
        <v>2.2439499219411081</v>
      </c>
      <c r="AA24">
        <f t="shared" si="18"/>
        <v>-61.164133972137371</v>
      </c>
      <c r="AB24">
        <f t="shared" si="19"/>
        <v>-132.30606614712445</v>
      </c>
      <c r="AC24">
        <f t="shared" si="20"/>
        <v>-9.7672548331871845</v>
      </c>
      <c r="AD24">
        <f t="shared" si="21"/>
        <v>28.055656206414824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53764.320450674291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923.61620000000005</v>
      </c>
      <c r="AR24">
        <v>1031.77</v>
      </c>
      <c r="AS24">
        <f t="shared" si="27"/>
        <v>0.10482355563739976</v>
      </c>
      <c r="AT24">
        <v>0.5</v>
      </c>
      <c r="AU24">
        <f t="shared" si="28"/>
        <v>1180.19545174377</v>
      </c>
      <c r="AV24">
        <f t="shared" si="29"/>
        <v>8.8900850942834069</v>
      </c>
      <c r="AW24">
        <f t="shared" si="30"/>
        <v>61.85614179943461</v>
      </c>
      <c r="AX24">
        <f t="shared" si="31"/>
        <v>0.38449460635606775</v>
      </c>
      <c r="AY24">
        <f t="shared" si="32"/>
        <v>8.0222581438613889E-3</v>
      </c>
      <c r="AZ24">
        <f t="shared" si="33"/>
        <v>2.1616348604824718</v>
      </c>
      <c r="BA24" t="s">
        <v>322</v>
      </c>
      <c r="BB24">
        <v>635.05999999999995</v>
      </c>
      <c r="BC24">
        <f t="shared" si="34"/>
        <v>396.71000000000004</v>
      </c>
      <c r="BD24">
        <f t="shared" si="35"/>
        <v>0.27262685588969254</v>
      </c>
      <c r="BE24">
        <f t="shared" si="36"/>
        <v>0.84898858782955589</v>
      </c>
      <c r="BF24">
        <f t="shared" si="37"/>
        <v>0.34194172396098038</v>
      </c>
      <c r="BG24">
        <f t="shared" si="38"/>
        <v>0.87579804650780646</v>
      </c>
      <c r="BH24">
        <f t="shared" si="39"/>
        <v>1400.0123333333299</v>
      </c>
      <c r="BI24">
        <f t="shared" si="40"/>
        <v>1180.19545174377</v>
      </c>
      <c r="BJ24">
        <f t="shared" si="41"/>
        <v>0.84298932491102307</v>
      </c>
      <c r="BK24">
        <f t="shared" si="42"/>
        <v>0.19597864982204613</v>
      </c>
      <c r="BL24">
        <v>6</v>
      </c>
      <c r="BM24">
        <v>0.5</v>
      </c>
      <c r="BN24" t="s">
        <v>290</v>
      </c>
      <c r="BO24">
        <v>2</v>
      </c>
      <c r="BP24">
        <v>1608163596.25</v>
      </c>
      <c r="BQ24">
        <v>396.22313333333301</v>
      </c>
      <c r="BR24">
        <v>407.550366666667</v>
      </c>
      <c r="BS24">
        <v>17.002653333333299</v>
      </c>
      <c r="BT24">
        <v>15.366666666666699</v>
      </c>
      <c r="BU24">
        <v>394.45446666666697</v>
      </c>
      <c r="BV24">
        <v>16.909113333333298</v>
      </c>
      <c r="BW24">
        <v>500.01389999999998</v>
      </c>
      <c r="BX24">
        <v>102.040566666667</v>
      </c>
      <c r="BY24">
        <v>4.2543940000000002E-2</v>
      </c>
      <c r="BZ24">
        <v>27.990293333333302</v>
      </c>
      <c r="CA24">
        <v>28.818096666666701</v>
      </c>
      <c r="CB24">
        <v>999.9</v>
      </c>
      <c r="CC24">
        <v>0</v>
      </c>
      <c r="CD24">
        <v>0</v>
      </c>
      <c r="CE24">
        <v>9997.2233333333297</v>
      </c>
      <c r="CF24">
        <v>0</v>
      </c>
      <c r="CG24">
        <v>208.5112</v>
      </c>
      <c r="CH24">
        <v>1400.0123333333299</v>
      </c>
      <c r="CI24">
        <v>0.89999669999999998</v>
      </c>
      <c r="CJ24">
        <v>0.100003093333333</v>
      </c>
      <c r="CK24">
        <v>0</v>
      </c>
      <c r="CL24">
        <v>923.61866666666697</v>
      </c>
      <c r="CM24">
        <v>4.9997499999999997</v>
      </c>
      <c r="CN24">
        <v>12805.93</v>
      </c>
      <c r="CO24">
        <v>12178.14</v>
      </c>
      <c r="CP24">
        <v>48.195533333333302</v>
      </c>
      <c r="CQ24">
        <v>49.436999999999998</v>
      </c>
      <c r="CR24">
        <v>49.1353333333333</v>
      </c>
      <c r="CS24">
        <v>48.972633333333299</v>
      </c>
      <c r="CT24">
        <v>49.2684</v>
      </c>
      <c r="CU24">
        <v>1255.509</v>
      </c>
      <c r="CV24">
        <v>139.50299999999999</v>
      </c>
      <c r="CW24">
        <v>0</v>
      </c>
      <c r="CX24">
        <v>67.5</v>
      </c>
      <c r="CY24">
        <v>0</v>
      </c>
      <c r="CZ24">
        <v>923.61620000000005</v>
      </c>
      <c r="DA24">
        <v>1.35561537706848</v>
      </c>
      <c r="DB24">
        <v>22.492307534865901</v>
      </c>
      <c r="DC24">
        <v>12806.067999999999</v>
      </c>
      <c r="DD24">
        <v>15</v>
      </c>
      <c r="DE24">
        <v>1608163180.0999999</v>
      </c>
      <c r="DF24" t="s">
        <v>297</v>
      </c>
      <c r="DG24">
        <v>1608163180.0999999</v>
      </c>
      <c r="DH24">
        <v>1608163170.5999999</v>
      </c>
      <c r="DI24">
        <v>30</v>
      </c>
      <c r="DJ24">
        <v>-2.86</v>
      </c>
      <c r="DK24">
        <v>1E-3</v>
      </c>
      <c r="DL24">
        <v>1.7689999999999999</v>
      </c>
      <c r="DM24">
        <v>9.4E-2</v>
      </c>
      <c r="DN24">
        <v>46</v>
      </c>
      <c r="DO24">
        <v>16</v>
      </c>
      <c r="DP24">
        <v>0.33</v>
      </c>
      <c r="DQ24">
        <v>0.09</v>
      </c>
      <c r="DR24">
        <v>8.9010289829743492</v>
      </c>
      <c r="DS24">
        <v>-0.215370248681931</v>
      </c>
      <c r="DT24">
        <v>6.12074401742079E-2</v>
      </c>
      <c r="DU24">
        <v>1</v>
      </c>
      <c r="DV24">
        <v>-11.3398677419355</v>
      </c>
      <c r="DW24">
        <v>0.18011129032258799</v>
      </c>
      <c r="DX24">
        <v>7.1607412605556794E-2</v>
      </c>
      <c r="DY24">
        <v>1</v>
      </c>
      <c r="DZ24">
        <v>1.6348987096774199</v>
      </c>
      <c r="EA24">
        <v>8.9183709677416595E-2</v>
      </c>
      <c r="EB24">
        <v>6.6763138090568299E-3</v>
      </c>
      <c r="EC24">
        <v>1</v>
      </c>
      <c r="ED24">
        <v>3</v>
      </c>
      <c r="EE24">
        <v>3</v>
      </c>
      <c r="EF24" t="s">
        <v>298</v>
      </c>
      <c r="EG24">
        <v>100</v>
      </c>
      <c r="EH24">
        <v>100</v>
      </c>
      <c r="EI24">
        <v>1.768</v>
      </c>
      <c r="EJ24">
        <v>9.3600000000000003E-2</v>
      </c>
      <c r="EK24">
        <v>1.7687095238095301</v>
      </c>
      <c r="EL24">
        <v>0</v>
      </c>
      <c r="EM24">
        <v>0</v>
      </c>
      <c r="EN24">
        <v>0</v>
      </c>
      <c r="EO24">
        <v>9.3535000000001006E-2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7.1</v>
      </c>
      <c r="EX24">
        <v>7.2</v>
      </c>
      <c r="EY24">
        <v>2</v>
      </c>
      <c r="EZ24">
        <v>508.52199999999999</v>
      </c>
      <c r="FA24">
        <v>467.44099999999997</v>
      </c>
      <c r="FB24">
        <v>24.504100000000001</v>
      </c>
      <c r="FC24">
        <v>32.04</v>
      </c>
      <c r="FD24">
        <v>29.999500000000001</v>
      </c>
      <c r="FE24">
        <v>32.066899999999997</v>
      </c>
      <c r="FF24">
        <v>32.0505</v>
      </c>
      <c r="FG24">
        <v>22.5825</v>
      </c>
      <c r="FH24">
        <v>0</v>
      </c>
      <c r="FI24">
        <v>100</v>
      </c>
      <c r="FJ24">
        <v>24.5166</v>
      </c>
      <c r="FK24">
        <v>409.221</v>
      </c>
      <c r="FL24">
        <v>16.873699999999999</v>
      </c>
      <c r="FM24">
        <v>101.65600000000001</v>
      </c>
      <c r="FN24">
        <v>101.098</v>
      </c>
    </row>
    <row r="25" spans="1:170" x14ac:dyDescent="0.25">
      <c r="A25">
        <v>9</v>
      </c>
      <c r="B25">
        <v>1608163671</v>
      </c>
      <c r="C25">
        <v>621.40000009536698</v>
      </c>
      <c r="D25" t="s">
        <v>323</v>
      </c>
      <c r="E25" t="s">
        <v>324</v>
      </c>
      <c r="F25" t="s">
        <v>285</v>
      </c>
      <c r="G25" t="s">
        <v>286</v>
      </c>
      <c r="H25">
        <v>1608163663.25</v>
      </c>
      <c r="I25">
        <f t="shared" si="0"/>
        <v>1.4661146624761069E-3</v>
      </c>
      <c r="J25">
        <f t="shared" si="1"/>
        <v>11.22257361284518</v>
      </c>
      <c r="K25">
        <f t="shared" si="2"/>
        <v>497.1191</v>
      </c>
      <c r="L25">
        <f t="shared" si="3"/>
        <v>209.98761308155784</v>
      </c>
      <c r="M25">
        <f t="shared" si="4"/>
        <v>21.436390817313836</v>
      </c>
      <c r="N25">
        <f t="shared" si="5"/>
        <v>50.747942480837793</v>
      </c>
      <c r="O25">
        <f t="shared" si="6"/>
        <v>6.6118118408229759E-2</v>
      </c>
      <c r="P25">
        <f t="shared" si="7"/>
        <v>2.9648208887799337</v>
      </c>
      <c r="Q25">
        <f t="shared" si="8"/>
        <v>6.5309765127870081E-2</v>
      </c>
      <c r="R25">
        <f t="shared" si="9"/>
        <v>4.0890407035617762E-2</v>
      </c>
      <c r="S25">
        <f t="shared" si="10"/>
        <v>231.2924742197853</v>
      </c>
      <c r="T25">
        <f t="shared" si="11"/>
        <v>28.938276412351808</v>
      </c>
      <c r="U25">
        <f t="shared" si="12"/>
        <v>28.775003333333299</v>
      </c>
      <c r="V25">
        <f t="shared" si="13"/>
        <v>3.9697074069807687</v>
      </c>
      <c r="W25">
        <f t="shared" si="14"/>
        <v>45.997047399015948</v>
      </c>
      <c r="X25">
        <f t="shared" si="15"/>
        <v>1.7421718935665553</v>
      </c>
      <c r="Y25">
        <f t="shared" si="16"/>
        <v>3.7875733162903562</v>
      </c>
      <c r="Z25">
        <f t="shared" si="17"/>
        <v>2.2275355134142134</v>
      </c>
      <c r="AA25">
        <f t="shared" si="18"/>
        <v>-64.655656615196307</v>
      </c>
      <c r="AB25">
        <f t="shared" si="19"/>
        <v>-129.13054086582935</v>
      </c>
      <c r="AC25">
        <f t="shared" si="20"/>
        <v>-9.5289962228472103</v>
      </c>
      <c r="AD25">
        <f t="shared" si="21"/>
        <v>27.97728051591244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53774.730830044136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942.61946153846202</v>
      </c>
      <c r="AR25">
        <v>1065.1400000000001</v>
      </c>
      <c r="AS25">
        <f t="shared" si="27"/>
        <v>0.1150276381147437</v>
      </c>
      <c r="AT25">
        <v>0.5</v>
      </c>
      <c r="AU25">
        <f t="shared" si="28"/>
        <v>1180.1918407473388</v>
      </c>
      <c r="AV25">
        <f t="shared" si="29"/>
        <v>11.22257361284518</v>
      </c>
      <c r="AW25">
        <f t="shared" si="30"/>
        <v>67.877339981729065</v>
      </c>
      <c r="AX25">
        <f t="shared" si="31"/>
        <v>0.4042003868036127</v>
      </c>
      <c r="AY25">
        <f t="shared" si="32"/>
        <v>9.9986465634172034E-3</v>
      </c>
      <c r="AZ25">
        <f t="shared" si="33"/>
        <v>2.062583322380156</v>
      </c>
      <c r="BA25" t="s">
        <v>326</v>
      </c>
      <c r="BB25">
        <v>634.61</v>
      </c>
      <c r="BC25">
        <f t="shared" si="34"/>
        <v>430.53000000000009</v>
      </c>
      <c r="BD25">
        <f t="shared" si="35"/>
        <v>0.28458072250839211</v>
      </c>
      <c r="BE25">
        <f t="shared" si="36"/>
        <v>0.83614275329499477</v>
      </c>
      <c r="BF25">
        <f t="shared" si="37"/>
        <v>0.35039598558612334</v>
      </c>
      <c r="BG25">
        <f t="shared" si="38"/>
        <v>0.86269431616898995</v>
      </c>
      <c r="BH25">
        <f t="shared" si="39"/>
        <v>1400.008</v>
      </c>
      <c r="BI25">
        <f t="shared" si="40"/>
        <v>1180.1918407473388</v>
      </c>
      <c r="BJ25">
        <f t="shared" si="41"/>
        <v>0.84298935488035698</v>
      </c>
      <c r="BK25">
        <f t="shared" si="42"/>
        <v>0.19597870976071383</v>
      </c>
      <c r="BL25">
        <v>6</v>
      </c>
      <c r="BM25">
        <v>0.5</v>
      </c>
      <c r="BN25" t="s">
        <v>290</v>
      </c>
      <c r="BO25">
        <v>2</v>
      </c>
      <c r="BP25">
        <v>1608163663.25</v>
      </c>
      <c r="BQ25">
        <v>497.1191</v>
      </c>
      <c r="BR25">
        <v>511.46076666666698</v>
      </c>
      <c r="BS25">
        <v>17.066050000000001</v>
      </c>
      <c r="BT25">
        <v>15.336740000000001</v>
      </c>
      <c r="BU25">
        <v>495.350433333333</v>
      </c>
      <c r="BV25">
        <v>16.9725</v>
      </c>
      <c r="BW25">
        <v>500.000766666667</v>
      </c>
      <c r="BX25">
        <v>102.04170000000001</v>
      </c>
      <c r="BY25">
        <v>4.23729733333333E-2</v>
      </c>
      <c r="BZ25">
        <v>27.967126666666701</v>
      </c>
      <c r="CA25">
        <v>28.775003333333299</v>
      </c>
      <c r="CB25">
        <v>999.9</v>
      </c>
      <c r="CC25">
        <v>0</v>
      </c>
      <c r="CD25">
        <v>0</v>
      </c>
      <c r="CE25">
        <v>9998.3233333333301</v>
      </c>
      <c r="CF25">
        <v>0</v>
      </c>
      <c r="CG25">
        <v>205.40553333333301</v>
      </c>
      <c r="CH25">
        <v>1400.008</v>
      </c>
      <c r="CI25">
        <v>0.89999803333333295</v>
      </c>
      <c r="CJ25">
        <v>0.100001903333333</v>
      </c>
      <c r="CK25">
        <v>0</v>
      </c>
      <c r="CL25">
        <v>942.62710000000004</v>
      </c>
      <c r="CM25">
        <v>4.9997499999999997</v>
      </c>
      <c r="CN25">
        <v>13072.2166666667</v>
      </c>
      <c r="CO25">
        <v>12178.11</v>
      </c>
      <c r="CP25">
        <v>48.145600000000002</v>
      </c>
      <c r="CQ25">
        <v>49.375</v>
      </c>
      <c r="CR25">
        <v>49.078733333333297</v>
      </c>
      <c r="CS25">
        <v>48.895666666666699</v>
      </c>
      <c r="CT25">
        <v>49.2498</v>
      </c>
      <c r="CU25">
        <v>1255.5039999999999</v>
      </c>
      <c r="CV25">
        <v>139.50399999999999</v>
      </c>
      <c r="CW25">
        <v>0</v>
      </c>
      <c r="CX25">
        <v>66.099999904632597</v>
      </c>
      <c r="CY25">
        <v>0</v>
      </c>
      <c r="CZ25">
        <v>942.61946153846202</v>
      </c>
      <c r="DA25">
        <v>2.1559658033517</v>
      </c>
      <c r="DB25">
        <v>26.649572642693201</v>
      </c>
      <c r="DC25">
        <v>13072.0653846154</v>
      </c>
      <c r="DD25">
        <v>15</v>
      </c>
      <c r="DE25">
        <v>1608163180.0999999</v>
      </c>
      <c r="DF25" t="s">
        <v>297</v>
      </c>
      <c r="DG25">
        <v>1608163180.0999999</v>
      </c>
      <c r="DH25">
        <v>1608163170.5999999</v>
      </c>
      <c r="DI25">
        <v>30</v>
      </c>
      <c r="DJ25">
        <v>-2.86</v>
      </c>
      <c r="DK25">
        <v>1E-3</v>
      </c>
      <c r="DL25">
        <v>1.7689999999999999</v>
      </c>
      <c r="DM25">
        <v>9.4E-2</v>
      </c>
      <c r="DN25">
        <v>46</v>
      </c>
      <c r="DO25">
        <v>16</v>
      </c>
      <c r="DP25">
        <v>0.33</v>
      </c>
      <c r="DQ25">
        <v>0.09</v>
      </c>
      <c r="DR25">
        <v>11.229082707266899</v>
      </c>
      <c r="DS25">
        <v>-3.4525059278982098E-2</v>
      </c>
      <c r="DT25">
        <v>4.73351681853489E-2</v>
      </c>
      <c r="DU25">
        <v>1</v>
      </c>
      <c r="DV25">
        <v>-14.349235483871</v>
      </c>
      <c r="DW25">
        <v>-7.3016129031895404E-3</v>
      </c>
      <c r="DX25">
        <v>5.5503708381699303E-2</v>
      </c>
      <c r="DY25">
        <v>1</v>
      </c>
      <c r="DZ25">
        <v>1.72858838709677</v>
      </c>
      <c r="EA25">
        <v>5.4030967741931703E-2</v>
      </c>
      <c r="EB25">
        <v>4.08123723869899E-3</v>
      </c>
      <c r="EC25">
        <v>1</v>
      </c>
      <c r="ED25">
        <v>3</v>
      </c>
      <c r="EE25">
        <v>3</v>
      </c>
      <c r="EF25" t="s">
        <v>298</v>
      </c>
      <c r="EG25">
        <v>100</v>
      </c>
      <c r="EH25">
        <v>100</v>
      </c>
      <c r="EI25">
        <v>1.7689999999999999</v>
      </c>
      <c r="EJ25">
        <v>9.35E-2</v>
      </c>
      <c r="EK25">
        <v>1.7687095238095301</v>
      </c>
      <c r="EL25">
        <v>0</v>
      </c>
      <c r="EM25">
        <v>0</v>
      </c>
      <c r="EN25">
        <v>0</v>
      </c>
      <c r="EO25">
        <v>9.3535000000001006E-2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8.1999999999999993</v>
      </c>
      <c r="EX25">
        <v>8.3000000000000007</v>
      </c>
      <c r="EY25">
        <v>2</v>
      </c>
      <c r="EZ25">
        <v>508.39600000000002</v>
      </c>
      <c r="FA25">
        <v>467.82799999999997</v>
      </c>
      <c r="FB25">
        <v>24.588200000000001</v>
      </c>
      <c r="FC25">
        <v>31.963000000000001</v>
      </c>
      <c r="FD25">
        <v>29.999500000000001</v>
      </c>
      <c r="FE25">
        <v>31.991900000000001</v>
      </c>
      <c r="FF25">
        <v>31.975899999999999</v>
      </c>
      <c r="FG25">
        <v>26.7498</v>
      </c>
      <c r="FH25">
        <v>0</v>
      </c>
      <c r="FI25">
        <v>100</v>
      </c>
      <c r="FJ25">
        <v>24.607099999999999</v>
      </c>
      <c r="FK25">
        <v>512.64200000000005</v>
      </c>
      <c r="FL25">
        <v>16.959399999999999</v>
      </c>
      <c r="FM25">
        <v>101.667</v>
      </c>
      <c r="FN25">
        <v>101.113</v>
      </c>
    </row>
    <row r="26" spans="1:170" x14ac:dyDescent="0.25">
      <c r="A26">
        <v>10</v>
      </c>
      <c r="B26">
        <v>1608163736</v>
      </c>
      <c r="C26">
        <v>686.40000009536698</v>
      </c>
      <c r="D26" t="s">
        <v>327</v>
      </c>
      <c r="E26" t="s">
        <v>328</v>
      </c>
      <c r="F26" t="s">
        <v>285</v>
      </c>
      <c r="G26" t="s">
        <v>286</v>
      </c>
      <c r="H26">
        <v>1608163728.25</v>
      </c>
      <c r="I26">
        <f t="shared" si="0"/>
        <v>1.5067077217722682E-3</v>
      </c>
      <c r="J26">
        <f t="shared" si="1"/>
        <v>13.417741954764695</v>
      </c>
      <c r="K26">
        <f t="shared" si="2"/>
        <v>596.85503333333304</v>
      </c>
      <c r="L26">
        <f t="shared" si="3"/>
        <v>262.53556397196667</v>
      </c>
      <c r="M26">
        <f t="shared" si="4"/>
        <v>26.8018037761755</v>
      </c>
      <c r="N26">
        <f t="shared" si="5"/>
        <v>60.931902878997398</v>
      </c>
      <c r="O26">
        <f t="shared" si="6"/>
        <v>6.8047869438186651E-2</v>
      </c>
      <c r="P26">
        <f t="shared" si="7"/>
        <v>2.9651754425023924</v>
      </c>
      <c r="Q26">
        <f t="shared" si="8"/>
        <v>6.7192072051933241E-2</v>
      </c>
      <c r="R26">
        <f t="shared" si="9"/>
        <v>4.2071038238131513E-2</v>
      </c>
      <c r="S26">
        <f t="shared" si="10"/>
        <v>231.29177866403492</v>
      </c>
      <c r="T26">
        <f t="shared" si="11"/>
        <v>28.941926457023282</v>
      </c>
      <c r="U26">
        <f t="shared" si="12"/>
        <v>28.772883333333301</v>
      </c>
      <c r="V26">
        <f t="shared" si="13"/>
        <v>3.9692196371572122</v>
      </c>
      <c r="W26">
        <f t="shared" si="14"/>
        <v>46.008782947076696</v>
      </c>
      <c r="X26">
        <f t="shared" si="15"/>
        <v>1.7440601564053808</v>
      </c>
      <c r="Y26">
        <f t="shared" si="16"/>
        <v>3.7907113483344048</v>
      </c>
      <c r="Z26">
        <f t="shared" si="17"/>
        <v>2.2251594807518313</v>
      </c>
      <c r="AA26">
        <f t="shared" si="18"/>
        <v>-66.445810530157033</v>
      </c>
      <c r="AB26">
        <f t="shared" si="19"/>
        <v>-126.53655897678605</v>
      </c>
      <c r="AC26">
        <f t="shared" si="20"/>
        <v>-9.3370215199465427</v>
      </c>
      <c r="AD26">
        <f t="shared" si="21"/>
        <v>28.972387637145303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53782.641531358095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963.46753846153797</v>
      </c>
      <c r="AR26">
        <v>1098.73</v>
      </c>
      <c r="AS26">
        <f t="shared" si="27"/>
        <v>0.12310800791683307</v>
      </c>
      <c r="AT26">
        <v>0.5</v>
      </c>
      <c r="AU26">
        <f t="shared" si="28"/>
        <v>1180.1899607473042</v>
      </c>
      <c r="AV26">
        <f t="shared" si="29"/>
        <v>13.417741954764695</v>
      </c>
      <c r="AW26">
        <f t="shared" si="30"/>
        <v>72.645417515523022</v>
      </c>
      <c r="AX26">
        <f t="shared" si="31"/>
        <v>0.4236527627351579</v>
      </c>
      <c r="AY26">
        <f t="shared" si="32"/>
        <v>1.185867521336894E-2</v>
      </c>
      <c r="AZ26">
        <f t="shared" si="33"/>
        <v>1.9689550663038233</v>
      </c>
      <c r="BA26" t="s">
        <v>330</v>
      </c>
      <c r="BB26">
        <v>633.25</v>
      </c>
      <c r="BC26">
        <f t="shared" si="34"/>
        <v>465.48</v>
      </c>
      <c r="BD26">
        <f t="shared" si="35"/>
        <v>0.29058705323206591</v>
      </c>
      <c r="BE26">
        <f t="shared" si="36"/>
        <v>0.82293263543097117</v>
      </c>
      <c r="BF26">
        <f t="shared" si="37"/>
        <v>0.35293248686848938</v>
      </c>
      <c r="BG26">
        <f t="shared" si="38"/>
        <v>0.84950419623848838</v>
      </c>
      <c r="BH26">
        <f t="shared" si="39"/>
        <v>1400.0060000000001</v>
      </c>
      <c r="BI26">
        <f t="shared" si="40"/>
        <v>1180.1899607473042</v>
      </c>
      <c r="BJ26">
        <f t="shared" si="41"/>
        <v>0.84298921629429024</v>
      </c>
      <c r="BK26">
        <f t="shared" si="42"/>
        <v>0.19597843258858041</v>
      </c>
      <c r="BL26">
        <v>6</v>
      </c>
      <c r="BM26">
        <v>0.5</v>
      </c>
      <c r="BN26" t="s">
        <v>290</v>
      </c>
      <c r="BO26">
        <v>2</v>
      </c>
      <c r="BP26">
        <v>1608163728.25</v>
      </c>
      <c r="BQ26">
        <v>596.85503333333304</v>
      </c>
      <c r="BR26">
        <v>614.03523333333305</v>
      </c>
      <c r="BS26">
        <v>17.083843333333299</v>
      </c>
      <c r="BT26">
        <v>15.306706666666701</v>
      </c>
      <c r="BU26">
        <v>595.08640000000003</v>
      </c>
      <c r="BV26">
        <v>16.990303333333301</v>
      </c>
      <c r="BW26">
        <v>500.0068</v>
      </c>
      <c r="BX26">
        <v>102.04576666666701</v>
      </c>
      <c r="BY26">
        <v>4.2511853333333301E-2</v>
      </c>
      <c r="BZ26">
        <v>27.98133</v>
      </c>
      <c r="CA26">
        <v>28.772883333333301</v>
      </c>
      <c r="CB26">
        <v>999.9</v>
      </c>
      <c r="CC26">
        <v>0</v>
      </c>
      <c r="CD26">
        <v>0</v>
      </c>
      <c r="CE26">
        <v>9999.9333333333307</v>
      </c>
      <c r="CF26">
        <v>0</v>
      </c>
      <c r="CG26">
        <v>206.67633333333299</v>
      </c>
      <c r="CH26">
        <v>1400.0060000000001</v>
      </c>
      <c r="CI26">
        <v>0.90000069999999999</v>
      </c>
      <c r="CJ26">
        <v>9.9999320000000003E-2</v>
      </c>
      <c r="CK26">
        <v>0</v>
      </c>
      <c r="CL26">
        <v>963.47410000000002</v>
      </c>
      <c r="CM26">
        <v>4.9997499999999997</v>
      </c>
      <c r="CN26">
        <v>13362.983333333301</v>
      </c>
      <c r="CO26">
        <v>12178.11</v>
      </c>
      <c r="CP26">
        <v>48.120733333333298</v>
      </c>
      <c r="CQ26">
        <v>49.311999999999998</v>
      </c>
      <c r="CR26">
        <v>49.051666666666598</v>
      </c>
      <c r="CS26">
        <v>48.856033333333301</v>
      </c>
      <c r="CT26">
        <v>49.214233333333297</v>
      </c>
      <c r="CU26">
        <v>1255.50866666667</v>
      </c>
      <c r="CV26">
        <v>139.49733333333299</v>
      </c>
      <c r="CW26">
        <v>0</v>
      </c>
      <c r="CX26">
        <v>64.5</v>
      </c>
      <c r="CY26">
        <v>0</v>
      </c>
      <c r="CZ26">
        <v>963.46753846153797</v>
      </c>
      <c r="DA26">
        <v>-1.2875897405655801</v>
      </c>
      <c r="DB26">
        <v>-17.2923076789716</v>
      </c>
      <c r="DC26">
        <v>13362.853846153799</v>
      </c>
      <c r="DD26">
        <v>15</v>
      </c>
      <c r="DE26">
        <v>1608163180.0999999</v>
      </c>
      <c r="DF26" t="s">
        <v>297</v>
      </c>
      <c r="DG26">
        <v>1608163180.0999999</v>
      </c>
      <c r="DH26">
        <v>1608163170.5999999</v>
      </c>
      <c r="DI26">
        <v>30</v>
      </c>
      <c r="DJ26">
        <v>-2.86</v>
      </c>
      <c r="DK26">
        <v>1E-3</v>
      </c>
      <c r="DL26">
        <v>1.7689999999999999</v>
      </c>
      <c r="DM26">
        <v>9.4E-2</v>
      </c>
      <c r="DN26">
        <v>46</v>
      </c>
      <c r="DO26">
        <v>16</v>
      </c>
      <c r="DP26">
        <v>0.33</v>
      </c>
      <c r="DQ26">
        <v>0.09</v>
      </c>
      <c r="DR26">
        <v>13.4341417660576</v>
      </c>
      <c r="DS26">
        <v>-0.12048542022281</v>
      </c>
      <c r="DT26">
        <v>7.3377737808360502E-2</v>
      </c>
      <c r="DU26">
        <v>1</v>
      </c>
      <c r="DV26">
        <v>-17.197687096774199</v>
      </c>
      <c r="DW26">
        <v>0.124243548387151</v>
      </c>
      <c r="DX26">
        <v>8.6519644392269598E-2</v>
      </c>
      <c r="DY26">
        <v>1</v>
      </c>
      <c r="DZ26">
        <v>1.77671548387097</v>
      </c>
      <c r="EA26">
        <v>3.9825000000001803E-2</v>
      </c>
      <c r="EB26">
        <v>3.0498290155242199E-3</v>
      </c>
      <c r="EC26">
        <v>1</v>
      </c>
      <c r="ED26">
        <v>3</v>
      </c>
      <c r="EE26">
        <v>3</v>
      </c>
      <c r="EF26" t="s">
        <v>298</v>
      </c>
      <c r="EG26">
        <v>100</v>
      </c>
      <c r="EH26">
        <v>100</v>
      </c>
      <c r="EI26">
        <v>1.7689999999999999</v>
      </c>
      <c r="EJ26">
        <v>9.35E-2</v>
      </c>
      <c r="EK26">
        <v>1.7687095238095301</v>
      </c>
      <c r="EL26">
        <v>0</v>
      </c>
      <c r="EM26">
        <v>0</v>
      </c>
      <c r="EN26">
        <v>0</v>
      </c>
      <c r="EO26">
        <v>9.3535000000001006E-2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9.3000000000000007</v>
      </c>
      <c r="EX26">
        <v>9.4</v>
      </c>
      <c r="EY26">
        <v>2</v>
      </c>
      <c r="EZ26">
        <v>508.31099999999998</v>
      </c>
      <c r="FA26">
        <v>468.41899999999998</v>
      </c>
      <c r="FB26">
        <v>24.639600000000002</v>
      </c>
      <c r="FC26">
        <v>31.885899999999999</v>
      </c>
      <c r="FD26">
        <v>29.999700000000001</v>
      </c>
      <c r="FE26">
        <v>31.918099999999999</v>
      </c>
      <c r="FF26">
        <v>31.903199999999998</v>
      </c>
      <c r="FG26">
        <v>30.746400000000001</v>
      </c>
      <c r="FH26">
        <v>0</v>
      </c>
      <c r="FI26">
        <v>100</v>
      </c>
      <c r="FJ26">
        <v>24.648399999999999</v>
      </c>
      <c r="FK26">
        <v>615.27499999999998</v>
      </c>
      <c r="FL26">
        <v>17.028099999999998</v>
      </c>
      <c r="FM26">
        <v>101.679</v>
      </c>
      <c r="FN26">
        <v>101.128</v>
      </c>
    </row>
    <row r="27" spans="1:170" x14ac:dyDescent="0.25">
      <c r="A27">
        <v>11</v>
      </c>
      <c r="B27">
        <v>1608163851</v>
      </c>
      <c r="C27">
        <v>801.40000009536698</v>
      </c>
      <c r="D27" t="s">
        <v>331</v>
      </c>
      <c r="E27" t="s">
        <v>332</v>
      </c>
      <c r="F27" t="s">
        <v>285</v>
      </c>
      <c r="G27" t="s">
        <v>286</v>
      </c>
      <c r="H27">
        <v>1608163843</v>
      </c>
      <c r="I27">
        <f t="shared" si="0"/>
        <v>1.5076184848551244E-3</v>
      </c>
      <c r="J27">
        <f t="shared" si="1"/>
        <v>12.281986113274018</v>
      </c>
      <c r="K27">
        <f t="shared" si="2"/>
        <v>699.429225806452</v>
      </c>
      <c r="L27">
        <f t="shared" si="3"/>
        <v>387.68797409686005</v>
      </c>
      <c r="M27">
        <f t="shared" si="4"/>
        <v>39.57926043892509</v>
      </c>
      <c r="N27">
        <f t="shared" si="5"/>
        <v>71.405081757508981</v>
      </c>
      <c r="O27">
        <f t="shared" si="6"/>
        <v>6.797534056911167E-2</v>
      </c>
      <c r="P27">
        <f t="shared" si="7"/>
        <v>2.9654986012806583</v>
      </c>
      <c r="Q27">
        <f t="shared" si="8"/>
        <v>6.7121445969059251E-2</v>
      </c>
      <c r="R27">
        <f t="shared" si="9"/>
        <v>4.2026729007837604E-2</v>
      </c>
      <c r="S27">
        <f t="shared" si="10"/>
        <v>231.29293421460895</v>
      </c>
      <c r="T27">
        <f t="shared" si="11"/>
        <v>28.95167794837629</v>
      </c>
      <c r="U27">
        <f t="shared" si="12"/>
        <v>28.764119354838702</v>
      </c>
      <c r="V27">
        <f t="shared" si="13"/>
        <v>3.9672037746639108</v>
      </c>
      <c r="W27">
        <f t="shared" si="14"/>
        <v>45.827724236744878</v>
      </c>
      <c r="X27">
        <f t="shared" si="15"/>
        <v>1.7382182689070687</v>
      </c>
      <c r="Y27">
        <f t="shared" si="16"/>
        <v>3.7929404042135642</v>
      </c>
      <c r="Z27">
        <f t="shared" si="17"/>
        <v>2.2289855057568424</v>
      </c>
      <c r="AA27">
        <f t="shared" si="18"/>
        <v>-66.485975182110991</v>
      </c>
      <c r="AB27">
        <f t="shared" si="19"/>
        <v>-123.53718620743602</v>
      </c>
      <c r="AC27">
        <f t="shared" si="20"/>
        <v>-9.1147661685144659</v>
      </c>
      <c r="AD27">
        <f t="shared" si="21"/>
        <v>32.155006656547457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53790.344398454319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980.15680769230801</v>
      </c>
      <c r="AR27">
        <v>1126.96</v>
      </c>
      <c r="AS27">
        <f t="shared" si="27"/>
        <v>0.13026477630767019</v>
      </c>
      <c r="AT27">
        <v>0.5</v>
      </c>
      <c r="AU27">
        <f t="shared" si="28"/>
        <v>1180.194813650555</v>
      </c>
      <c r="AV27">
        <f t="shared" si="29"/>
        <v>12.281986113274018</v>
      </c>
      <c r="AW27">
        <f t="shared" si="30"/>
        <v>76.86890669983103</v>
      </c>
      <c r="AX27">
        <f t="shared" si="31"/>
        <v>0.43655497976858099</v>
      </c>
      <c r="AY27">
        <f t="shared" si="32"/>
        <v>1.0896280380450723E-2</v>
      </c>
      <c r="AZ27">
        <f t="shared" si="33"/>
        <v>1.8945836586924112</v>
      </c>
      <c r="BA27" t="s">
        <v>334</v>
      </c>
      <c r="BB27">
        <v>634.98</v>
      </c>
      <c r="BC27">
        <f t="shared" si="34"/>
        <v>491.98</v>
      </c>
      <c r="BD27">
        <f t="shared" si="35"/>
        <v>0.29839260195067285</v>
      </c>
      <c r="BE27">
        <f t="shared" si="36"/>
        <v>0.81272886452742565</v>
      </c>
      <c r="BF27">
        <f t="shared" si="37"/>
        <v>0.35676605075823209</v>
      </c>
      <c r="BG27">
        <f t="shared" si="38"/>
        <v>0.83841884090541119</v>
      </c>
      <c r="BH27">
        <f t="shared" si="39"/>
        <v>1400.0116129032299</v>
      </c>
      <c r="BI27">
        <f t="shared" si="40"/>
        <v>1180.194813650555</v>
      </c>
      <c r="BJ27">
        <f t="shared" si="41"/>
        <v>0.84298930292668306</v>
      </c>
      <c r="BK27">
        <f t="shared" si="42"/>
        <v>0.19597860585336607</v>
      </c>
      <c r="BL27">
        <v>6</v>
      </c>
      <c r="BM27">
        <v>0.5</v>
      </c>
      <c r="BN27" t="s">
        <v>290</v>
      </c>
      <c r="BO27">
        <v>2</v>
      </c>
      <c r="BP27">
        <v>1608163843</v>
      </c>
      <c r="BQ27">
        <v>699.429225806452</v>
      </c>
      <c r="BR27">
        <v>715.43270967741898</v>
      </c>
      <c r="BS27">
        <v>17.0262483870968</v>
      </c>
      <c r="BT27">
        <v>15.247938709677401</v>
      </c>
      <c r="BU27">
        <v>695.22022580645103</v>
      </c>
      <c r="BV27">
        <v>16.938745161290299</v>
      </c>
      <c r="BW27">
        <v>500.00832258064497</v>
      </c>
      <c r="BX27">
        <v>102.048580645161</v>
      </c>
      <c r="BY27">
        <v>4.1922758064516098E-2</v>
      </c>
      <c r="BZ27">
        <v>27.9914129032258</v>
      </c>
      <c r="CA27">
        <v>28.764119354838702</v>
      </c>
      <c r="CB27">
        <v>999.9</v>
      </c>
      <c r="CC27">
        <v>0</v>
      </c>
      <c r="CD27">
        <v>0</v>
      </c>
      <c r="CE27">
        <v>10001.488387096801</v>
      </c>
      <c r="CF27">
        <v>0</v>
      </c>
      <c r="CG27">
        <v>202.82987096774201</v>
      </c>
      <c r="CH27">
        <v>1400.0116129032299</v>
      </c>
      <c r="CI27">
        <v>0.90000103225806505</v>
      </c>
      <c r="CJ27">
        <v>9.9999032258064502E-2</v>
      </c>
      <c r="CK27">
        <v>0</v>
      </c>
      <c r="CL27">
        <v>980.13393548387103</v>
      </c>
      <c r="CM27">
        <v>4.9997499999999997</v>
      </c>
      <c r="CN27">
        <v>13585.1612903226</v>
      </c>
      <c r="CO27">
        <v>12178.154838709699</v>
      </c>
      <c r="CP27">
        <v>47.9431612903226</v>
      </c>
      <c r="CQ27">
        <v>49.207322580645098</v>
      </c>
      <c r="CR27">
        <v>48.914999999999999</v>
      </c>
      <c r="CS27">
        <v>48.755838709677398</v>
      </c>
      <c r="CT27">
        <v>49.074258064516101</v>
      </c>
      <c r="CU27">
        <v>1255.5096774193601</v>
      </c>
      <c r="CV27">
        <v>139.50193548387099</v>
      </c>
      <c r="CW27">
        <v>0</v>
      </c>
      <c r="CX27">
        <v>114.09999990463299</v>
      </c>
      <c r="CY27">
        <v>0</v>
      </c>
      <c r="CZ27">
        <v>980.15680769230801</v>
      </c>
      <c r="DA27">
        <v>0.98984616040211204</v>
      </c>
      <c r="DB27">
        <v>-11.6239316170353</v>
      </c>
      <c r="DC27">
        <v>13585.1846153846</v>
      </c>
      <c r="DD27">
        <v>15</v>
      </c>
      <c r="DE27">
        <v>1608163808.5</v>
      </c>
      <c r="DF27" t="s">
        <v>335</v>
      </c>
      <c r="DG27">
        <v>1608163808.5</v>
      </c>
      <c r="DH27">
        <v>1608163807.5</v>
      </c>
      <c r="DI27">
        <v>31</v>
      </c>
      <c r="DJ27">
        <v>2.44</v>
      </c>
      <c r="DK27">
        <v>-6.0000000000000001E-3</v>
      </c>
      <c r="DL27">
        <v>4.2089999999999996</v>
      </c>
      <c r="DM27">
        <v>8.7999999999999995E-2</v>
      </c>
      <c r="DN27">
        <v>716</v>
      </c>
      <c r="DO27">
        <v>15</v>
      </c>
      <c r="DP27">
        <v>0.09</v>
      </c>
      <c r="DQ27">
        <v>0.03</v>
      </c>
      <c r="DR27">
        <v>12.2881931766457</v>
      </c>
      <c r="DS27">
        <v>-0.21694027511338401</v>
      </c>
      <c r="DT27">
        <v>0.16218460336004201</v>
      </c>
      <c r="DU27">
        <v>1</v>
      </c>
      <c r="DV27">
        <v>-16.014038709677401</v>
      </c>
      <c r="DW27">
        <v>0.16858064516137999</v>
      </c>
      <c r="DX27">
        <v>0.19230154022401499</v>
      </c>
      <c r="DY27">
        <v>1</v>
      </c>
      <c r="DZ27">
        <v>1.77840483870968</v>
      </c>
      <c r="EA27">
        <v>-5.7672580645139696E-3</v>
      </c>
      <c r="EB27">
        <v>9.4812504608711705E-4</v>
      </c>
      <c r="EC27">
        <v>1</v>
      </c>
      <c r="ED27">
        <v>3</v>
      </c>
      <c r="EE27">
        <v>3</v>
      </c>
      <c r="EF27" t="s">
        <v>298</v>
      </c>
      <c r="EG27">
        <v>100</v>
      </c>
      <c r="EH27">
        <v>100</v>
      </c>
      <c r="EI27">
        <v>4.2089999999999996</v>
      </c>
      <c r="EJ27">
        <v>8.7499999999999994E-2</v>
      </c>
      <c r="EK27">
        <v>4.2090000000001702</v>
      </c>
      <c r="EL27">
        <v>0</v>
      </c>
      <c r="EM27">
        <v>0</v>
      </c>
      <c r="EN27">
        <v>0</v>
      </c>
      <c r="EO27">
        <v>8.7505000000001901E-2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0.7</v>
      </c>
      <c r="EX27">
        <v>0.7</v>
      </c>
      <c r="EY27">
        <v>2</v>
      </c>
      <c r="EZ27">
        <v>507.774</v>
      </c>
      <c r="FA27">
        <v>468.971</v>
      </c>
      <c r="FB27">
        <v>24.741599999999998</v>
      </c>
      <c r="FC27">
        <v>31.7423</v>
      </c>
      <c r="FD27">
        <v>29.999600000000001</v>
      </c>
      <c r="FE27">
        <v>31.781300000000002</v>
      </c>
      <c r="FF27">
        <v>31.765999999999998</v>
      </c>
      <c r="FG27">
        <v>34.547800000000002</v>
      </c>
      <c r="FH27">
        <v>0</v>
      </c>
      <c r="FI27">
        <v>100</v>
      </c>
      <c r="FJ27">
        <v>24.743099999999998</v>
      </c>
      <c r="FK27">
        <v>715.75199999999995</v>
      </c>
      <c r="FL27">
        <v>17.044</v>
      </c>
      <c r="FM27">
        <v>101.702</v>
      </c>
      <c r="FN27">
        <v>101.15600000000001</v>
      </c>
    </row>
    <row r="28" spans="1:170" x14ac:dyDescent="0.25">
      <c r="A28">
        <v>12</v>
      </c>
      <c r="B28">
        <v>1608163913</v>
      </c>
      <c r="C28">
        <v>863.40000009536698</v>
      </c>
      <c r="D28" t="s">
        <v>336</v>
      </c>
      <c r="E28" t="s">
        <v>337</v>
      </c>
      <c r="F28" t="s">
        <v>285</v>
      </c>
      <c r="G28" t="s">
        <v>286</v>
      </c>
      <c r="H28">
        <v>1608163905.25</v>
      </c>
      <c r="I28">
        <f t="shared" si="0"/>
        <v>1.4677542319271595E-3</v>
      </c>
      <c r="J28">
        <f t="shared" si="1"/>
        <v>14.54540089619244</v>
      </c>
      <c r="K28">
        <f t="shared" si="2"/>
        <v>796.46006666666699</v>
      </c>
      <c r="L28">
        <f t="shared" si="3"/>
        <v>419.15686442550066</v>
      </c>
      <c r="M28">
        <f t="shared" si="4"/>
        <v>42.791731860569527</v>
      </c>
      <c r="N28">
        <f t="shared" si="5"/>
        <v>81.310622592723689</v>
      </c>
      <c r="O28">
        <f t="shared" si="6"/>
        <v>6.6158854818921684E-2</v>
      </c>
      <c r="P28">
        <f t="shared" si="7"/>
        <v>2.9653158298916669</v>
      </c>
      <c r="Q28">
        <f t="shared" si="8"/>
        <v>6.5349645034346232E-2</v>
      </c>
      <c r="R28">
        <f t="shared" si="9"/>
        <v>4.0915407693336889E-2</v>
      </c>
      <c r="S28">
        <f t="shared" si="10"/>
        <v>231.29028020530475</v>
      </c>
      <c r="T28">
        <f t="shared" si="11"/>
        <v>28.945083073304765</v>
      </c>
      <c r="U28">
        <f t="shared" si="12"/>
        <v>28.733716666666702</v>
      </c>
      <c r="V28">
        <f t="shared" si="13"/>
        <v>3.9602175642895143</v>
      </c>
      <c r="W28">
        <f t="shared" si="14"/>
        <v>45.687351351920583</v>
      </c>
      <c r="X28">
        <f t="shared" si="15"/>
        <v>1.731188418608433</v>
      </c>
      <c r="Y28">
        <f t="shared" si="16"/>
        <v>3.7892072255916807</v>
      </c>
      <c r="Z28">
        <f t="shared" si="17"/>
        <v>2.2290291456810811</v>
      </c>
      <c r="AA28">
        <f t="shared" si="18"/>
        <v>-64.727961627987739</v>
      </c>
      <c r="AB28">
        <f t="shared" si="19"/>
        <v>-121.36928267639834</v>
      </c>
      <c r="AC28">
        <f t="shared" si="20"/>
        <v>-8.953258549808357</v>
      </c>
      <c r="AD28">
        <f t="shared" si="21"/>
        <v>36.239777351110291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53788.010895605599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999.55232000000001</v>
      </c>
      <c r="AR28">
        <v>1153.03</v>
      </c>
      <c r="AS28">
        <f t="shared" si="27"/>
        <v>0.13310814115851277</v>
      </c>
      <c r="AT28">
        <v>0.5</v>
      </c>
      <c r="AU28">
        <f t="shared" si="28"/>
        <v>1180.1813607473268</v>
      </c>
      <c r="AV28">
        <f t="shared" si="29"/>
        <v>14.54540089619244</v>
      </c>
      <c r="AW28">
        <f t="shared" si="30"/>
        <v>78.545873579500437</v>
      </c>
      <c r="AX28">
        <f t="shared" si="31"/>
        <v>0.44742981535606186</v>
      </c>
      <c r="AY28">
        <f t="shared" si="32"/>
        <v>1.2814257942891273E-2</v>
      </c>
      <c r="AZ28">
        <f t="shared" si="33"/>
        <v>1.8291371430058196</v>
      </c>
      <c r="BA28" t="s">
        <v>339</v>
      </c>
      <c r="BB28">
        <v>637.13</v>
      </c>
      <c r="BC28">
        <f t="shared" si="34"/>
        <v>515.9</v>
      </c>
      <c r="BD28">
        <f t="shared" si="35"/>
        <v>0.29749501841442133</v>
      </c>
      <c r="BE28">
        <f t="shared" si="36"/>
        <v>0.80346292310329737</v>
      </c>
      <c r="BF28">
        <f t="shared" si="37"/>
        <v>0.35076357154033166</v>
      </c>
      <c r="BG28">
        <f t="shared" si="38"/>
        <v>0.82818167429069922</v>
      </c>
      <c r="BH28">
        <f t="shared" si="39"/>
        <v>1399.9956666666701</v>
      </c>
      <c r="BI28">
        <f t="shared" si="40"/>
        <v>1180.1813607473268</v>
      </c>
      <c r="BJ28">
        <f t="shared" si="41"/>
        <v>0.84298929550066981</v>
      </c>
      <c r="BK28">
        <f t="shared" si="42"/>
        <v>0.19597859100133957</v>
      </c>
      <c r="BL28">
        <v>6</v>
      </c>
      <c r="BM28">
        <v>0.5</v>
      </c>
      <c r="BN28" t="s">
        <v>290</v>
      </c>
      <c r="BO28">
        <v>2</v>
      </c>
      <c r="BP28">
        <v>1608163905.25</v>
      </c>
      <c r="BQ28">
        <v>796.46006666666699</v>
      </c>
      <c r="BR28">
        <v>815.31679999999994</v>
      </c>
      <c r="BS28">
        <v>16.957470000000001</v>
      </c>
      <c r="BT28">
        <v>15.2260833333333</v>
      </c>
      <c r="BU28">
        <v>792.25106666666602</v>
      </c>
      <c r="BV28">
        <v>16.869959999999999</v>
      </c>
      <c r="BW28">
        <v>500.01476666666701</v>
      </c>
      <c r="BX28">
        <v>102.04810000000001</v>
      </c>
      <c r="BY28">
        <v>4.1918063333333297E-2</v>
      </c>
      <c r="BZ28">
        <v>27.974523333333298</v>
      </c>
      <c r="CA28">
        <v>28.733716666666702</v>
      </c>
      <c r="CB28">
        <v>999.9</v>
      </c>
      <c r="CC28">
        <v>0</v>
      </c>
      <c r="CD28">
        <v>0</v>
      </c>
      <c r="CE28">
        <v>10000.5</v>
      </c>
      <c r="CF28">
        <v>0</v>
      </c>
      <c r="CG28">
        <v>202.549133333333</v>
      </c>
      <c r="CH28">
        <v>1399.9956666666701</v>
      </c>
      <c r="CI28">
        <v>0.90000026666666699</v>
      </c>
      <c r="CJ28">
        <v>9.99998E-2</v>
      </c>
      <c r="CK28">
        <v>0</v>
      </c>
      <c r="CL28">
        <v>999.68299999999999</v>
      </c>
      <c r="CM28">
        <v>4.9997499999999997</v>
      </c>
      <c r="CN28">
        <v>13848.63</v>
      </c>
      <c r="CO28">
        <v>12178.0133333333</v>
      </c>
      <c r="CP28">
        <v>47.9371333333333</v>
      </c>
      <c r="CQ28">
        <v>49.125</v>
      </c>
      <c r="CR28">
        <v>48.858199999999997</v>
      </c>
      <c r="CS28">
        <v>48.678800000000003</v>
      </c>
      <c r="CT28">
        <v>49.020666666666699</v>
      </c>
      <c r="CU28">
        <v>1255.4956666666701</v>
      </c>
      <c r="CV28">
        <v>139.5</v>
      </c>
      <c r="CW28">
        <v>0</v>
      </c>
      <c r="CX28">
        <v>61.400000095367403</v>
      </c>
      <c r="CY28">
        <v>0</v>
      </c>
      <c r="CZ28">
        <v>999.55232000000001</v>
      </c>
      <c r="DA28">
        <v>-9.4671538113490694</v>
      </c>
      <c r="DB28">
        <v>-149.599999773794</v>
      </c>
      <c r="DC28">
        <v>13846.904</v>
      </c>
      <c r="DD28">
        <v>15</v>
      </c>
      <c r="DE28">
        <v>1608163808.5</v>
      </c>
      <c r="DF28" t="s">
        <v>335</v>
      </c>
      <c r="DG28">
        <v>1608163808.5</v>
      </c>
      <c r="DH28">
        <v>1608163807.5</v>
      </c>
      <c r="DI28">
        <v>31</v>
      </c>
      <c r="DJ28">
        <v>2.44</v>
      </c>
      <c r="DK28">
        <v>-6.0000000000000001E-3</v>
      </c>
      <c r="DL28">
        <v>4.2089999999999996</v>
      </c>
      <c r="DM28">
        <v>8.7999999999999995E-2</v>
      </c>
      <c r="DN28">
        <v>716</v>
      </c>
      <c r="DO28">
        <v>15</v>
      </c>
      <c r="DP28">
        <v>0.09</v>
      </c>
      <c r="DQ28">
        <v>0.03</v>
      </c>
      <c r="DR28">
        <v>14.5679854089787</v>
      </c>
      <c r="DS28">
        <v>0.12598419179648601</v>
      </c>
      <c r="DT28">
        <v>7.9951397579059696E-2</v>
      </c>
      <c r="DU28">
        <v>1</v>
      </c>
      <c r="DV28">
        <v>-18.878287096774201</v>
      </c>
      <c r="DW28">
        <v>1.74677419354504E-3</v>
      </c>
      <c r="DX28">
        <v>9.9301244971357797E-2</v>
      </c>
      <c r="DY28">
        <v>1</v>
      </c>
      <c r="DZ28">
        <v>1.7316887096774201</v>
      </c>
      <c r="EA28">
        <v>-3.2206451612904599E-2</v>
      </c>
      <c r="EB28">
        <v>2.51469198002904E-3</v>
      </c>
      <c r="EC28">
        <v>1</v>
      </c>
      <c r="ED28">
        <v>3</v>
      </c>
      <c r="EE28">
        <v>3</v>
      </c>
      <c r="EF28" t="s">
        <v>298</v>
      </c>
      <c r="EG28">
        <v>100</v>
      </c>
      <c r="EH28">
        <v>100</v>
      </c>
      <c r="EI28">
        <v>4.2080000000000002</v>
      </c>
      <c r="EJ28">
        <v>8.7499999999999994E-2</v>
      </c>
      <c r="EK28">
        <v>4.2090000000001702</v>
      </c>
      <c r="EL28">
        <v>0</v>
      </c>
      <c r="EM28">
        <v>0</v>
      </c>
      <c r="EN28">
        <v>0</v>
      </c>
      <c r="EO28">
        <v>8.7505000000001901E-2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1.7</v>
      </c>
      <c r="EX28">
        <v>1.8</v>
      </c>
      <c r="EY28">
        <v>2</v>
      </c>
      <c r="EZ28">
        <v>507.95499999999998</v>
      </c>
      <c r="FA28">
        <v>469.64699999999999</v>
      </c>
      <c r="FB28">
        <v>24.648099999999999</v>
      </c>
      <c r="FC28">
        <v>31.6645</v>
      </c>
      <c r="FD28">
        <v>29.999600000000001</v>
      </c>
      <c r="FE28">
        <v>31.7044</v>
      </c>
      <c r="FF28">
        <v>31.691199999999998</v>
      </c>
      <c r="FG28">
        <v>38.275199999999998</v>
      </c>
      <c r="FH28">
        <v>0</v>
      </c>
      <c r="FI28">
        <v>100</v>
      </c>
      <c r="FJ28">
        <v>24.654900000000001</v>
      </c>
      <c r="FK28">
        <v>816.59400000000005</v>
      </c>
      <c r="FL28">
        <v>17.001200000000001</v>
      </c>
      <c r="FM28">
        <v>101.715</v>
      </c>
      <c r="FN28">
        <v>101.169</v>
      </c>
    </row>
    <row r="29" spans="1:170" x14ac:dyDescent="0.25">
      <c r="A29">
        <v>13</v>
      </c>
      <c r="B29">
        <v>1608164024</v>
      </c>
      <c r="C29">
        <v>974.40000009536698</v>
      </c>
      <c r="D29" t="s">
        <v>340</v>
      </c>
      <c r="E29" t="s">
        <v>341</v>
      </c>
      <c r="F29" t="s">
        <v>285</v>
      </c>
      <c r="G29" t="s">
        <v>286</v>
      </c>
      <c r="H29">
        <v>1608164016.25</v>
      </c>
      <c r="I29">
        <f t="shared" si="0"/>
        <v>1.3992386348840567E-3</v>
      </c>
      <c r="J29">
        <f t="shared" si="1"/>
        <v>14.681472561071539</v>
      </c>
      <c r="K29">
        <f t="shared" si="2"/>
        <v>899.69053333333295</v>
      </c>
      <c r="L29">
        <f t="shared" si="3"/>
        <v>495.51745599879808</v>
      </c>
      <c r="M29">
        <f t="shared" si="4"/>
        <v>50.587197357084122</v>
      </c>
      <c r="N29">
        <f t="shared" si="5"/>
        <v>91.849080227244258</v>
      </c>
      <c r="O29">
        <f t="shared" si="6"/>
        <v>6.2605738537121078E-2</v>
      </c>
      <c r="P29">
        <f t="shared" si="7"/>
        <v>2.9651723799129264</v>
      </c>
      <c r="Q29">
        <f t="shared" si="8"/>
        <v>6.1880564868491882E-2</v>
      </c>
      <c r="R29">
        <f t="shared" si="9"/>
        <v>3.8739807029001913E-2</v>
      </c>
      <c r="S29">
        <f t="shared" si="10"/>
        <v>231.29309372871447</v>
      </c>
      <c r="T29">
        <f t="shared" si="11"/>
        <v>28.983173406447722</v>
      </c>
      <c r="U29">
        <f t="shared" si="12"/>
        <v>28.743839999999999</v>
      </c>
      <c r="V29">
        <f t="shared" si="13"/>
        <v>3.9625426048425689</v>
      </c>
      <c r="W29">
        <f t="shared" si="14"/>
        <v>45.2939326427541</v>
      </c>
      <c r="X29">
        <f t="shared" si="15"/>
        <v>1.7183271749394919</v>
      </c>
      <c r="Y29">
        <f t="shared" si="16"/>
        <v>3.7937248427784325</v>
      </c>
      <c r="Z29">
        <f t="shared" si="17"/>
        <v>2.2442154299030772</v>
      </c>
      <c r="AA29">
        <f t="shared" si="18"/>
        <v>-61.706423798386901</v>
      </c>
      <c r="AB29">
        <f t="shared" si="19"/>
        <v>-119.71473863125186</v>
      </c>
      <c r="AC29">
        <f t="shared" si="20"/>
        <v>-8.832975264013573</v>
      </c>
      <c r="AD29">
        <f t="shared" si="21"/>
        <v>41.038956035062114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53780.163254517538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1004.32461538462</v>
      </c>
      <c r="AR29">
        <v>1163.29</v>
      </c>
      <c r="AS29">
        <f t="shared" si="27"/>
        <v>0.13665155259254358</v>
      </c>
      <c r="AT29">
        <v>0.5</v>
      </c>
      <c r="AU29">
        <f t="shared" si="28"/>
        <v>1180.1951907473347</v>
      </c>
      <c r="AV29">
        <f t="shared" si="29"/>
        <v>14.681472561071539</v>
      </c>
      <c r="AW29">
        <f t="shared" si="30"/>
        <v>80.637752588938199</v>
      </c>
      <c r="AX29">
        <f t="shared" si="31"/>
        <v>0.45156409837615724</v>
      </c>
      <c r="AY29">
        <f t="shared" si="32"/>
        <v>1.2929403678746709E-2</v>
      </c>
      <c r="AZ29">
        <f t="shared" si="33"/>
        <v>1.8041846830970782</v>
      </c>
      <c r="BA29" t="s">
        <v>343</v>
      </c>
      <c r="BB29">
        <v>637.99</v>
      </c>
      <c r="BC29">
        <f t="shared" si="34"/>
        <v>525.29999999999995</v>
      </c>
      <c r="BD29">
        <f t="shared" si="35"/>
        <v>0.30261828405745289</v>
      </c>
      <c r="BE29">
        <f t="shared" si="36"/>
        <v>0.79981631727570313</v>
      </c>
      <c r="BF29">
        <f t="shared" si="37"/>
        <v>0.35498155995718333</v>
      </c>
      <c r="BG29">
        <f t="shared" si="38"/>
        <v>0.82415277787846497</v>
      </c>
      <c r="BH29">
        <f t="shared" si="39"/>
        <v>1400.0119999999999</v>
      </c>
      <c r="BI29">
        <f t="shared" si="40"/>
        <v>1180.1951907473347</v>
      </c>
      <c r="BJ29">
        <f t="shared" si="41"/>
        <v>0.84298933919661745</v>
      </c>
      <c r="BK29">
        <f t="shared" si="42"/>
        <v>0.19597867839323493</v>
      </c>
      <c r="BL29">
        <v>6</v>
      </c>
      <c r="BM29">
        <v>0.5</v>
      </c>
      <c r="BN29" t="s">
        <v>290</v>
      </c>
      <c r="BO29">
        <v>2</v>
      </c>
      <c r="BP29">
        <v>1608164016.25</v>
      </c>
      <c r="BQ29">
        <v>899.69053333333295</v>
      </c>
      <c r="BR29">
        <v>918.81863333333399</v>
      </c>
      <c r="BS29">
        <v>16.8315533333333</v>
      </c>
      <c r="BT29">
        <v>15.180756666666699</v>
      </c>
      <c r="BU29">
        <v>895.481533333333</v>
      </c>
      <c r="BV29">
        <v>16.744039999999998</v>
      </c>
      <c r="BW29">
        <v>500.00850000000003</v>
      </c>
      <c r="BX29">
        <v>102.04793333333301</v>
      </c>
      <c r="BY29">
        <v>4.1703963333333302E-2</v>
      </c>
      <c r="BZ29">
        <v>27.994959999999999</v>
      </c>
      <c r="CA29">
        <v>28.743839999999999</v>
      </c>
      <c r="CB29">
        <v>999.9</v>
      </c>
      <c r="CC29">
        <v>0</v>
      </c>
      <c r="CD29">
        <v>0</v>
      </c>
      <c r="CE29">
        <v>9999.70366666667</v>
      </c>
      <c r="CF29">
        <v>0</v>
      </c>
      <c r="CG29">
        <v>203.626566666667</v>
      </c>
      <c r="CH29">
        <v>1400.0119999999999</v>
      </c>
      <c r="CI29">
        <v>0.89999923333333298</v>
      </c>
      <c r="CJ29">
        <v>0.10000081666666701</v>
      </c>
      <c r="CK29">
        <v>0</v>
      </c>
      <c r="CL29">
        <v>1004.37133333333</v>
      </c>
      <c r="CM29">
        <v>4.9997499999999997</v>
      </c>
      <c r="CN29">
        <v>13905.916666666701</v>
      </c>
      <c r="CO29">
        <v>12178.1566666667</v>
      </c>
      <c r="CP29">
        <v>47.772733333333299</v>
      </c>
      <c r="CQ29">
        <v>49.041333333333299</v>
      </c>
      <c r="CR29">
        <v>48.741599999999998</v>
      </c>
      <c r="CS29">
        <v>48.566200000000002</v>
      </c>
      <c r="CT29">
        <v>48.901866666666699</v>
      </c>
      <c r="CU29">
        <v>1255.50833333333</v>
      </c>
      <c r="CV29">
        <v>139.50366666666699</v>
      </c>
      <c r="CW29">
        <v>0</v>
      </c>
      <c r="CX29">
        <v>110.5</v>
      </c>
      <c r="CY29">
        <v>0</v>
      </c>
      <c r="CZ29">
        <v>1004.32461538462</v>
      </c>
      <c r="DA29">
        <v>-6.9210256239056198</v>
      </c>
      <c r="DB29">
        <v>-96.707692364379497</v>
      </c>
      <c r="DC29">
        <v>13905.1653846154</v>
      </c>
      <c r="DD29">
        <v>15</v>
      </c>
      <c r="DE29">
        <v>1608163808.5</v>
      </c>
      <c r="DF29" t="s">
        <v>335</v>
      </c>
      <c r="DG29">
        <v>1608163808.5</v>
      </c>
      <c r="DH29">
        <v>1608163807.5</v>
      </c>
      <c r="DI29">
        <v>31</v>
      </c>
      <c r="DJ29">
        <v>2.44</v>
      </c>
      <c r="DK29">
        <v>-6.0000000000000001E-3</v>
      </c>
      <c r="DL29">
        <v>4.2089999999999996</v>
      </c>
      <c r="DM29">
        <v>8.7999999999999995E-2</v>
      </c>
      <c r="DN29">
        <v>716</v>
      </c>
      <c r="DO29">
        <v>15</v>
      </c>
      <c r="DP29">
        <v>0.09</v>
      </c>
      <c r="DQ29">
        <v>0.03</v>
      </c>
      <c r="DR29">
        <v>14.680798988648201</v>
      </c>
      <c r="DS29">
        <v>-4.9165181296805499E-2</v>
      </c>
      <c r="DT29">
        <v>5.0758492887808697E-2</v>
      </c>
      <c r="DU29">
        <v>1</v>
      </c>
      <c r="DV29">
        <v>-19.131893548387101</v>
      </c>
      <c r="DW29">
        <v>5.8112903226368298E-3</v>
      </c>
      <c r="DX29">
        <v>6.3885436451782296E-2</v>
      </c>
      <c r="DY29">
        <v>1</v>
      </c>
      <c r="DZ29">
        <v>1.65135967741935</v>
      </c>
      <c r="EA29">
        <v>-5.2216451612912197E-2</v>
      </c>
      <c r="EB29">
        <v>4.0515218039891901E-3</v>
      </c>
      <c r="EC29">
        <v>1</v>
      </c>
      <c r="ED29">
        <v>3</v>
      </c>
      <c r="EE29">
        <v>3</v>
      </c>
      <c r="EF29" t="s">
        <v>298</v>
      </c>
      <c r="EG29">
        <v>100</v>
      </c>
      <c r="EH29">
        <v>100</v>
      </c>
      <c r="EI29">
        <v>4.2089999999999996</v>
      </c>
      <c r="EJ29">
        <v>8.7499999999999994E-2</v>
      </c>
      <c r="EK29">
        <v>4.2090000000001702</v>
      </c>
      <c r="EL29">
        <v>0</v>
      </c>
      <c r="EM29">
        <v>0</v>
      </c>
      <c r="EN29">
        <v>0</v>
      </c>
      <c r="EO29">
        <v>8.7505000000001901E-2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3.6</v>
      </c>
      <c r="EX29">
        <v>3.6</v>
      </c>
      <c r="EY29">
        <v>2</v>
      </c>
      <c r="EZ29">
        <v>507.32299999999998</v>
      </c>
      <c r="FA29">
        <v>470.322</v>
      </c>
      <c r="FB29">
        <v>24.875800000000002</v>
      </c>
      <c r="FC29">
        <v>31.531300000000002</v>
      </c>
      <c r="FD29">
        <v>29.999700000000001</v>
      </c>
      <c r="FE29">
        <v>31.572299999999998</v>
      </c>
      <c r="FF29">
        <v>31.5594</v>
      </c>
      <c r="FG29">
        <v>41.986699999999999</v>
      </c>
      <c r="FH29">
        <v>0</v>
      </c>
      <c r="FI29">
        <v>100</v>
      </c>
      <c r="FJ29">
        <v>24.8736</v>
      </c>
      <c r="FK29">
        <v>919.04200000000003</v>
      </c>
      <c r="FL29">
        <v>16.930599999999998</v>
      </c>
      <c r="FM29">
        <v>101.738</v>
      </c>
      <c r="FN29">
        <v>101.187</v>
      </c>
    </row>
    <row r="30" spans="1:170" x14ac:dyDescent="0.25">
      <c r="A30">
        <v>14</v>
      </c>
      <c r="B30">
        <v>1608164144.5</v>
      </c>
      <c r="C30">
        <v>1094.9000000953699</v>
      </c>
      <c r="D30" t="s">
        <v>344</v>
      </c>
      <c r="E30" t="s">
        <v>345</v>
      </c>
      <c r="F30" t="s">
        <v>285</v>
      </c>
      <c r="G30" t="s">
        <v>286</v>
      </c>
      <c r="H30">
        <v>1608164136.5</v>
      </c>
      <c r="I30">
        <f t="shared" si="0"/>
        <v>1.2925504222606372E-3</v>
      </c>
      <c r="J30">
        <f t="shared" si="1"/>
        <v>16.641766665766216</v>
      </c>
      <c r="K30">
        <f t="shared" si="2"/>
        <v>1199.4635483871</v>
      </c>
      <c r="L30">
        <f t="shared" si="3"/>
        <v>697.7620778367376</v>
      </c>
      <c r="M30">
        <f t="shared" si="4"/>
        <v>71.230387422212331</v>
      </c>
      <c r="N30">
        <f t="shared" si="5"/>
        <v>122.44611159625889</v>
      </c>
      <c r="O30">
        <f t="shared" si="6"/>
        <v>5.7508604267940015E-2</v>
      </c>
      <c r="P30">
        <f t="shared" si="7"/>
        <v>2.9657032618239514</v>
      </c>
      <c r="Q30">
        <f t="shared" si="8"/>
        <v>5.6896191028054009E-2</v>
      </c>
      <c r="R30">
        <f t="shared" si="9"/>
        <v>3.5614598734013944E-2</v>
      </c>
      <c r="S30">
        <f t="shared" si="10"/>
        <v>231.29128691523266</v>
      </c>
      <c r="T30">
        <f t="shared" si="11"/>
        <v>28.98927770641188</v>
      </c>
      <c r="U30">
        <f t="shared" si="12"/>
        <v>28.707209677419399</v>
      </c>
      <c r="V30">
        <f t="shared" si="13"/>
        <v>3.9541353010802691</v>
      </c>
      <c r="W30">
        <f t="shared" si="14"/>
        <v>44.845968987178878</v>
      </c>
      <c r="X30">
        <f t="shared" si="15"/>
        <v>1.6992363073198404</v>
      </c>
      <c r="Y30">
        <f t="shared" si="16"/>
        <v>3.7890502662695043</v>
      </c>
      <c r="Z30">
        <f t="shared" si="17"/>
        <v>2.2548989937604285</v>
      </c>
      <c r="AA30">
        <f t="shared" si="18"/>
        <v>-57.001473621694103</v>
      </c>
      <c r="AB30">
        <f t="shared" si="19"/>
        <v>-117.26060581952632</v>
      </c>
      <c r="AC30">
        <f t="shared" si="20"/>
        <v>-8.6478640204755806</v>
      </c>
      <c r="AD30">
        <f t="shared" si="21"/>
        <v>48.38134345353663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53799.338565678954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1012.23230769231</v>
      </c>
      <c r="AR30">
        <v>1167.48</v>
      </c>
      <c r="AS30">
        <f t="shared" si="27"/>
        <v>0.1329767467602786</v>
      </c>
      <c r="AT30">
        <v>0.5</v>
      </c>
      <c r="AU30">
        <f t="shared" si="28"/>
        <v>1180.1861426828145</v>
      </c>
      <c r="AV30">
        <f t="shared" si="29"/>
        <v>16.641766665766216</v>
      </c>
      <c r="AW30">
        <f t="shared" si="30"/>
        <v>78.468656912761332</v>
      </c>
      <c r="AX30">
        <f t="shared" si="31"/>
        <v>0.45620481721314282</v>
      </c>
      <c r="AY30">
        <f t="shared" si="32"/>
        <v>1.4590506974127672E-2</v>
      </c>
      <c r="AZ30">
        <f t="shared" si="33"/>
        <v>1.794120670161373</v>
      </c>
      <c r="BA30" t="s">
        <v>347</v>
      </c>
      <c r="BB30">
        <v>634.87</v>
      </c>
      <c r="BC30">
        <f t="shared" si="34"/>
        <v>532.61</v>
      </c>
      <c r="BD30">
        <f t="shared" si="35"/>
        <v>0.29148474926811369</v>
      </c>
      <c r="BE30">
        <f t="shared" si="36"/>
        <v>0.79727163036072479</v>
      </c>
      <c r="BF30">
        <f t="shared" si="37"/>
        <v>0.34346600771947944</v>
      </c>
      <c r="BG30">
        <f t="shared" si="38"/>
        <v>0.82250744883682148</v>
      </c>
      <c r="BH30">
        <f t="shared" si="39"/>
        <v>1400.00129032258</v>
      </c>
      <c r="BI30">
        <f t="shared" si="40"/>
        <v>1180.1861426828145</v>
      </c>
      <c r="BJ30">
        <f t="shared" si="41"/>
        <v>0.84298932496760992</v>
      </c>
      <c r="BK30">
        <f t="shared" si="42"/>
        <v>0.1959786499352198</v>
      </c>
      <c r="BL30">
        <v>6</v>
      </c>
      <c r="BM30">
        <v>0.5</v>
      </c>
      <c r="BN30" t="s">
        <v>290</v>
      </c>
      <c r="BO30">
        <v>2</v>
      </c>
      <c r="BP30">
        <v>1608164136.5</v>
      </c>
      <c r="BQ30">
        <v>1199.4635483871</v>
      </c>
      <c r="BR30">
        <v>1221.2935483870999</v>
      </c>
      <c r="BS30">
        <v>16.645461290322601</v>
      </c>
      <c r="BT30">
        <v>15.120258064516101</v>
      </c>
      <c r="BU30">
        <v>1195.2548387096799</v>
      </c>
      <c r="BV30">
        <v>16.557945161290299</v>
      </c>
      <c r="BW30">
        <v>500.012838709677</v>
      </c>
      <c r="BX30">
        <v>102.042419354839</v>
      </c>
      <c r="BY30">
        <v>4.1642941935483901E-2</v>
      </c>
      <c r="BZ30">
        <v>27.973812903225799</v>
      </c>
      <c r="CA30">
        <v>28.707209677419399</v>
      </c>
      <c r="CB30">
        <v>999.9</v>
      </c>
      <c r="CC30">
        <v>0</v>
      </c>
      <c r="CD30">
        <v>0</v>
      </c>
      <c r="CE30">
        <v>10003.251935483901</v>
      </c>
      <c r="CF30">
        <v>0</v>
      </c>
      <c r="CG30">
        <v>203.626322580645</v>
      </c>
      <c r="CH30">
        <v>1400.00129032258</v>
      </c>
      <c r="CI30">
        <v>0.90000100000000005</v>
      </c>
      <c r="CJ30">
        <v>9.9999064516128999E-2</v>
      </c>
      <c r="CK30">
        <v>0</v>
      </c>
      <c r="CL30">
        <v>1012.43838709677</v>
      </c>
      <c r="CM30">
        <v>4.9997499999999997</v>
      </c>
      <c r="CN30">
        <v>14010.890322580601</v>
      </c>
      <c r="CO30">
        <v>12178.061290322599</v>
      </c>
      <c r="CP30">
        <v>47.618677419354803</v>
      </c>
      <c r="CQ30">
        <v>48.889000000000003</v>
      </c>
      <c r="CR30">
        <v>48.560225806451598</v>
      </c>
      <c r="CS30">
        <v>48.449387096774203</v>
      </c>
      <c r="CT30">
        <v>48.737741935483903</v>
      </c>
      <c r="CU30">
        <v>1255.4993548387099</v>
      </c>
      <c r="CV30">
        <v>139.50193548387099</v>
      </c>
      <c r="CW30">
        <v>0</v>
      </c>
      <c r="CX30">
        <v>120.09999990463299</v>
      </c>
      <c r="CY30">
        <v>0</v>
      </c>
      <c r="CZ30">
        <v>1012.23230769231</v>
      </c>
      <c r="DA30">
        <v>-17.9056410276823</v>
      </c>
      <c r="DB30">
        <v>-247.941880334399</v>
      </c>
      <c r="DC30">
        <v>14007.8884615385</v>
      </c>
      <c r="DD30">
        <v>15</v>
      </c>
      <c r="DE30">
        <v>1608163808.5</v>
      </c>
      <c r="DF30" t="s">
        <v>335</v>
      </c>
      <c r="DG30">
        <v>1608163808.5</v>
      </c>
      <c r="DH30">
        <v>1608163807.5</v>
      </c>
      <c r="DI30">
        <v>31</v>
      </c>
      <c r="DJ30">
        <v>2.44</v>
      </c>
      <c r="DK30">
        <v>-6.0000000000000001E-3</v>
      </c>
      <c r="DL30">
        <v>4.2089999999999996</v>
      </c>
      <c r="DM30">
        <v>8.7999999999999995E-2</v>
      </c>
      <c r="DN30">
        <v>716</v>
      </c>
      <c r="DO30">
        <v>15</v>
      </c>
      <c r="DP30">
        <v>0.09</v>
      </c>
      <c r="DQ30">
        <v>0.03</v>
      </c>
      <c r="DR30">
        <v>16.636604514300501</v>
      </c>
      <c r="DS30">
        <v>-0.62788108772510498</v>
      </c>
      <c r="DT30">
        <v>0.111230627441255</v>
      </c>
      <c r="DU30">
        <v>0</v>
      </c>
      <c r="DV30">
        <v>-21.8307903225807</v>
      </c>
      <c r="DW30">
        <v>0.60000967741933597</v>
      </c>
      <c r="DX30">
        <v>0.13576423671521001</v>
      </c>
      <c r="DY30">
        <v>0</v>
      </c>
      <c r="DZ30">
        <v>1.52520129032258</v>
      </c>
      <c r="EA30">
        <v>-3.4374677419359401E-2</v>
      </c>
      <c r="EB30">
        <v>2.6380879463139698E-3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4.21</v>
      </c>
      <c r="EJ30">
        <v>8.7499999999999994E-2</v>
      </c>
      <c r="EK30">
        <v>4.2090000000001702</v>
      </c>
      <c r="EL30">
        <v>0</v>
      </c>
      <c r="EM30">
        <v>0</v>
      </c>
      <c r="EN30">
        <v>0</v>
      </c>
      <c r="EO30">
        <v>8.7505000000001901E-2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5.6</v>
      </c>
      <c r="EX30">
        <v>5.6</v>
      </c>
      <c r="EY30">
        <v>2</v>
      </c>
      <c r="EZ30">
        <v>506.79399999999998</v>
      </c>
      <c r="FA30">
        <v>471.25</v>
      </c>
      <c r="FB30">
        <v>24.8935</v>
      </c>
      <c r="FC30">
        <v>31.384699999999999</v>
      </c>
      <c r="FD30">
        <v>29.999600000000001</v>
      </c>
      <c r="FE30">
        <v>31.425799999999999</v>
      </c>
      <c r="FF30">
        <v>31.414000000000001</v>
      </c>
      <c r="FG30">
        <v>52.550699999999999</v>
      </c>
      <c r="FH30">
        <v>0</v>
      </c>
      <c r="FI30">
        <v>100</v>
      </c>
      <c r="FJ30">
        <v>24.9071</v>
      </c>
      <c r="FK30">
        <v>1221.3499999999999</v>
      </c>
      <c r="FL30">
        <v>16.805900000000001</v>
      </c>
      <c r="FM30">
        <v>101.761</v>
      </c>
      <c r="FN30">
        <v>101.221</v>
      </c>
    </row>
    <row r="31" spans="1:170" x14ac:dyDescent="0.25">
      <c r="A31">
        <v>15</v>
      </c>
      <c r="B31">
        <v>1608164205</v>
      </c>
      <c r="C31">
        <v>1155.4000000953699</v>
      </c>
      <c r="D31" t="s">
        <v>348</v>
      </c>
      <c r="E31" t="s">
        <v>349</v>
      </c>
      <c r="F31" t="s">
        <v>285</v>
      </c>
      <c r="G31" t="s">
        <v>286</v>
      </c>
      <c r="H31">
        <v>1608164197</v>
      </c>
      <c r="I31">
        <f t="shared" si="0"/>
        <v>1.223336938414866E-3</v>
      </c>
      <c r="J31">
        <f t="shared" si="1"/>
        <v>18.808151352256061</v>
      </c>
      <c r="K31">
        <f t="shared" si="2"/>
        <v>1392.6022580645199</v>
      </c>
      <c r="L31">
        <f t="shared" si="3"/>
        <v>791.25704497425056</v>
      </c>
      <c r="M31">
        <f t="shared" si="4"/>
        <v>80.772797378231402</v>
      </c>
      <c r="N31">
        <f t="shared" si="5"/>
        <v>142.15908816682133</v>
      </c>
      <c r="O31">
        <f t="shared" si="6"/>
        <v>5.4061594832715151E-2</v>
      </c>
      <c r="P31">
        <f t="shared" si="7"/>
        <v>2.9649272892735565</v>
      </c>
      <c r="Q31">
        <f t="shared" si="8"/>
        <v>5.3519883152473934E-2</v>
      </c>
      <c r="R31">
        <f t="shared" si="9"/>
        <v>3.3498145142940292E-2</v>
      </c>
      <c r="S31">
        <f t="shared" si="10"/>
        <v>231.29066601859299</v>
      </c>
      <c r="T31">
        <f t="shared" si="11"/>
        <v>29.019530100703268</v>
      </c>
      <c r="U31">
        <f t="shared" si="12"/>
        <v>28.716861290322601</v>
      </c>
      <c r="V31">
        <f t="shared" si="13"/>
        <v>3.9563490052546566</v>
      </c>
      <c r="W31">
        <f t="shared" si="14"/>
        <v>44.504725370304413</v>
      </c>
      <c r="X31">
        <f t="shared" si="15"/>
        <v>1.6875092090441119</v>
      </c>
      <c r="Y31">
        <f t="shared" si="16"/>
        <v>3.7917528869194981</v>
      </c>
      <c r="Z31">
        <f t="shared" si="17"/>
        <v>2.2688397962105444</v>
      </c>
      <c r="AA31">
        <f t="shared" si="18"/>
        <v>-53.94915898409559</v>
      </c>
      <c r="AB31">
        <f t="shared" si="19"/>
        <v>-116.81793671940542</v>
      </c>
      <c r="AC31">
        <f t="shared" si="20"/>
        <v>-8.6184108530051731</v>
      </c>
      <c r="AD31">
        <f t="shared" si="21"/>
        <v>51.9051594620868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53774.437074051857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1028.2146153846199</v>
      </c>
      <c r="AR31">
        <v>1175.5</v>
      </c>
      <c r="AS31">
        <f t="shared" si="27"/>
        <v>0.12529594607858785</v>
      </c>
      <c r="AT31">
        <v>0.5</v>
      </c>
      <c r="AU31">
        <f t="shared" si="28"/>
        <v>1180.1831330053892</v>
      </c>
      <c r="AV31">
        <f t="shared" si="29"/>
        <v>18.808151352256061</v>
      </c>
      <c r="AW31">
        <f t="shared" si="30"/>
        <v>73.93608109795106</v>
      </c>
      <c r="AX31">
        <f t="shared" si="31"/>
        <v>0.45983836665248828</v>
      </c>
      <c r="AY31">
        <f t="shared" si="32"/>
        <v>1.642617852256982E-2</v>
      </c>
      <c r="AZ31">
        <f t="shared" si="33"/>
        <v>1.7750574223734581</v>
      </c>
      <c r="BA31" t="s">
        <v>351</v>
      </c>
      <c r="BB31">
        <v>634.96</v>
      </c>
      <c r="BC31">
        <f t="shared" si="34"/>
        <v>540.54</v>
      </c>
      <c r="BD31">
        <f t="shared" si="35"/>
        <v>0.27247823401668714</v>
      </c>
      <c r="BE31">
        <f t="shared" si="36"/>
        <v>0.79424617071165382</v>
      </c>
      <c r="BF31">
        <f t="shared" si="37"/>
        <v>0.32016955671119179</v>
      </c>
      <c r="BG31">
        <f t="shared" si="38"/>
        <v>0.81935815553992886</v>
      </c>
      <c r="BH31">
        <f t="shared" si="39"/>
        <v>1399.99774193548</v>
      </c>
      <c r="BI31">
        <f t="shared" si="40"/>
        <v>1180.1831330053892</v>
      </c>
      <c r="BJ31">
        <f t="shared" si="41"/>
        <v>0.84298931180688919</v>
      </c>
      <c r="BK31">
        <f t="shared" si="42"/>
        <v>0.19597862361377844</v>
      </c>
      <c r="BL31">
        <v>6</v>
      </c>
      <c r="BM31">
        <v>0.5</v>
      </c>
      <c r="BN31" t="s">
        <v>290</v>
      </c>
      <c r="BO31">
        <v>2</v>
      </c>
      <c r="BP31">
        <v>1608164197</v>
      </c>
      <c r="BQ31">
        <v>1392.6022580645199</v>
      </c>
      <c r="BR31">
        <v>1417.21548387097</v>
      </c>
      <c r="BS31">
        <v>16.5309806451613</v>
      </c>
      <c r="BT31">
        <v>15.087296774193501</v>
      </c>
      <c r="BU31">
        <v>1388.3932258064499</v>
      </c>
      <c r="BV31">
        <v>16.443474193548401</v>
      </c>
      <c r="BW31">
        <v>500.01832258064502</v>
      </c>
      <c r="BX31">
        <v>102.04061290322601</v>
      </c>
      <c r="BY31">
        <v>4.1002535483870999E-2</v>
      </c>
      <c r="BZ31">
        <v>27.9860419354839</v>
      </c>
      <c r="CA31">
        <v>28.716861290322601</v>
      </c>
      <c r="CB31">
        <v>999.9</v>
      </c>
      <c r="CC31">
        <v>0</v>
      </c>
      <c r="CD31">
        <v>0</v>
      </c>
      <c r="CE31">
        <v>9999.0325806451601</v>
      </c>
      <c r="CF31">
        <v>0</v>
      </c>
      <c r="CG31">
        <v>202.980387096774</v>
      </c>
      <c r="CH31">
        <v>1399.99774193548</v>
      </c>
      <c r="CI31">
        <v>0.89999874193548401</v>
      </c>
      <c r="CJ31">
        <v>0.100001274193548</v>
      </c>
      <c r="CK31">
        <v>0</v>
      </c>
      <c r="CL31">
        <v>1028.4793548387099</v>
      </c>
      <c r="CM31">
        <v>4.9997499999999997</v>
      </c>
      <c r="CN31">
        <v>14227.180645161299</v>
      </c>
      <c r="CO31">
        <v>12178.035483871001</v>
      </c>
      <c r="CP31">
        <v>47.606774193548397</v>
      </c>
      <c r="CQ31">
        <v>48.832322580645098</v>
      </c>
      <c r="CR31">
        <v>48.536000000000001</v>
      </c>
      <c r="CS31">
        <v>48.380903225806399</v>
      </c>
      <c r="CT31">
        <v>48.7297096774194</v>
      </c>
      <c r="CU31">
        <v>1255.49677419355</v>
      </c>
      <c r="CV31">
        <v>139.500967741935</v>
      </c>
      <c r="CW31">
        <v>0</v>
      </c>
      <c r="CX31">
        <v>59.599999904632597</v>
      </c>
      <c r="CY31">
        <v>0</v>
      </c>
      <c r="CZ31">
        <v>1028.2146153846199</v>
      </c>
      <c r="DA31">
        <v>-64.437606849188498</v>
      </c>
      <c r="DB31">
        <v>-874.32820524972999</v>
      </c>
      <c r="DC31">
        <v>14223.7192307692</v>
      </c>
      <c r="DD31">
        <v>15</v>
      </c>
      <c r="DE31">
        <v>1608163808.5</v>
      </c>
      <c r="DF31" t="s">
        <v>335</v>
      </c>
      <c r="DG31">
        <v>1608163808.5</v>
      </c>
      <c r="DH31">
        <v>1608163807.5</v>
      </c>
      <c r="DI31">
        <v>31</v>
      </c>
      <c r="DJ31">
        <v>2.44</v>
      </c>
      <c r="DK31">
        <v>-6.0000000000000001E-3</v>
      </c>
      <c r="DL31">
        <v>4.2089999999999996</v>
      </c>
      <c r="DM31">
        <v>8.7999999999999995E-2</v>
      </c>
      <c r="DN31">
        <v>716</v>
      </c>
      <c r="DO31">
        <v>15</v>
      </c>
      <c r="DP31">
        <v>0.09</v>
      </c>
      <c r="DQ31">
        <v>0.03</v>
      </c>
      <c r="DR31">
        <v>18.832656126947899</v>
      </c>
      <c r="DS31">
        <v>5.32942138204009E-2</v>
      </c>
      <c r="DT31">
        <v>0.111154745440536</v>
      </c>
      <c r="DU31">
        <v>1</v>
      </c>
      <c r="DV31">
        <v>-24.626641935483899</v>
      </c>
      <c r="DW31">
        <v>1.2745161290379701E-2</v>
      </c>
      <c r="DX31">
        <v>0.13502184715503299</v>
      </c>
      <c r="DY31">
        <v>1</v>
      </c>
      <c r="DZ31">
        <v>1.4441496774193501</v>
      </c>
      <c r="EA31">
        <v>-5.6611935483871598E-2</v>
      </c>
      <c r="EB31">
        <v>4.23994026424062E-3</v>
      </c>
      <c r="EC31">
        <v>1</v>
      </c>
      <c r="ED31">
        <v>3</v>
      </c>
      <c r="EE31">
        <v>3</v>
      </c>
      <c r="EF31" t="s">
        <v>298</v>
      </c>
      <c r="EG31">
        <v>100</v>
      </c>
      <c r="EH31">
        <v>100</v>
      </c>
      <c r="EI31">
        <v>4.21</v>
      </c>
      <c r="EJ31">
        <v>8.7499999999999994E-2</v>
      </c>
      <c r="EK31">
        <v>4.2090000000001702</v>
      </c>
      <c r="EL31">
        <v>0</v>
      </c>
      <c r="EM31">
        <v>0</v>
      </c>
      <c r="EN31">
        <v>0</v>
      </c>
      <c r="EO31">
        <v>8.7505000000001901E-2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6.6</v>
      </c>
      <c r="EX31">
        <v>6.6</v>
      </c>
      <c r="EY31">
        <v>2</v>
      </c>
      <c r="EZ31">
        <v>506.923</v>
      </c>
      <c r="FA31">
        <v>471.995</v>
      </c>
      <c r="FB31">
        <v>24.750699999999998</v>
      </c>
      <c r="FC31">
        <v>31.31</v>
      </c>
      <c r="FD31">
        <v>29.999500000000001</v>
      </c>
      <c r="FE31">
        <v>31.351199999999999</v>
      </c>
      <c r="FF31">
        <v>31.339600000000001</v>
      </c>
      <c r="FG31">
        <v>59.212000000000003</v>
      </c>
      <c r="FH31">
        <v>0</v>
      </c>
      <c r="FI31">
        <v>100</v>
      </c>
      <c r="FJ31">
        <v>24.7605</v>
      </c>
      <c r="FK31">
        <v>1420.09</v>
      </c>
      <c r="FL31">
        <v>16.624500000000001</v>
      </c>
      <c r="FM31">
        <v>101.77200000000001</v>
      </c>
      <c r="FN31">
        <v>101.232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2020-12-16T18:28:27Z</dcterms:created>
  <dcterms:modified xsi:type="dcterms:W3CDTF">2021-05-04T23:33:34Z</dcterms:modified>
</cp:coreProperties>
</file>