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60229CE-4842-46B1-928E-8DFE1B901B51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W23" i="1" s="1"/>
  <c r="X23" i="1"/>
  <c r="P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S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W20" i="1" s="1"/>
  <c r="AS20" i="1"/>
  <c r="AM20" i="1"/>
  <c r="AN20" i="1" s="1"/>
  <c r="AI20" i="1"/>
  <c r="AG20" i="1"/>
  <c r="K20" i="1" s="1"/>
  <c r="Y20" i="1"/>
  <c r="X20" i="1"/>
  <c r="W20" i="1"/>
  <c r="P20" i="1"/>
  <c r="I20" i="1"/>
  <c r="AA20" i="1" s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X17" i="1"/>
  <c r="W17" i="1" s="1"/>
  <c r="P17" i="1"/>
  <c r="T20" i="1" l="1"/>
  <c r="U20" i="1" s="1"/>
  <c r="AA29" i="1"/>
  <c r="AU19" i="1"/>
  <c r="AW19" i="1" s="1"/>
  <c r="S19" i="1"/>
  <c r="AH27" i="1"/>
  <c r="N27" i="1"/>
  <c r="K27" i="1"/>
  <c r="J27" i="1"/>
  <c r="AV27" i="1" s="1"/>
  <c r="I27" i="1"/>
  <c r="AY29" i="1"/>
  <c r="AW23" i="1"/>
  <c r="AU18" i="1"/>
  <c r="AW18" i="1" s="1"/>
  <c r="S18" i="1"/>
  <c r="K17" i="1"/>
  <c r="N17" i="1"/>
  <c r="J17" i="1"/>
  <c r="AV17" i="1" s="1"/>
  <c r="AY17" i="1" s="1"/>
  <c r="I17" i="1"/>
  <c r="AH17" i="1"/>
  <c r="AU21" i="1"/>
  <c r="AY21" i="1" s="1"/>
  <c r="S21" i="1"/>
  <c r="K28" i="1"/>
  <c r="J28" i="1"/>
  <c r="AV28" i="1" s="1"/>
  <c r="AY28" i="1" s="1"/>
  <c r="I28" i="1"/>
  <c r="AH28" i="1"/>
  <c r="N28" i="1"/>
  <c r="AU29" i="1"/>
  <c r="S29" i="1"/>
  <c r="K31" i="1"/>
  <c r="J31" i="1"/>
  <c r="AV31" i="1" s="1"/>
  <c r="AY31" i="1" s="1"/>
  <c r="I31" i="1"/>
  <c r="AH31" i="1"/>
  <c r="N31" i="1"/>
  <c r="N19" i="1"/>
  <c r="AH19" i="1"/>
  <c r="K19" i="1"/>
  <c r="J19" i="1"/>
  <c r="AV19" i="1" s="1"/>
  <c r="I19" i="1"/>
  <c r="K23" i="1"/>
  <c r="J23" i="1"/>
  <c r="AV23" i="1" s="1"/>
  <c r="I23" i="1"/>
  <c r="AH23" i="1"/>
  <c r="N23" i="1"/>
  <c r="S26" i="1"/>
  <c r="AU26" i="1"/>
  <c r="AW26" i="1" s="1"/>
  <c r="AW29" i="1"/>
  <c r="S31" i="1"/>
  <c r="AU31" i="1"/>
  <c r="AW31" i="1" s="1"/>
  <c r="S23" i="1"/>
  <c r="AU23" i="1"/>
  <c r="AA21" i="1"/>
  <c r="AU25" i="1"/>
  <c r="AW25" i="1" s="1"/>
  <c r="S25" i="1"/>
  <c r="AU17" i="1"/>
  <c r="S17" i="1"/>
  <c r="AH24" i="1"/>
  <c r="N24" i="1"/>
  <c r="I24" i="1"/>
  <c r="K24" i="1"/>
  <c r="J24" i="1"/>
  <c r="AV24" i="1" s="1"/>
  <c r="AY24" i="1" s="1"/>
  <c r="AU27" i="1"/>
  <c r="AW27" i="1" s="1"/>
  <c r="S27" i="1"/>
  <c r="AU30" i="1"/>
  <c r="AW30" i="1" s="1"/>
  <c r="S30" i="1"/>
  <c r="AW17" i="1"/>
  <c r="AY18" i="1"/>
  <c r="AB20" i="1"/>
  <c r="N25" i="1"/>
  <c r="K25" i="1"/>
  <c r="J25" i="1"/>
  <c r="AV25" i="1" s="1"/>
  <c r="AY25" i="1" s="1"/>
  <c r="I25" i="1"/>
  <c r="AH25" i="1"/>
  <c r="N20" i="1"/>
  <c r="K21" i="1"/>
  <c r="AH22" i="1"/>
  <c r="AH30" i="1"/>
  <c r="I22" i="1"/>
  <c r="T22" i="1" s="1"/>
  <c r="U22" i="1" s="1"/>
  <c r="S24" i="1"/>
  <c r="I30" i="1"/>
  <c r="AH20" i="1"/>
  <c r="J22" i="1"/>
  <c r="AV22" i="1" s="1"/>
  <c r="AY22" i="1" s="1"/>
  <c r="J30" i="1"/>
  <c r="AV30" i="1" s="1"/>
  <c r="Q20" i="1"/>
  <c r="O20" i="1" s="1"/>
  <c r="R20" i="1" s="1"/>
  <c r="L20" i="1" s="1"/>
  <c r="M20" i="1" s="1"/>
  <c r="K22" i="1"/>
  <c r="K30" i="1"/>
  <c r="AH18" i="1"/>
  <c r="J20" i="1"/>
  <c r="AV20" i="1" s="1"/>
  <c r="AY20" i="1" s="1"/>
  <c r="AH26" i="1"/>
  <c r="I18" i="1"/>
  <c r="AH21" i="1"/>
  <c r="I26" i="1"/>
  <c r="AH29" i="1"/>
  <c r="V22" i="1" l="1"/>
  <c r="Z22" i="1" s="1"/>
  <c r="AC22" i="1"/>
  <c r="AB22" i="1"/>
  <c r="AA31" i="1"/>
  <c r="T17" i="1"/>
  <c r="U17" i="1" s="1"/>
  <c r="AY23" i="1"/>
  <c r="AY19" i="1"/>
  <c r="AY27" i="1"/>
  <c r="Q26" i="1"/>
  <c r="O26" i="1" s="1"/>
  <c r="R26" i="1" s="1"/>
  <c r="L26" i="1" s="1"/>
  <c r="M26" i="1" s="1"/>
  <c r="AA26" i="1"/>
  <c r="Q24" i="1"/>
  <c r="O24" i="1" s="1"/>
  <c r="R24" i="1" s="1"/>
  <c r="L24" i="1" s="1"/>
  <c r="M24" i="1" s="1"/>
  <c r="AA24" i="1"/>
  <c r="AA28" i="1"/>
  <c r="T19" i="1"/>
  <c r="U19" i="1" s="1"/>
  <c r="Q18" i="1"/>
  <c r="O18" i="1" s="1"/>
  <c r="R18" i="1" s="1"/>
  <c r="L18" i="1" s="1"/>
  <c r="M18" i="1" s="1"/>
  <c r="AA18" i="1"/>
  <c r="T31" i="1"/>
  <c r="U31" i="1" s="1"/>
  <c r="Q31" i="1" s="1"/>
  <c r="O31" i="1" s="1"/>
  <c r="R31" i="1" s="1"/>
  <c r="L31" i="1" s="1"/>
  <c r="M31" i="1" s="1"/>
  <c r="T29" i="1"/>
  <c r="U29" i="1" s="1"/>
  <c r="T21" i="1"/>
  <c r="U21" i="1" s="1"/>
  <c r="T18" i="1"/>
  <c r="U18" i="1" s="1"/>
  <c r="T27" i="1"/>
  <c r="U27" i="1" s="1"/>
  <c r="AA23" i="1"/>
  <c r="AA30" i="1"/>
  <c r="T25" i="1"/>
  <c r="U25" i="1" s="1"/>
  <c r="AA17" i="1"/>
  <c r="AY30" i="1"/>
  <c r="AA19" i="1"/>
  <c r="T24" i="1"/>
  <c r="U24" i="1" s="1"/>
  <c r="AA25" i="1"/>
  <c r="Q25" i="1"/>
  <c r="O25" i="1" s="1"/>
  <c r="R25" i="1" s="1"/>
  <c r="L25" i="1" s="1"/>
  <c r="M25" i="1" s="1"/>
  <c r="AY26" i="1"/>
  <c r="AW21" i="1"/>
  <c r="T23" i="1"/>
  <c r="U23" i="1" s="1"/>
  <c r="AA27" i="1"/>
  <c r="AA22" i="1"/>
  <c r="Q22" i="1"/>
  <c r="O22" i="1" s="1"/>
  <c r="R22" i="1" s="1"/>
  <c r="L22" i="1" s="1"/>
  <c r="M22" i="1" s="1"/>
  <c r="T30" i="1"/>
  <c r="U30" i="1" s="1"/>
  <c r="T26" i="1"/>
  <c r="U26" i="1" s="1"/>
  <c r="T28" i="1"/>
  <c r="U28" i="1" s="1"/>
  <c r="Q28" i="1" s="1"/>
  <c r="O28" i="1" s="1"/>
  <c r="R28" i="1" s="1"/>
  <c r="L28" i="1" s="1"/>
  <c r="M28" i="1" s="1"/>
  <c r="AC20" i="1"/>
  <c r="AD20" i="1" s="1"/>
  <c r="V20" i="1"/>
  <c r="Z20" i="1" s="1"/>
  <c r="V30" i="1" l="1"/>
  <c r="Z30" i="1" s="1"/>
  <c r="AC30" i="1"/>
  <c r="AB30" i="1"/>
  <c r="AC25" i="1"/>
  <c r="V25" i="1"/>
  <c r="Z25" i="1" s="1"/>
  <c r="AB25" i="1"/>
  <c r="AB23" i="1"/>
  <c r="V23" i="1"/>
  <c r="Z23" i="1" s="1"/>
  <c r="AC23" i="1"/>
  <c r="Q23" i="1"/>
  <c r="O23" i="1" s="1"/>
  <c r="R23" i="1" s="1"/>
  <c r="L23" i="1" s="1"/>
  <c r="M23" i="1" s="1"/>
  <c r="V29" i="1"/>
  <c r="Z29" i="1" s="1"/>
  <c r="AC29" i="1"/>
  <c r="AB29" i="1"/>
  <c r="Q29" i="1"/>
  <c r="O29" i="1" s="1"/>
  <c r="R29" i="1" s="1"/>
  <c r="L29" i="1" s="1"/>
  <c r="M29" i="1" s="1"/>
  <c r="AC17" i="1"/>
  <c r="AD17" i="1" s="1"/>
  <c r="V17" i="1"/>
  <c r="Z17" i="1" s="1"/>
  <c r="AB17" i="1"/>
  <c r="V18" i="1"/>
  <c r="Z18" i="1" s="1"/>
  <c r="AC18" i="1"/>
  <c r="AD18" i="1" s="1"/>
  <c r="AB18" i="1"/>
  <c r="V27" i="1"/>
  <c r="Z27" i="1" s="1"/>
  <c r="AC27" i="1"/>
  <c r="AB27" i="1"/>
  <c r="AB31" i="1"/>
  <c r="V31" i="1"/>
  <c r="Z31" i="1" s="1"/>
  <c r="AC31" i="1"/>
  <c r="Q27" i="1"/>
  <c r="O27" i="1" s="1"/>
  <c r="R27" i="1" s="1"/>
  <c r="L27" i="1" s="1"/>
  <c r="M27" i="1" s="1"/>
  <c r="AC28" i="1"/>
  <c r="V28" i="1"/>
  <c r="Z28" i="1" s="1"/>
  <c r="AB28" i="1"/>
  <c r="Q30" i="1"/>
  <c r="O30" i="1" s="1"/>
  <c r="R30" i="1" s="1"/>
  <c r="L30" i="1" s="1"/>
  <c r="M30" i="1" s="1"/>
  <c r="V21" i="1"/>
  <c r="Z21" i="1" s="1"/>
  <c r="AC21" i="1"/>
  <c r="AB21" i="1"/>
  <c r="Q21" i="1"/>
  <c r="O21" i="1" s="1"/>
  <c r="R21" i="1" s="1"/>
  <c r="L21" i="1" s="1"/>
  <c r="M21" i="1" s="1"/>
  <c r="V19" i="1"/>
  <c r="Z19" i="1" s="1"/>
  <c r="AC19" i="1"/>
  <c r="AB19" i="1"/>
  <c r="AD22" i="1"/>
  <c r="Q17" i="1"/>
  <c r="O17" i="1" s="1"/>
  <c r="R17" i="1" s="1"/>
  <c r="L17" i="1" s="1"/>
  <c r="M17" i="1" s="1"/>
  <c r="V24" i="1"/>
  <c r="Z24" i="1" s="1"/>
  <c r="AC24" i="1"/>
  <c r="AB24" i="1"/>
  <c r="V26" i="1"/>
  <c r="Z26" i="1" s="1"/>
  <c r="AC26" i="1"/>
  <c r="AB26" i="1"/>
  <c r="Q19" i="1"/>
  <c r="O19" i="1" s="1"/>
  <c r="R19" i="1" s="1"/>
  <c r="L19" i="1" s="1"/>
  <c r="M19" i="1" s="1"/>
  <c r="AD27" i="1" l="1"/>
  <c r="AD19" i="1"/>
  <c r="AD26" i="1"/>
  <c r="AD28" i="1"/>
  <c r="AD29" i="1"/>
  <c r="AD25" i="1"/>
  <c r="AD24" i="1"/>
  <c r="AD30" i="1"/>
  <c r="AD31" i="1"/>
  <c r="AD21" i="1"/>
  <c r="AD23" i="1"/>
</calcChain>
</file>

<file path=xl/sharedStrings.xml><?xml version="1.0" encoding="utf-8"?>
<sst xmlns="http://schemas.openxmlformats.org/spreadsheetml/2006/main" count="693" uniqueCount="353">
  <si>
    <t>File opened</t>
  </si>
  <si>
    <t>2020-12-17 08:47:47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</si>
  <si>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</si>
  <si>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</si>
  <si>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</si>
  <si>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</si>
  <si>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</si>
  <si>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</si>
  <si>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</si>
  <si>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</si>
  <si>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</si>
  <si>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</si>
  <si>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</si>
  <si>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</si>
  <si>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</si>
  <si>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</si>
  <si>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</si>
  <si>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</si>
  <si>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</si>
  <si>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</si>
  <si>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</si>
  <si>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</si>
  <si>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</si>
  <si>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08:47:47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</si>
  <si>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</si>
  <si>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</si>
  <si>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</si>
  <si>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</si>
  <si>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</si>
  <si>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</si>
  <si>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</si>
  <si>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</si>
  <si>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</si>
  <si>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</si>
  <si>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</si>
  <si>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</si>
  <si>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</si>
  <si>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</si>
  <si>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</si>
  <si>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</si>
  <si>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</si>
  <si>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</si>
  <si>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</si>
  <si>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</si>
  <si>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</si>
  <si>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</si>
  <si>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</si>
  <si>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</si>
  <si>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</si>
  <si>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</si>
  <si>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</si>
  <si>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</si>
  <si>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</si>
  <si>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</si>
  <si>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</si>
  <si>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</si>
  <si>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</si>
  <si>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</si>
  <si>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</si>
  <si>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</si>
  <si>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</si>
  <si>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</si>
  <si>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</si>
  <si>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</si>
  <si>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</si>
  <si>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</si>
  <si>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</si>
  <si>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</si>
  <si>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</si>
  <si>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</si>
  <si>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</si>
  <si>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</si>
  <si>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</si>
  <si>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</si>
  <si>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</si>
  <si>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</si>
  <si>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</si>
  <si>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</si>
  <si>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</si>
  <si>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</si>
  <si>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</si>
  <si>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</si>
  <si>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</si>
  <si>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</si>
  <si>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</si>
  <si>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</si>
  <si>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</si>
  <si>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</si>
  <si>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</si>
  <si>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</si>
  <si>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</si>
  <si>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</si>
  <si>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</si>
  <si>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</si>
  <si>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</si>
  <si>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</si>
  <si>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</si>
  <si>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</si>
  <si>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</si>
  <si>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</si>
  <si>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</si>
  <si>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</si>
  <si>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</si>
  <si>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</si>
  <si>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</si>
  <si>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</si>
  <si>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</si>
  <si>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</si>
  <si>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</si>
  <si>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</si>
  <si>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</si>
  <si>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</si>
  <si>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</si>
  <si>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</si>
  <si>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</si>
  <si>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</si>
  <si>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</si>
  <si>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</si>
  <si>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</si>
  <si>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</si>
  <si>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</si>
  <si>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</si>
  <si>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</si>
  <si>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</si>
  <si>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</si>
  <si>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</si>
  <si>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</si>
  <si>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</si>
  <si>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</si>
  <si>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</si>
  <si>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</si>
  <si>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</si>
  <si>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</si>
  <si>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</si>
  <si>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</si>
  <si>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</si>
  <si>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</si>
  <si>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</si>
  <si>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</si>
  <si>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</si>
  <si>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</si>
  <si>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</si>
  <si>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</si>
  <si>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</si>
  <si>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</si>
  <si>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</si>
  <si>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</si>
  <si>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</si>
  <si>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</si>
  <si>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</si>
  <si>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</si>
  <si>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</si>
  <si>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</si>
  <si>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</si>
  <si>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</si>
  <si>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</si>
  <si>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</si>
  <si>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</si>
  <si>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</si>
  <si>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</si>
  <si>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</si>
  <si>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</si>
  <si>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</si>
  <si>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</si>
  <si>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</si>
  <si>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</si>
  <si>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</si>
  <si>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</si>
  <si>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</si>
  <si>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</si>
  <si>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</si>
  <si>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</si>
  <si>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</si>
  <si>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</si>
  <si>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</si>
  <si>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</si>
  <si>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</si>
  <si>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</si>
  <si>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</si>
  <si>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</si>
  <si>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</si>
  <si>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</si>
  <si>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</si>
  <si>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</si>
  <si>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</si>
  <si>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</si>
  <si>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</si>
  <si>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</si>
  <si>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</si>
  <si>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</si>
  <si>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</si>
  <si>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</si>
  <si>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</si>
  <si>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</si>
  <si>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</si>
  <si>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</si>
  <si>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</si>
  <si>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</si>
  <si>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</si>
  <si>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</si>
  <si>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</si>
  <si>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</si>
  <si>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</si>
  <si>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</si>
  <si>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</si>
  <si>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</si>
  <si>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</si>
  <si>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</si>
  <si>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</si>
  <si>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</si>
  <si>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</si>
  <si>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</si>
  <si>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</si>
  <si>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</si>
  <si>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</si>
  <si>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</si>
  <si>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</si>
  <si>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</si>
  <si>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</si>
  <si>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</si>
  <si>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</si>
  <si>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</si>
  <si>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</si>
  <si>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</si>
  <si>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</si>
  <si>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</si>
  <si>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</si>
  <si>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</si>
  <si>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</si>
  <si>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</si>
  <si>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</si>
  <si>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</si>
  <si>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</si>
  <si>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</si>
  <si>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</si>
  <si>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</si>
  <si>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</si>
  <si>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</si>
  <si>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</si>
  <si>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</si>
  <si>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</si>
  <si>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</si>
  <si>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</si>
  <si>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</si>
  <si>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</si>
  <si>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</si>
  <si>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</si>
  <si>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</si>
  <si>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</si>
  <si>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</si>
  <si>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</si>
  <si>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</si>
  <si>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</si>
  <si>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</si>
  <si>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</si>
  <si>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</si>
  <si>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</si>
  <si>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</si>
  <si>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</si>
  <si>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</si>
  <si>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</si>
  <si>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</si>
  <si>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</si>
  <si>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</si>
  <si>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</si>
  <si>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</si>
  <si>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</si>
  <si>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</si>
  <si>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</si>
  <si>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</si>
  <si>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</si>
  <si>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</si>
  <si>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</si>
  <si>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</si>
  <si>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</si>
  <si>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</si>
  <si>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</si>
  <si>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</si>
  <si>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</si>
  <si>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</si>
  <si>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</si>
  <si>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</si>
  <si>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</si>
  <si>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08:55:50</t>
  </si>
  <si>
    <t>08:55:50</t>
  </si>
  <si>
    <t>1149</t>
  </si>
  <si>
    <t>_1</t>
  </si>
  <si>
    <t>RECT-4143-20200907-06_33_50</t>
  </si>
  <si>
    <t>RECT-1025-20201217-08_55_52</t>
  </si>
  <si>
    <t>DARK-1026-20201217-08_55_54</t>
  </si>
  <si>
    <t>0: Broadleaf</t>
  </si>
  <si>
    <t>08:56:15</t>
  </si>
  <si>
    <t>0/3</t>
  </si>
  <si>
    <t>20201217 08:58:16</t>
  </si>
  <si>
    <t>08:58:16</t>
  </si>
  <si>
    <t>RECT-1027-20201217-08_58_18</t>
  </si>
  <si>
    <t>DARK-1028-20201217-08_58_20</t>
  </si>
  <si>
    <t>3/3</t>
  </si>
  <si>
    <t>20201217 08:59:29</t>
  </si>
  <si>
    <t>08:59:29</t>
  </si>
  <si>
    <t>RECT-1029-20201217-08_59_30</t>
  </si>
  <si>
    <t>DARK-1030-20201217-08_59_32</t>
  </si>
  <si>
    <t>20201217 09:00:40</t>
  </si>
  <si>
    <t>09:00:40</t>
  </si>
  <si>
    <t>RECT-1031-20201217-09_00_41</t>
  </si>
  <si>
    <t>DARK-1032-20201217-09_00_43</t>
  </si>
  <si>
    <t>20201217 09:01:52</t>
  </si>
  <si>
    <t>09:01:52</t>
  </si>
  <si>
    <t>RECT-1033-20201217-09_01_53</t>
  </si>
  <si>
    <t>DARK-1034-20201217-09_01_55</t>
  </si>
  <si>
    <t>20201217 09:03:03</t>
  </si>
  <si>
    <t>09:03:03</t>
  </si>
  <si>
    <t>RECT-1035-20201217-09_03_04</t>
  </si>
  <si>
    <t>DARK-1036-20201217-09_03_06</t>
  </si>
  <si>
    <t>20201217 09:04:24</t>
  </si>
  <si>
    <t>09:04:24</t>
  </si>
  <si>
    <t>RECT-1037-20201217-09_04_25</t>
  </si>
  <si>
    <t>DARK-1038-20201217-09_04_27</t>
  </si>
  <si>
    <t>20201217 09:06:14</t>
  </si>
  <si>
    <t>09:06:14</t>
  </si>
  <si>
    <t>RECT-1039-20201217-09_06_15</t>
  </si>
  <si>
    <t>DARK-1040-20201217-09_06_17</t>
  </si>
  <si>
    <t>20201217 09:07:52</t>
  </si>
  <si>
    <t>09:07:52</t>
  </si>
  <si>
    <t>RECT-1041-20201217-09_07_53</t>
  </si>
  <si>
    <t>DARK-1042-20201217-09_07_55</t>
  </si>
  <si>
    <t>09:08:19</t>
  </si>
  <si>
    <t>20201217 09:09:41</t>
  </si>
  <si>
    <t>09:09:41</t>
  </si>
  <si>
    <t>RECT-1043-20201217-09_09_42</t>
  </si>
  <si>
    <t>DARK-1044-20201217-09_09_44</t>
  </si>
  <si>
    <t>20201217 09:11:29</t>
  </si>
  <si>
    <t>09:11:29</t>
  </si>
  <si>
    <t>RECT-1045-20201217-09_11_30</t>
  </si>
  <si>
    <t>DARK-1046-20201217-09_11_32</t>
  </si>
  <si>
    <t>20201217 09:13:27</t>
  </si>
  <si>
    <t>09:13:27</t>
  </si>
  <si>
    <t>RECT-1047-20201217-09_13_28</t>
  </si>
  <si>
    <t>DARK-1048-20201217-09_13_30</t>
  </si>
  <si>
    <t>20201217 09:15:26</t>
  </si>
  <si>
    <t>09:15:26</t>
  </si>
  <si>
    <t>RECT-1049-20201217-09_15_28</t>
  </si>
  <si>
    <t>DARK-1050-20201217-09_15_30</t>
  </si>
  <si>
    <t>20201217 09:17:25</t>
  </si>
  <si>
    <t>09:17:25</t>
  </si>
  <si>
    <t>RECT-1051-20201217-09_17_27</t>
  </si>
  <si>
    <t>DARK-1052-20201217-09_17_29</t>
  </si>
  <si>
    <t>20201217 09:19:26</t>
  </si>
  <si>
    <t>09:19:26</t>
  </si>
  <si>
    <t>RECT-1053-20201217-09_19_27</t>
  </si>
  <si>
    <t>DARK-1054-20201217-09_19_29</t>
  </si>
  <si>
    <t>09:19:52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</si>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</sst>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1608224150.5999999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1608224142.8499999</v>
      </c>
      <c r="I17">
        <f t="shared" ref="I17:I31" si="0">BW17*AG17*(BS17-BT17)/(100*BL17*(1000-AG17*BS17))</f>
        <v>8.5105623852078796E-4</v>
      </c>
      <c r="J17">
        <f t="shared" ref="J17:J31" si="1">BW17*AG17*(BR17-BQ17*(1000-AG17*BT17)/(1000-AG17*BS17))/(100*BL17)</f>
        <v>6.8188917974046168</v>
      </c>
      <c r="K17">
        <f t="shared" ref="K17:K31" si="2">BQ17 - IF(AG17&gt;1, J17*BL17*100/(AI17*CE17), 0)</f>
        <v>399.15356666666702</v>
      </c>
      <c r="L17">
        <f t="shared" ref="L17:L31" si="3">((R17-I17/2)*K17-J17)/(R17+I17/2)</f>
        <v>154.90473691080203</v>
      </c>
      <c r="M17">
        <f t="shared" ref="M17:M31" si="4">L17*(BX17+BY17)/1000</f>
        <v>15.728302143285452</v>
      </c>
      <c r="N17">
        <f t="shared" ref="N17:N31" si="5">(BQ17 - IF(AG17&gt;1, J17*BL17*100/(AI17*CE17), 0))*(BX17+BY17)/1000</f>
        <v>40.528185408031803</v>
      </c>
      <c r="O17">
        <f t="shared" ref="O17:O31" si="6">2/((1/Q17-1/P17)+SIGN(Q17)*SQRT((1/Q17-1/P17)*(1/Q17-1/P17) + 4*BM17/((BM17+1)*(BM17+1))*(2*1/Q17*1/P17-1/P17*1/P17)))</f>
        <v>4.6559138015325838E-2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2.9546338250776967</v>
      </c>
      <c r="Q17">
        <f t="shared" ref="Q17:Q31" si="8">I17*(1000-(1000*0.61365*EXP(17.502*U17/(240.97+U17))/(BX17+BY17)+BS17)/2)/(1000*0.61365*EXP(17.502*U17/(240.97+U17))/(BX17+BY17)-BS17)</f>
        <v>4.6155354392419315E-2</v>
      </c>
      <c r="R17">
        <f t="shared" ref="R17:R31" si="9">1/((BM17+1)/(O17/1.6)+1/(P17/1.37)) + BM17/((BM17+1)/(O17/1.6) + BM17/(P17/1.37))</f>
        <v>2.888308284767593E-2</v>
      </c>
      <c r="S17">
        <f t="shared" ref="S17:S31" si="10">(BI17*BK17)</f>
        <v>231.29213672481976</v>
      </c>
      <c r="T17">
        <f t="shared" ref="T17:T31" si="11">(BZ17+(S17+2*0.95*0.0000000567*(((BZ17+$B$7)+273)^4-(BZ17+273)^4)-44100*I17)/(1.84*29.3*P17+8*0.95*0.0000000567*(BZ17+273)^3))</f>
        <v>29.156810499470101</v>
      </c>
      <c r="U17">
        <f t="shared" ref="U17:U31" si="12">($C$7*CA17+$D$7*CB17+$E$7*T17)</f>
        <v>28.72325</v>
      </c>
      <c r="V17">
        <f t="shared" ref="V17:V31" si="13">0.61365*EXP(17.502*U17/(240.97+U17))</f>
        <v>3.9578149209179139</v>
      </c>
      <c r="W17">
        <f t="shared" ref="W17:W31" si="14">(X17/Y17*100)</f>
        <v>56.362096800556358</v>
      </c>
      <c r="X17">
        <f t="shared" ref="X17:X31" si="15">BS17*(BX17+BY17)/1000</f>
        <v>2.1418459611068976</v>
      </c>
      <c r="Y17">
        <f t="shared" ref="Y17:Y31" si="16">0.61365*EXP(17.502*BZ17/(240.97+BZ17))</f>
        <v>3.8001530863659334</v>
      </c>
      <c r="Z17">
        <f t="shared" ref="Z17:Z31" si="17">(V17-BS17*(BX17+BY17)/1000)</f>
        <v>1.8159689598110162</v>
      </c>
      <c r="AA17">
        <f t="shared" ref="AA17:AA31" si="18">(-I17*44100)</f>
        <v>-37.531580118766747</v>
      </c>
      <c r="AB17">
        <f t="shared" ref="AB17:AB31" si="19">2*29.3*P17*0.92*(BZ17-U17)</f>
        <v>-111.38315451283822</v>
      </c>
      <c r="AC17">
        <f t="shared" ref="AC17:AC31" si="20">2*0.95*0.0000000567*(((BZ17+$B$7)+273)^4-(U17+273)^4)</f>
        <v>-8.2478997467262491</v>
      </c>
      <c r="AD17">
        <f t="shared" ref="AD17:AD31" si="21">S17+AC17+AA17+AB17</f>
        <v>74.129502346488522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53455.559204919038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860.36542307692298</v>
      </c>
      <c r="AR17">
        <v>1035.29</v>
      </c>
      <c r="AS17">
        <f t="shared" ref="AS17:AS31" si="27">1-AQ17/AR17</f>
        <v>0.16896191108102754</v>
      </c>
      <c r="AT17">
        <v>0.5</v>
      </c>
      <c r="AU17">
        <f t="shared" ref="AU17:AU31" si="28">BI17</f>
        <v>1180.1883888639934</v>
      </c>
      <c r="AV17">
        <f t="shared" ref="AV17:AV31" si="29">J17</f>
        <v>6.8188917974046168</v>
      </c>
      <c r="AW17">
        <f t="shared" ref="AW17:AW31" si="30">AS17*AT17*AU17</f>
        <v>99.703442809049605</v>
      </c>
      <c r="AX17">
        <f t="shared" ref="AX17:AX31" si="31">BC17/AR17</f>
        <v>0.4080209409923789</v>
      </c>
      <c r="AY17">
        <f t="shared" ref="AY17:AY31" si="32">(AV17-AO17)/AU17</f>
        <v>6.2673377801493006E-3</v>
      </c>
      <c r="AZ17">
        <f t="shared" ref="AZ17:AZ31" si="33">(AL17-AR17)/AR17</f>
        <v>2.1508852592027354</v>
      </c>
      <c r="BA17" t="s">
        <v>289</v>
      </c>
      <c r="BB17">
        <v>612.87</v>
      </c>
      <c r="BC17">
        <f t="shared" ref="BC17:BC31" si="34">AR17-BB17</f>
        <v>422.41999999999996</v>
      </c>
      <c r="BD17">
        <f t="shared" ref="BD17:BD31" si="35">(AR17-AQ17)/(AR17-BB17)</f>
        <v>0.4141010769449292</v>
      </c>
      <c r="BE17">
        <f t="shared" ref="BE17:BE31" si="36">(AL17-AR17)/(AL17-BB17)</f>
        <v>0.84054869187418135</v>
      </c>
      <c r="BF17">
        <f t="shared" ref="BF17:BF31" si="37">(AR17-AQ17)/(AR17-AK17)</f>
        <v>0.54695880045314937</v>
      </c>
      <c r="BG17">
        <f t="shared" ref="BG17:BG31" si="38">(AL17-AR17)/(AL17-AK17)</f>
        <v>0.87441581304084115</v>
      </c>
      <c r="BH17">
        <f t="shared" ref="BH17:BH31" si="39">$B$11*CF17+$C$11*CG17+$F$11*CH17*(1-CK17)</f>
        <v>1400.0036666666699</v>
      </c>
      <c r="BI17">
        <f t="shared" ref="BI17:BI31" si="40">BH17*BJ17</f>
        <v>1180.1883888639934</v>
      </c>
      <c r="BJ17">
        <f t="shared" ref="BJ17:BJ31" si="41">($B$11*$D$9+$C$11*$D$9+$F$11*((CU17+CM17)/MAX(CU17+CM17+CV17, 0.1)*$I$9+CV17/MAX(CU17+CM17+CV17, 0.1)*$J$9))/($B$11+$C$11+$F$11)</f>
        <v>0.84298949850178295</v>
      </c>
      <c r="BK17">
        <f t="shared" ref="BK17:BK31" si="42">($B$11*$K$9+$C$11*$K$9+$F$11*((CU17+CM17)/MAX(CU17+CM17+CV17, 0.1)*$P$9+CV17/MAX(CU17+CM17+CV17, 0.1)*$Q$9))/($B$11+$C$11+$F$11)</f>
        <v>0.19597899700356583</v>
      </c>
      <c r="BL17">
        <v>6</v>
      </c>
      <c r="BM17">
        <v>0.5</v>
      </c>
      <c r="BN17" t="s">
        <v>290</v>
      </c>
      <c r="BO17">
        <v>2</v>
      </c>
      <c r="BP17">
        <v>1608224142.8499999</v>
      </c>
      <c r="BQ17">
        <v>399.15356666666702</v>
      </c>
      <c r="BR17">
        <v>407.7439</v>
      </c>
      <c r="BS17">
        <v>21.09459</v>
      </c>
      <c r="BT17">
        <v>20.094863333333301</v>
      </c>
      <c r="BU17">
        <v>395.918566666667</v>
      </c>
      <c r="BV17">
        <v>20.981590000000001</v>
      </c>
      <c r="BW17">
        <v>499.99880000000002</v>
      </c>
      <c r="BX17">
        <v>101.484733333333</v>
      </c>
      <c r="BY17">
        <v>5.0587386666666699E-2</v>
      </c>
      <c r="BZ17">
        <v>28.024003333333301</v>
      </c>
      <c r="CA17">
        <v>28.72325</v>
      </c>
      <c r="CB17">
        <v>999.9</v>
      </c>
      <c r="CC17">
        <v>0</v>
      </c>
      <c r="CD17">
        <v>0</v>
      </c>
      <c r="CE17">
        <v>9995.2916666666697</v>
      </c>
      <c r="CF17">
        <v>0</v>
      </c>
      <c r="CG17">
        <v>270.69253333333302</v>
      </c>
      <c r="CH17">
        <v>1400.0036666666699</v>
      </c>
      <c r="CI17">
        <v>0.89999320000000005</v>
      </c>
      <c r="CJ17">
        <v>0.10000653333333299</v>
      </c>
      <c r="CK17">
        <v>0</v>
      </c>
      <c r="CL17">
        <v>860.36410000000001</v>
      </c>
      <c r="CM17">
        <v>4.9993800000000004</v>
      </c>
      <c r="CN17">
        <v>12107.4866666667</v>
      </c>
      <c r="CO17">
        <v>11164.336666666701</v>
      </c>
      <c r="CP17">
        <v>46.25</v>
      </c>
      <c r="CQ17">
        <v>48.018599999999999</v>
      </c>
      <c r="CR17">
        <v>46.936999999999998</v>
      </c>
      <c r="CS17">
        <v>48.139466666666699</v>
      </c>
      <c r="CT17">
        <v>47.9559</v>
      </c>
      <c r="CU17">
        <v>1255.4943333333299</v>
      </c>
      <c r="CV17">
        <v>139.51033333333299</v>
      </c>
      <c r="CW17">
        <v>0</v>
      </c>
      <c r="CX17">
        <v>1608224151.0999999</v>
      </c>
      <c r="CY17">
        <v>0</v>
      </c>
      <c r="CZ17">
        <v>860.36542307692298</v>
      </c>
      <c r="DA17">
        <v>-42.447623923056497</v>
      </c>
      <c r="DB17">
        <v>-582.66666676263003</v>
      </c>
      <c r="DC17">
        <v>12107.5230769231</v>
      </c>
      <c r="DD17">
        <v>15</v>
      </c>
      <c r="DE17">
        <v>1608224175.5999999</v>
      </c>
      <c r="DF17" t="s">
        <v>291</v>
      </c>
      <c r="DG17">
        <v>1608224175.5999999</v>
      </c>
      <c r="DH17">
        <v>1608224168.5999999</v>
      </c>
      <c r="DI17">
        <v>2</v>
      </c>
      <c r="DJ17">
        <v>-2.3940000000000001</v>
      </c>
      <c r="DK17">
        <v>-3.2000000000000001E-2</v>
      </c>
      <c r="DL17">
        <v>3.2349999999999999</v>
      </c>
      <c r="DM17">
        <v>0.113</v>
      </c>
      <c r="DN17">
        <v>407</v>
      </c>
      <c r="DO17">
        <v>20</v>
      </c>
      <c r="DP17">
        <v>0.44</v>
      </c>
      <c r="DQ17">
        <v>0.11</v>
      </c>
      <c r="DR17">
        <v>4.78701133649189</v>
      </c>
      <c r="DS17">
        <v>3.34649615663196</v>
      </c>
      <c r="DT17">
        <v>0.24903357949752999</v>
      </c>
      <c r="DU17">
        <v>0</v>
      </c>
      <c r="DV17">
        <v>-6.1963566666666701</v>
      </c>
      <c r="DW17">
        <v>-3.7758449833148</v>
      </c>
      <c r="DX17">
        <v>0.28315215285935702</v>
      </c>
      <c r="DY17">
        <v>0</v>
      </c>
      <c r="DZ17">
        <v>1.0317394</v>
      </c>
      <c r="EA17">
        <v>-0.32547315684093298</v>
      </c>
      <c r="EB17">
        <v>2.3741328361600401E-2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3.2349999999999999</v>
      </c>
      <c r="EJ17">
        <v>0.113</v>
      </c>
      <c r="EK17">
        <v>5.6290000000001301</v>
      </c>
      <c r="EL17">
        <v>0</v>
      </c>
      <c r="EM17">
        <v>0</v>
      </c>
      <c r="EN17">
        <v>0</v>
      </c>
      <c r="EO17">
        <v>0.145010000000003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10.7</v>
      </c>
      <c r="EX17">
        <v>10.9</v>
      </c>
      <c r="EY17">
        <v>2</v>
      </c>
      <c r="EZ17">
        <v>493.25400000000002</v>
      </c>
      <c r="FA17">
        <v>549.42600000000004</v>
      </c>
      <c r="FB17">
        <v>24.419799999999999</v>
      </c>
      <c r="FC17">
        <v>32.989899999999999</v>
      </c>
      <c r="FD17">
        <v>30.000699999999998</v>
      </c>
      <c r="FE17">
        <v>32.657899999999998</v>
      </c>
      <c r="FF17">
        <v>32.683799999999998</v>
      </c>
      <c r="FG17">
        <v>20.649799999999999</v>
      </c>
      <c r="FH17">
        <v>64.310299999999998</v>
      </c>
      <c r="FI17">
        <v>74.111400000000003</v>
      </c>
      <c r="FJ17">
        <v>24.395199999999999</v>
      </c>
      <c r="FK17">
        <v>407.36599999999999</v>
      </c>
      <c r="FL17">
        <v>20.2362</v>
      </c>
      <c r="FM17">
        <v>100.968</v>
      </c>
      <c r="FN17">
        <v>100.423</v>
      </c>
    </row>
    <row r="18" spans="1:170" x14ac:dyDescent="0.25">
      <c r="A18">
        <v>2</v>
      </c>
      <c r="B18">
        <v>1608224296.5999999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1608224288.5999999</v>
      </c>
      <c r="I18">
        <f t="shared" si="0"/>
        <v>1.4520454188028755E-3</v>
      </c>
      <c r="J18">
        <f t="shared" si="1"/>
        <v>-0.91267136699818008</v>
      </c>
      <c r="K18">
        <f t="shared" si="2"/>
        <v>49.557954838709698</v>
      </c>
      <c r="L18">
        <f t="shared" si="3"/>
        <v>66.044767976076528</v>
      </c>
      <c r="M18">
        <f t="shared" si="4"/>
        <v>6.7066815149287429</v>
      </c>
      <c r="N18">
        <f t="shared" si="5"/>
        <v>5.0324867483044589</v>
      </c>
      <c r="O18">
        <f t="shared" si="6"/>
        <v>8.1481071455628343E-2</v>
      </c>
      <c r="P18">
        <f t="shared" si="7"/>
        <v>2.9545355917617693</v>
      </c>
      <c r="Q18">
        <f t="shared" si="8"/>
        <v>8.0252982034984724E-2</v>
      </c>
      <c r="R18">
        <f t="shared" si="9"/>
        <v>5.0266910776570278E-2</v>
      </c>
      <c r="S18">
        <f t="shared" si="10"/>
        <v>231.29160102479355</v>
      </c>
      <c r="T18">
        <f t="shared" si="11"/>
        <v>28.981490003032274</v>
      </c>
      <c r="U18">
        <f t="shared" si="12"/>
        <v>28.685161290322601</v>
      </c>
      <c r="V18">
        <f t="shared" si="13"/>
        <v>3.9490823117117424</v>
      </c>
      <c r="W18">
        <f t="shared" si="14"/>
        <v>57.093968347136581</v>
      </c>
      <c r="X18">
        <f t="shared" si="15"/>
        <v>2.1670784964322802</v>
      </c>
      <c r="Y18">
        <f t="shared" si="16"/>
        <v>3.7956347389556875</v>
      </c>
      <c r="Z18">
        <f t="shared" si="17"/>
        <v>1.7820038152794622</v>
      </c>
      <c r="AA18">
        <f t="shared" si="18"/>
        <v>-64.035202969206807</v>
      </c>
      <c r="AB18">
        <f t="shared" si="19"/>
        <v>-108.5634651728836</v>
      </c>
      <c r="AC18">
        <f t="shared" si="20"/>
        <v>-8.0370285676950886</v>
      </c>
      <c r="AD18">
        <f t="shared" si="21"/>
        <v>50.655904315008044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53456.560443326358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775.94784000000004</v>
      </c>
      <c r="AR18">
        <v>861.65</v>
      </c>
      <c r="AS18">
        <f t="shared" si="27"/>
        <v>9.9462844542447582E-2</v>
      </c>
      <c r="AT18">
        <v>0.5</v>
      </c>
      <c r="AU18">
        <f t="shared" si="28"/>
        <v>1180.1875276598473</v>
      </c>
      <c r="AV18">
        <f t="shared" si="29"/>
        <v>-0.91267136699818008</v>
      </c>
      <c r="AW18">
        <f t="shared" si="30"/>
        <v>58.692404297283474</v>
      </c>
      <c r="AX18">
        <f t="shared" si="31"/>
        <v>0.25969941391516277</v>
      </c>
      <c r="AY18">
        <f t="shared" si="32"/>
        <v>-2.837887025005814E-4</v>
      </c>
      <c r="AZ18">
        <f t="shared" si="33"/>
        <v>2.7858527244240698</v>
      </c>
      <c r="BA18" t="s">
        <v>296</v>
      </c>
      <c r="BB18">
        <v>637.88</v>
      </c>
      <c r="BC18">
        <f t="shared" si="34"/>
        <v>223.76999999999998</v>
      </c>
      <c r="BD18">
        <f t="shared" si="35"/>
        <v>0.38299217946999126</v>
      </c>
      <c r="BE18">
        <f t="shared" si="36"/>
        <v>0.91472829814800705</v>
      </c>
      <c r="BF18">
        <f t="shared" si="37"/>
        <v>0.58630605446651674</v>
      </c>
      <c r="BG18">
        <f t="shared" si="38"/>
        <v>0.94260076167830198</v>
      </c>
      <c r="BH18">
        <f t="shared" si="39"/>
        <v>1400.0029032258101</v>
      </c>
      <c r="BI18">
        <f t="shared" si="40"/>
        <v>1180.1875276598473</v>
      </c>
      <c r="BJ18">
        <f t="shared" si="41"/>
        <v>0.84298934305102069</v>
      </c>
      <c r="BK18">
        <f t="shared" si="42"/>
        <v>0.19597868610204142</v>
      </c>
      <c r="BL18">
        <v>6</v>
      </c>
      <c r="BM18">
        <v>0.5</v>
      </c>
      <c r="BN18" t="s">
        <v>290</v>
      </c>
      <c r="BO18">
        <v>2</v>
      </c>
      <c r="BP18">
        <v>1608224288.5999999</v>
      </c>
      <c r="BQ18">
        <v>49.557954838709698</v>
      </c>
      <c r="BR18">
        <v>48.5491161290322</v>
      </c>
      <c r="BS18">
        <v>21.3405387096774</v>
      </c>
      <c r="BT18">
        <v>19.6352935483871</v>
      </c>
      <c r="BU18">
        <v>46.322854838709702</v>
      </c>
      <c r="BV18">
        <v>21.2276225806452</v>
      </c>
      <c r="BW18">
        <v>500.00716129032298</v>
      </c>
      <c r="BX18">
        <v>101.495709677419</v>
      </c>
      <c r="BY18">
        <v>5.1796967741935498E-2</v>
      </c>
      <c r="BZ18">
        <v>28.003593548387101</v>
      </c>
      <c r="CA18">
        <v>28.685161290322601</v>
      </c>
      <c r="CB18">
        <v>999.9</v>
      </c>
      <c r="CC18">
        <v>0</v>
      </c>
      <c r="CD18">
        <v>0</v>
      </c>
      <c r="CE18">
        <v>9993.6535483870994</v>
      </c>
      <c r="CF18">
        <v>0</v>
      </c>
      <c r="CG18">
        <v>265.01183870967702</v>
      </c>
      <c r="CH18">
        <v>1400.0029032258101</v>
      </c>
      <c r="CI18">
        <v>0.89999690322580705</v>
      </c>
      <c r="CJ18">
        <v>0.10000323870967701</v>
      </c>
      <c r="CK18">
        <v>0</v>
      </c>
      <c r="CL18">
        <v>776.06070967741903</v>
      </c>
      <c r="CM18">
        <v>4.9993800000000004</v>
      </c>
      <c r="CN18">
        <v>10939.845161290301</v>
      </c>
      <c r="CO18">
        <v>11164.3580645161</v>
      </c>
      <c r="CP18">
        <v>46.725612903225802</v>
      </c>
      <c r="CQ18">
        <v>48.436999999999998</v>
      </c>
      <c r="CR18">
        <v>47.408999999999999</v>
      </c>
      <c r="CS18">
        <v>48.558</v>
      </c>
      <c r="CT18">
        <v>48.381</v>
      </c>
      <c r="CU18">
        <v>1255.5</v>
      </c>
      <c r="CV18">
        <v>139.50290322580599</v>
      </c>
      <c r="CW18">
        <v>0</v>
      </c>
      <c r="CX18">
        <v>145.59999990463299</v>
      </c>
      <c r="CY18">
        <v>0</v>
      </c>
      <c r="CZ18">
        <v>775.94784000000004</v>
      </c>
      <c r="DA18">
        <v>-4.45669230923549</v>
      </c>
      <c r="DB18">
        <v>-70.607692393333295</v>
      </c>
      <c r="DC18">
        <v>10938.64</v>
      </c>
      <c r="DD18">
        <v>15</v>
      </c>
      <c r="DE18">
        <v>1608224175.5999999</v>
      </c>
      <c r="DF18" t="s">
        <v>291</v>
      </c>
      <c r="DG18">
        <v>1608224175.5999999</v>
      </c>
      <c r="DH18">
        <v>1608224168.5999999</v>
      </c>
      <c r="DI18">
        <v>2</v>
      </c>
      <c r="DJ18">
        <v>-2.3940000000000001</v>
      </c>
      <c r="DK18">
        <v>-3.2000000000000001E-2</v>
      </c>
      <c r="DL18">
        <v>3.2349999999999999</v>
      </c>
      <c r="DM18">
        <v>0.113</v>
      </c>
      <c r="DN18">
        <v>407</v>
      </c>
      <c r="DO18">
        <v>20</v>
      </c>
      <c r="DP18">
        <v>0.44</v>
      </c>
      <c r="DQ18">
        <v>0.11</v>
      </c>
      <c r="DR18">
        <v>-0.91432021704060396</v>
      </c>
      <c r="DS18">
        <v>-3.3272991247174297E-2</v>
      </c>
      <c r="DT18">
        <v>2.7929912068615999E-2</v>
      </c>
      <c r="DU18">
        <v>1</v>
      </c>
      <c r="DV18">
        <v>1.01173496666667</v>
      </c>
      <c r="DW18">
        <v>-9.2365641824249306E-2</v>
      </c>
      <c r="DX18">
        <v>3.09333391014542E-2</v>
      </c>
      <c r="DY18">
        <v>1</v>
      </c>
      <c r="DZ18">
        <v>1.7064646666666701</v>
      </c>
      <c r="EA18">
        <v>0.16859265850945099</v>
      </c>
      <c r="EB18">
        <v>1.52805387630439E-2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3.2349999999999999</v>
      </c>
      <c r="EJ18">
        <v>0.113</v>
      </c>
      <c r="EK18">
        <v>3.2350999999999899</v>
      </c>
      <c r="EL18">
        <v>0</v>
      </c>
      <c r="EM18">
        <v>0</v>
      </c>
      <c r="EN18">
        <v>0</v>
      </c>
      <c r="EO18">
        <v>0.112915000000005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493.68200000000002</v>
      </c>
      <c r="FA18">
        <v>545.24</v>
      </c>
      <c r="FB18">
        <v>24.471699999999998</v>
      </c>
      <c r="FC18">
        <v>33.155099999999997</v>
      </c>
      <c r="FD18">
        <v>30.002099999999999</v>
      </c>
      <c r="FE18">
        <v>32.836100000000002</v>
      </c>
      <c r="FF18">
        <v>32.862400000000001</v>
      </c>
      <c r="FG18">
        <v>5.2191599999999996</v>
      </c>
      <c r="FH18">
        <v>68.930199999999999</v>
      </c>
      <c r="FI18">
        <v>68.4101</v>
      </c>
      <c r="FJ18">
        <v>24.4298</v>
      </c>
      <c r="FK18">
        <v>48.649000000000001</v>
      </c>
      <c r="FL18">
        <v>19.530200000000001</v>
      </c>
      <c r="FM18">
        <v>100.94199999999999</v>
      </c>
      <c r="FN18">
        <v>100.402</v>
      </c>
    </row>
    <row r="19" spans="1:170" x14ac:dyDescent="0.25">
      <c r="A19">
        <v>3</v>
      </c>
      <c r="B19">
        <v>1608224369.0999999</v>
      </c>
      <c r="C19">
        <v>218.5</v>
      </c>
      <c r="D19" t="s">
        <v>298</v>
      </c>
      <c r="E19" t="s">
        <v>299</v>
      </c>
      <c r="F19" t="s">
        <v>285</v>
      </c>
      <c r="G19" t="s">
        <v>286</v>
      </c>
      <c r="H19">
        <v>1608224361.0999999</v>
      </c>
      <c r="I19">
        <f t="shared" si="0"/>
        <v>1.6649879598058077E-3</v>
      </c>
      <c r="J19">
        <f t="shared" si="1"/>
        <v>0.1924714873085418</v>
      </c>
      <c r="K19">
        <f t="shared" si="2"/>
        <v>79.408061290322607</v>
      </c>
      <c r="L19">
        <f t="shared" si="3"/>
        <v>73.823130398727088</v>
      </c>
      <c r="M19">
        <f t="shared" si="4"/>
        <v>7.4967695981264413</v>
      </c>
      <c r="N19">
        <f t="shared" si="5"/>
        <v>8.063921653174928</v>
      </c>
      <c r="O19">
        <f t="shared" si="6"/>
        <v>9.3056953611504165E-2</v>
      </c>
      <c r="P19">
        <f t="shared" si="7"/>
        <v>2.9557177464216964</v>
      </c>
      <c r="Q19">
        <f t="shared" si="8"/>
        <v>9.1459448634079857E-2</v>
      </c>
      <c r="R19">
        <f t="shared" si="9"/>
        <v>5.7303400549616468E-2</v>
      </c>
      <c r="S19">
        <f t="shared" si="10"/>
        <v>231.29170472489355</v>
      </c>
      <c r="T19">
        <f t="shared" si="11"/>
        <v>28.897669636895817</v>
      </c>
      <c r="U19">
        <f t="shared" si="12"/>
        <v>28.616767741935501</v>
      </c>
      <c r="V19">
        <f t="shared" si="13"/>
        <v>3.933443874840918</v>
      </c>
      <c r="W19">
        <f t="shared" si="14"/>
        <v>56.475566354189489</v>
      </c>
      <c r="X19">
        <f t="shared" si="15"/>
        <v>2.1400361212138286</v>
      </c>
      <c r="Y19">
        <f t="shared" si="16"/>
        <v>3.7893132541468981</v>
      </c>
      <c r="Z19">
        <f t="shared" si="17"/>
        <v>1.7934077536270894</v>
      </c>
      <c r="AA19">
        <f t="shared" si="18"/>
        <v>-73.425969027436125</v>
      </c>
      <c r="AB19">
        <f t="shared" si="19"/>
        <v>-102.2643125649935</v>
      </c>
      <c r="AC19">
        <f t="shared" si="20"/>
        <v>-7.5640161501514216</v>
      </c>
      <c r="AD19">
        <f t="shared" si="21"/>
        <v>48.03740698231249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53496.12110296663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770.53880769230796</v>
      </c>
      <c r="AR19">
        <v>844.34</v>
      </c>
      <c r="AS19">
        <f t="shared" si="27"/>
        <v>8.7406959646223137E-2</v>
      </c>
      <c r="AT19">
        <v>0.5</v>
      </c>
      <c r="AU19">
        <f t="shared" si="28"/>
        <v>1180.1866083050836</v>
      </c>
      <c r="AV19">
        <f t="shared" si="29"/>
        <v>0.1924714873085418</v>
      </c>
      <c r="AW19">
        <f t="shared" si="30"/>
        <v>51.578261623567698</v>
      </c>
      <c r="AX19">
        <f t="shared" si="31"/>
        <v>0.24337352251462682</v>
      </c>
      <c r="AY19">
        <f t="shared" si="32"/>
        <v>6.526247304491187E-4</v>
      </c>
      <c r="AZ19">
        <f t="shared" si="33"/>
        <v>2.8634673235900228</v>
      </c>
      <c r="BA19" t="s">
        <v>301</v>
      </c>
      <c r="BB19">
        <v>638.85</v>
      </c>
      <c r="BC19">
        <f t="shared" si="34"/>
        <v>205.49</v>
      </c>
      <c r="BD19">
        <f t="shared" si="35"/>
        <v>0.35914736633262967</v>
      </c>
      <c r="BE19">
        <f t="shared" si="36"/>
        <v>0.92166527525226527</v>
      </c>
      <c r="BF19">
        <f t="shared" si="37"/>
        <v>0.57271015150248672</v>
      </c>
      <c r="BG19">
        <f t="shared" si="38"/>
        <v>0.94939805182408898</v>
      </c>
      <c r="BH19">
        <f t="shared" si="39"/>
        <v>1400.0016129032299</v>
      </c>
      <c r="BI19">
        <f t="shared" si="40"/>
        <v>1180.1866083050836</v>
      </c>
      <c r="BJ19">
        <f t="shared" si="41"/>
        <v>0.84298946331761104</v>
      </c>
      <c r="BK19">
        <f t="shared" si="42"/>
        <v>0.19597892663522207</v>
      </c>
      <c r="BL19">
        <v>6</v>
      </c>
      <c r="BM19">
        <v>0.5</v>
      </c>
      <c r="BN19" t="s">
        <v>290</v>
      </c>
      <c r="BO19">
        <v>2</v>
      </c>
      <c r="BP19">
        <v>1608224361.0999999</v>
      </c>
      <c r="BQ19">
        <v>79.408061290322607</v>
      </c>
      <c r="BR19">
        <v>79.797680645161293</v>
      </c>
      <c r="BS19">
        <v>21.073632258064499</v>
      </c>
      <c r="BT19">
        <v>19.117764516129</v>
      </c>
      <c r="BU19">
        <v>76.172964516128999</v>
      </c>
      <c r="BV19">
        <v>20.960712903225801</v>
      </c>
      <c r="BW19">
        <v>500.00332258064498</v>
      </c>
      <c r="BX19">
        <v>101.498967741935</v>
      </c>
      <c r="BY19">
        <v>5.1448199999999999E-2</v>
      </c>
      <c r="BZ19">
        <v>27.9750032258065</v>
      </c>
      <c r="CA19">
        <v>28.616767741935501</v>
      </c>
      <c r="CB19">
        <v>999.9</v>
      </c>
      <c r="CC19">
        <v>0</v>
      </c>
      <c r="CD19">
        <v>0</v>
      </c>
      <c r="CE19">
        <v>10000.039032258101</v>
      </c>
      <c r="CF19">
        <v>0</v>
      </c>
      <c r="CG19">
        <v>284.91796774193602</v>
      </c>
      <c r="CH19">
        <v>1400.0016129032299</v>
      </c>
      <c r="CI19">
        <v>0.89999425806451605</v>
      </c>
      <c r="CJ19">
        <v>0.100005790322581</v>
      </c>
      <c r="CK19">
        <v>0</v>
      </c>
      <c r="CL19">
        <v>770.71354838709703</v>
      </c>
      <c r="CM19">
        <v>4.9993800000000004</v>
      </c>
      <c r="CN19">
        <v>10873.5903225806</v>
      </c>
      <c r="CO19">
        <v>11164.3322580645</v>
      </c>
      <c r="CP19">
        <v>46.955290322580602</v>
      </c>
      <c r="CQ19">
        <v>48.608741935483899</v>
      </c>
      <c r="CR19">
        <v>47.625</v>
      </c>
      <c r="CS19">
        <v>48.6991935483871</v>
      </c>
      <c r="CT19">
        <v>48.600612903225802</v>
      </c>
      <c r="CU19">
        <v>1255.49322580645</v>
      </c>
      <c r="CV19">
        <v>139.50838709677399</v>
      </c>
      <c r="CW19">
        <v>0</v>
      </c>
      <c r="CX19">
        <v>72.099999904632597</v>
      </c>
      <c r="CY19">
        <v>0</v>
      </c>
      <c r="CZ19">
        <v>770.53880769230796</v>
      </c>
      <c r="DA19">
        <v>-11.8290256394575</v>
      </c>
      <c r="DB19">
        <v>-162.112820560714</v>
      </c>
      <c r="DC19">
        <v>10871.592307692301</v>
      </c>
      <c r="DD19">
        <v>15</v>
      </c>
      <c r="DE19">
        <v>1608224175.5999999</v>
      </c>
      <c r="DF19" t="s">
        <v>291</v>
      </c>
      <c r="DG19">
        <v>1608224175.5999999</v>
      </c>
      <c r="DH19">
        <v>1608224168.5999999</v>
      </c>
      <c r="DI19">
        <v>2</v>
      </c>
      <c r="DJ19">
        <v>-2.3940000000000001</v>
      </c>
      <c r="DK19">
        <v>-3.2000000000000001E-2</v>
      </c>
      <c r="DL19">
        <v>3.2349999999999999</v>
      </c>
      <c r="DM19">
        <v>0.113</v>
      </c>
      <c r="DN19">
        <v>407</v>
      </c>
      <c r="DO19">
        <v>20</v>
      </c>
      <c r="DP19">
        <v>0.44</v>
      </c>
      <c r="DQ19">
        <v>0.11</v>
      </c>
      <c r="DR19">
        <v>0.196286048166847</v>
      </c>
      <c r="DS19">
        <v>-0.21183420119561899</v>
      </c>
      <c r="DT19">
        <v>2.37065529099422E-2</v>
      </c>
      <c r="DU19">
        <v>1</v>
      </c>
      <c r="DV19">
        <v>-0.3895554</v>
      </c>
      <c r="DW19">
        <v>0.16963984872080101</v>
      </c>
      <c r="DX19">
        <v>2.3053537136558201E-2</v>
      </c>
      <c r="DY19">
        <v>1</v>
      </c>
      <c r="DZ19">
        <v>1.9555279999999999</v>
      </c>
      <c r="EA19">
        <v>6.0256284760844499E-2</v>
      </c>
      <c r="EB19">
        <v>4.8196385756610399E-3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3.2349999999999999</v>
      </c>
      <c r="EJ19">
        <v>0.1129</v>
      </c>
      <c r="EK19">
        <v>3.2350999999999899</v>
      </c>
      <c r="EL19">
        <v>0</v>
      </c>
      <c r="EM19">
        <v>0</v>
      </c>
      <c r="EN19">
        <v>0</v>
      </c>
      <c r="EO19">
        <v>0.112915000000005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494.36500000000001</v>
      </c>
      <c r="FA19">
        <v>542.82799999999997</v>
      </c>
      <c r="FB19">
        <v>24.416</v>
      </c>
      <c r="FC19">
        <v>33.213900000000002</v>
      </c>
      <c r="FD19">
        <v>30.0002</v>
      </c>
      <c r="FE19">
        <v>32.903799999999997</v>
      </c>
      <c r="FF19">
        <v>32.929099999999998</v>
      </c>
      <c r="FG19">
        <v>6.5989300000000002</v>
      </c>
      <c r="FH19">
        <v>71.115700000000004</v>
      </c>
      <c r="FI19">
        <v>64.971000000000004</v>
      </c>
      <c r="FJ19">
        <v>24.424099999999999</v>
      </c>
      <c r="FK19">
        <v>80.077100000000002</v>
      </c>
      <c r="FL19">
        <v>19.1358</v>
      </c>
      <c r="FM19">
        <v>100.935</v>
      </c>
      <c r="FN19">
        <v>100.39400000000001</v>
      </c>
    </row>
    <row r="20" spans="1:170" x14ac:dyDescent="0.25">
      <c r="A20">
        <v>4</v>
      </c>
      <c r="B20">
        <v>1608224440.0999999</v>
      </c>
      <c r="C20">
        <v>289.5</v>
      </c>
      <c r="D20" t="s">
        <v>302</v>
      </c>
      <c r="E20" t="s">
        <v>303</v>
      </c>
      <c r="F20" t="s">
        <v>285</v>
      </c>
      <c r="G20" t="s">
        <v>286</v>
      </c>
      <c r="H20">
        <v>1608224432.3499999</v>
      </c>
      <c r="I20">
        <f t="shared" si="0"/>
        <v>1.890771982289041E-3</v>
      </c>
      <c r="J20">
        <f t="shared" si="1"/>
        <v>0.86355353498733323</v>
      </c>
      <c r="K20">
        <f t="shared" si="2"/>
        <v>99.558446666666697</v>
      </c>
      <c r="L20">
        <f t="shared" si="3"/>
        <v>83.498074985651826</v>
      </c>
      <c r="M20">
        <f t="shared" si="4"/>
        <v>8.4791873304521523</v>
      </c>
      <c r="N20">
        <f t="shared" si="5"/>
        <v>10.110109960745302</v>
      </c>
      <c r="O20">
        <f t="shared" si="6"/>
        <v>0.10501629066146626</v>
      </c>
      <c r="P20">
        <f t="shared" si="7"/>
        <v>2.9530118786672293</v>
      </c>
      <c r="Q20">
        <f t="shared" si="8"/>
        <v>0.10298479539525818</v>
      </c>
      <c r="R20">
        <f t="shared" si="9"/>
        <v>6.4544745709121304E-2</v>
      </c>
      <c r="S20">
        <f t="shared" si="10"/>
        <v>231.28693446197013</v>
      </c>
      <c r="T20">
        <f t="shared" si="11"/>
        <v>28.868440702313158</v>
      </c>
      <c r="U20">
        <f t="shared" si="12"/>
        <v>28.618923333333299</v>
      </c>
      <c r="V20">
        <f t="shared" si="13"/>
        <v>3.9339359331882062</v>
      </c>
      <c r="W20">
        <f t="shared" si="14"/>
        <v>55.990012547827398</v>
      </c>
      <c r="X20">
        <f t="shared" si="15"/>
        <v>2.1251371093466873</v>
      </c>
      <c r="Y20">
        <f t="shared" si="16"/>
        <v>3.7955646241932306</v>
      </c>
      <c r="Z20">
        <f t="shared" si="17"/>
        <v>1.8087988238415189</v>
      </c>
      <c r="AA20">
        <f t="shared" si="18"/>
        <v>-83.38304441894671</v>
      </c>
      <c r="AB20">
        <f t="shared" si="19"/>
        <v>-98.012658616394901</v>
      </c>
      <c r="AC20">
        <f t="shared" si="20"/>
        <v>-7.257282512052849</v>
      </c>
      <c r="AD20">
        <f t="shared" si="21"/>
        <v>42.633948914575683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53412.332529670552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760.83992307692301</v>
      </c>
      <c r="AR20">
        <v>833.04</v>
      </c>
      <c r="AS20">
        <f t="shared" si="27"/>
        <v>8.6670600359018746E-2</v>
      </c>
      <c r="AT20">
        <v>0.5</v>
      </c>
      <c r="AU20">
        <f t="shared" si="28"/>
        <v>1180.1644788640763</v>
      </c>
      <c r="AV20">
        <f t="shared" si="29"/>
        <v>0.86355353498733323</v>
      </c>
      <c r="AW20">
        <f t="shared" si="30"/>
        <v>51.142781952768992</v>
      </c>
      <c r="AX20">
        <f t="shared" si="31"/>
        <v>0.25881110150773062</v>
      </c>
      <c r="AY20">
        <f t="shared" si="32"/>
        <v>1.2212713063443727E-3</v>
      </c>
      <c r="AZ20">
        <f t="shared" si="33"/>
        <v>2.9158743877845001</v>
      </c>
      <c r="BA20" t="s">
        <v>305</v>
      </c>
      <c r="BB20">
        <v>617.44000000000005</v>
      </c>
      <c r="BC20">
        <f t="shared" si="34"/>
        <v>215.59999999999991</v>
      </c>
      <c r="BD20">
        <f t="shared" si="35"/>
        <v>0.33487976309404904</v>
      </c>
      <c r="BE20">
        <f t="shared" si="36"/>
        <v>0.91847661685522419</v>
      </c>
      <c r="BF20">
        <f t="shared" si="37"/>
        <v>0.61413905464824103</v>
      </c>
      <c r="BG20">
        <f t="shared" si="38"/>
        <v>0.95383533539701748</v>
      </c>
      <c r="BH20">
        <f t="shared" si="39"/>
        <v>1399.9756666666699</v>
      </c>
      <c r="BI20">
        <f t="shared" si="40"/>
        <v>1180.1644788640763</v>
      </c>
      <c r="BJ20">
        <f t="shared" si="41"/>
        <v>0.84298927971658089</v>
      </c>
      <c r="BK20">
        <f t="shared" si="42"/>
        <v>0.19597855943316209</v>
      </c>
      <c r="BL20">
        <v>6</v>
      </c>
      <c r="BM20">
        <v>0.5</v>
      </c>
      <c r="BN20" t="s">
        <v>290</v>
      </c>
      <c r="BO20">
        <v>2</v>
      </c>
      <c r="BP20">
        <v>1608224432.3499999</v>
      </c>
      <c r="BQ20">
        <v>99.558446666666697</v>
      </c>
      <c r="BR20">
        <v>100.82063333333301</v>
      </c>
      <c r="BS20">
        <v>20.927106666666699</v>
      </c>
      <c r="BT20">
        <v>18.7056066666667</v>
      </c>
      <c r="BU20">
        <v>96.323346666666694</v>
      </c>
      <c r="BV20">
        <v>20.81418</v>
      </c>
      <c r="BW20">
        <v>499.98746666666699</v>
      </c>
      <c r="BX20">
        <v>101.4982</v>
      </c>
      <c r="BY20">
        <v>5.1294786666666703E-2</v>
      </c>
      <c r="BZ20">
        <v>28.0032766666667</v>
      </c>
      <c r="CA20">
        <v>28.618923333333299</v>
      </c>
      <c r="CB20">
        <v>999.9</v>
      </c>
      <c r="CC20">
        <v>0</v>
      </c>
      <c r="CD20">
        <v>0</v>
      </c>
      <c r="CE20">
        <v>9984.7690000000002</v>
      </c>
      <c r="CF20">
        <v>0</v>
      </c>
      <c r="CG20">
        <v>288.74563333333299</v>
      </c>
      <c r="CH20">
        <v>1399.9756666666699</v>
      </c>
      <c r="CI20">
        <v>0.90000029999999998</v>
      </c>
      <c r="CJ20">
        <v>9.9999693333333306E-2</v>
      </c>
      <c r="CK20">
        <v>0</v>
      </c>
      <c r="CL20">
        <v>760.91660000000002</v>
      </c>
      <c r="CM20">
        <v>4.9993800000000004</v>
      </c>
      <c r="CN20">
        <v>10748.4766666667</v>
      </c>
      <c r="CO20">
        <v>11164.1466666667</v>
      </c>
      <c r="CP20">
        <v>47.1374</v>
      </c>
      <c r="CQ20">
        <v>48.75</v>
      </c>
      <c r="CR20">
        <v>47.811999999999998</v>
      </c>
      <c r="CS20">
        <v>48.862400000000001</v>
      </c>
      <c r="CT20">
        <v>48.7665333333333</v>
      </c>
      <c r="CU20">
        <v>1255.47933333333</v>
      </c>
      <c r="CV20">
        <v>139.49733333333299</v>
      </c>
      <c r="CW20">
        <v>0</v>
      </c>
      <c r="CX20">
        <v>70.400000095367403</v>
      </c>
      <c r="CY20">
        <v>0</v>
      </c>
      <c r="CZ20">
        <v>760.83992307692301</v>
      </c>
      <c r="DA20">
        <v>-14.366974365955199</v>
      </c>
      <c r="DB20">
        <v>-198.30085472093799</v>
      </c>
      <c r="DC20">
        <v>10747.45</v>
      </c>
      <c r="DD20">
        <v>15</v>
      </c>
      <c r="DE20">
        <v>1608224175.5999999</v>
      </c>
      <c r="DF20" t="s">
        <v>291</v>
      </c>
      <c r="DG20">
        <v>1608224175.5999999</v>
      </c>
      <c r="DH20">
        <v>1608224168.5999999</v>
      </c>
      <c r="DI20">
        <v>2</v>
      </c>
      <c r="DJ20">
        <v>-2.3940000000000001</v>
      </c>
      <c r="DK20">
        <v>-3.2000000000000001E-2</v>
      </c>
      <c r="DL20">
        <v>3.2349999999999999</v>
      </c>
      <c r="DM20">
        <v>0.113</v>
      </c>
      <c r="DN20">
        <v>407</v>
      </c>
      <c r="DO20">
        <v>20</v>
      </c>
      <c r="DP20">
        <v>0.44</v>
      </c>
      <c r="DQ20">
        <v>0.11</v>
      </c>
      <c r="DR20">
        <v>0.865760798118408</v>
      </c>
      <c r="DS20">
        <v>-0.152079181285458</v>
      </c>
      <c r="DT20">
        <v>2.6516880082234798E-2</v>
      </c>
      <c r="DU20">
        <v>1</v>
      </c>
      <c r="DV20">
        <v>-1.26318333333333</v>
      </c>
      <c r="DW20">
        <v>0.102683159065631</v>
      </c>
      <c r="DX20">
        <v>2.94595067093045E-2</v>
      </c>
      <c r="DY20">
        <v>1</v>
      </c>
      <c r="DZ20">
        <v>2.2213936666666698</v>
      </c>
      <c r="EA20">
        <v>2.2059977753062399E-2</v>
      </c>
      <c r="EB20">
        <v>2.5248438675600699E-3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3.2349999999999999</v>
      </c>
      <c r="EJ20">
        <v>0.1129</v>
      </c>
      <c r="EK20">
        <v>3.2350999999999899</v>
      </c>
      <c r="EL20">
        <v>0</v>
      </c>
      <c r="EM20">
        <v>0</v>
      </c>
      <c r="EN20">
        <v>0</v>
      </c>
      <c r="EO20">
        <v>0.112915000000005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4.5</v>
      </c>
      <c r="EY20">
        <v>2</v>
      </c>
      <c r="EZ20">
        <v>494.34300000000002</v>
      </c>
      <c r="FA20">
        <v>541.33399999999995</v>
      </c>
      <c r="FB20">
        <v>24.411100000000001</v>
      </c>
      <c r="FC20">
        <v>33.260800000000003</v>
      </c>
      <c r="FD20">
        <v>30.000699999999998</v>
      </c>
      <c r="FE20">
        <v>32.9617</v>
      </c>
      <c r="FF20">
        <v>32.988999999999997</v>
      </c>
      <c r="FG20">
        <v>7.5317999999999996</v>
      </c>
      <c r="FH20">
        <v>73.744600000000005</v>
      </c>
      <c r="FI20">
        <v>61.200099999999999</v>
      </c>
      <c r="FJ20">
        <v>24.3901</v>
      </c>
      <c r="FK20">
        <v>100.96</v>
      </c>
      <c r="FL20">
        <v>18.709</v>
      </c>
      <c r="FM20">
        <v>100.925</v>
      </c>
      <c r="FN20">
        <v>100.38800000000001</v>
      </c>
    </row>
    <row r="21" spans="1:170" x14ac:dyDescent="0.25">
      <c r="A21">
        <v>5</v>
      </c>
      <c r="B21">
        <v>1608224512.0999999</v>
      </c>
      <c r="C21">
        <v>361.5</v>
      </c>
      <c r="D21" t="s">
        <v>306</v>
      </c>
      <c r="E21" t="s">
        <v>307</v>
      </c>
      <c r="F21" t="s">
        <v>285</v>
      </c>
      <c r="G21" t="s">
        <v>286</v>
      </c>
      <c r="H21">
        <v>1608224504.0999999</v>
      </c>
      <c r="I21">
        <f t="shared" si="0"/>
        <v>2.0095378334562186E-3</v>
      </c>
      <c r="J21">
        <f t="shared" si="1"/>
        <v>2.8096193575061932</v>
      </c>
      <c r="K21">
        <f t="shared" si="2"/>
        <v>148.94519354838701</v>
      </c>
      <c r="L21">
        <f t="shared" si="3"/>
        <v>104.66949078849458</v>
      </c>
      <c r="M21">
        <f t="shared" si="4"/>
        <v>10.629002246454817</v>
      </c>
      <c r="N21">
        <f t="shared" si="5"/>
        <v>15.12512179908755</v>
      </c>
      <c r="O21">
        <f t="shared" si="6"/>
        <v>0.11274871605806097</v>
      </c>
      <c r="P21">
        <f t="shared" si="7"/>
        <v>2.9532091391251458</v>
      </c>
      <c r="Q21">
        <f t="shared" si="8"/>
        <v>0.11041078781656652</v>
      </c>
      <c r="R21">
        <f t="shared" si="9"/>
        <v>6.9212758197700688E-2</v>
      </c>
      <c r="S21">
        <f t="shared" si="10"/>
        <v>231.28783882594601</v>
      </c>
      <c r="T21">
        <f t="shared" si="11"/>
        <v>28.799905092998067</v>
      </c>
      <c r="U21">
        <f t="shared" si="12"/>
        <v>28.545664516129001</v>
      </c>
      <c r="V21">
        <f t="shared" si="13"/>
        <v>3.9172431505979377</v>
      </c>
      <c r="W21">
        <f t="shared" si="14"/>
        <v>56.08337657628072</v>
      </c>
      <c r="X21">
        <f t="shared" si="15"/>
        <v>2.1239855435325987</v>
      </c>
      <c r="Y21">
        <f t="shared" si="16"/>
        <v>3.7871926998612522</v>
      </c>
      <c r="Z21">
        <f t="shared" si="17"/>
        <v>1.793257607065339</v>
      </c>
      <c r="AA21">
        <f t="shared" si="18"/>
        <v>-88.620618455419233</v>
      </c>
      <c r="AB21">
        <f t="shared" si="19"/>
        <v>-92.385379366489389</v>
      </c>
      <c r="AC21">
        <f t="shared" si="20"/>
        <v>-6.8363730506934397</v>
      </c>
      <c r="AD21">
        <f t="shared" si="21"/>
        <v>43.445467953343922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53424.750238752873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745.12008000000003</v>
      </c>
      <c r="AR21">
        <v>829.98</v>
      </c>
      <c r="AS21">
        <f t="shared" si="27"/>
        <v>0.10224333116460638</v>
      </c>
      <c r="AT21">
        <v>0.5</v>
      </c>
      <c r="AU21">
        <f t="shared" si="28"/>
        <v>1180.1655522030201</v>
      </c>
      <c r="AV21">
        <f t="shared" si="29"/>
        <v>2.8096193575061932</v>
      </c>
      <c r="AW21">
        <f t="shared" si="30"/>
        <v>60.332028691476971</v>
      </c>
      <c r="AX21">
        <f t="shared" si="31"/>
        <v>0.30807971276416302</v>
      </c>
      <c r="AY21">
        <f t="shared" si="32"/>
        <v>2.87024717083057E-3</v>
      </c>
      <c r="AZ21">
        <f t="shared" si="33"/>
        <v>2.9303115737728618</v>
      </c>
      <c r="BA21" t="s">
        <v>309</v>
      </c>
      <c r="BB21">
        <v>574.28</v>
      </c>
      <c r="BC21">
        <f t="shared" si="34"/>
        <v>255.70000000000005</v>
      </c>
      <c r="BD21">
        <f t="shared" si="35"/>
        <v>0.33187297614391853</v>
      </c>
      <c r="BE21">
        <f t="shared" si="36"/>
        <v>0.90486643351439833</v>
      </c>
      <c r="BF21">
        <f t="shared" si="37"/>
        <v>0.74111475674150407</v>
      </c>
      <c r="BG21">
        <f t="shared" si="38"/>
        <v>0.95503693608136808</v>
      </c>
      <c r="BH21">
        <f t="shared" si="39"/>
        <v>1399.9764516129001</v>
      </c>
      <c r="BI21">
        <f t="shared" si="40"/>
        <v>1180.1655522030201</v>
      </c>
      <c r="BJ21">
        <f t="shared" si="41"/>
        <v>0.84298957374844563</v>
      </c>
      <c r="BK21">
        <f t="shared" si="42"/>
        <v>0.19597914749689144</v>
      </c>
      <c r="BL21">
        <v>6</v>
      </c>
      <c r="BM21">
        <v>0.5</v>
      </c>
      <c r="BN21" t="s">
        <v>290</v>
      </c>
      <c r="BO21">
        <v>2</v>
      </c>
      <c r="BP21">
        <v>1608224504.0999999</v>
      </c>
      <c r="BQ21">
        <v>148.94519354838701</v>
      </c>
      <c r="BR21">
        <v>152.67599999999999</v>
      </c>
      <c r="BS21">
        <v>20.9160258064516</v>
      </c>
      <c r="BT21">
        <v>18.554961290322598</v>
      </c>
      <c r="BU21">
        <v>145.71006451612899</v>
      </c>
      <c r="BV21">
        <v>20.8031096774194</v>
      </c>
      <c r="BW21">
        <v>499.98793548387101</v>
      </c>
      <c r="BX21">
        <v>101.496161290323</v>
      </c>
      <c r="BY21">
        <v>5.2075606451612903E-2</v>
      </c>
      <c r="BZ21">
        <v>27.965403225806401</v>
      </c>
      <c r="CA21">
        <v>28.545664516129001</v>
      </c>
      <c r="CB21">
        <v>999.9</v>
      </c>
      <c r="CC21">
        <v>0</v>
      </c>
      <c r="CD21">
        <v>0</v>
      </c>
      <c r="CE21">
        <v>9986.0877419354802</v>
      </c>
      <c r="CF21">
        <v>0</v>
      </c>
      <c r="CG21">
        <v>294.87535483871</v>
      </c>
      <c r="CH21">
        <v>1399.9764516129001</v>
      </c>
      <c r="CI21">
        <v>0.89999251612903197</v>
      </c>
      <c r="CJ21">
        <v>0.100007429032258</v>
      </c>
      <c r="CK21">
        <v>0</v>
      </c>
      <c r="CL21">
        <v>745.335709677419</v>
      </c>
      <c r="CM21">
        <v>4.9993800000000004</v>
      </c>
      <c r="CN21">
        <v>10546.2612903226</v>
      </c>
      <c r="CO21">
        <v>11164.1129032258</v>
      </c>
      <c r="CP21">
        <v>47.311999999999998</v>
      </c>
      <c r="CQ21">
        <v>48.912999999999997</v>
      </c>
      <c r="CR21">
        <v>47.995935483871001</v>
      </c>
      <c r="CS21">
        <v>48.971548387096803</v>
      </c>
      <c r="CT21">
        <v>48.936999999999998</v>
      </c>
      <c r="CU21">
        <v>1255.46774193548</v>
      </c>
      <c r="CV21">
        <v>139.511290322581</v>
      </c>
      <c r="CW21">
        <v>0</v>
      </c>
      <c r="CX21">
        <v>71.099999904632597</v>
      </c>
      <c r="CY21">
        <v>0</v>
      </c>
      <c r="CZ21">
        <v>745.12008000000003</v>
      </c>
      <c r="DA21">
        <v>-17.3392307894396</v>
      </c>
      <c r="DB21">
        <v>-233.49230812539301</v>
      </c>
      <c r="DC21">
        <v>10543.791999999999</v>
      </c>
      <c r="DD21">
        <v>15</v>
      </c>
      <c r="DE21">
        <v>1608224175.5999999</v>
      </c>
      <c r="DF21" t="s">
        <v>291</v>
      </c>
      <c r="DG21">
        <v>1608224175.5999999</v>
      </c>
      <c r="DH21">
        <v>1608224168.5999999</v>
      </c>
      <c r="DI21">
        <v>2</v>
      </c>
      <c r="DJ21">
        <v>-2.3940000000000001</v>
      </c>
      <c r="DK21">
        <v>-3.2000000000000001E-2</v>
      </c>
      <c r="DL21">
        <v>3.2349999999999999</v>
      </c>
      <c r="DM21">
        <v>0.113</v>
      </c>
      <c r="DN21">
        <v>407</v>
      </c>
      <c r="DO21">
        <v>20</v>
      </c>
      <c r="DP21">
        <v>0.44</v>
      </c>
      <c r="DQ21">
        <v>0.11</v>
      </c>
      <c r="DR21">
        <v>2.81351392677279</v>
      </c>
      <c r="DS21">
        <v>-0.201888451536093</v>
      </c>
      <c r="DT21">
        <v>4.9558102523823602E-2</v>
      </c>
      <c r="DU21">
        <v>1</v>
      </c>
      <c r="DV21">
        <v>-3.7312173333333298</v>
      </c>
      <c r="DW21">
        <v>0.137348876529478</v>
      </c>
      <c r="DX21">
        <v>5.5370595200782198E-2</v>
      </c>
      <c r="DY21">
        <v>1</v>
      </c>
      <c r="DZ21">
        <v>2.3606859999999998</v>
      </c>
      <c r="EA21">
        <v>6.6061134593994403E-2</v>
      </c>
      <c r="EB21">
        <v>4.9867742412639301E-3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3.2349999999999999</v>
      </c>
      <c r="EJ21">
        <v>0.1129</v>
      </c>
      <c r="EK21">
        <v>3.2350999999999899</v>
      </c>
      <c r="EL21">
        <v>0</v>
      </c>
      <c r="EM21">
        <v>0</v>
      </c>
      <c r="EN21">
        <v>0</v>
      </c>
      <c r="EO21">
        <v>0.112915000000005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5.7</v>
      </c>
      <c r="EY21">
        <v>2</v>
      </c>
      <c r="EZ21">
        <v>494.43299999999999</v>
      </c>
      <c r="FA21">
        <v>539.88599999999997</v>
      </c>
      <c r="FB21">
        <v>24.398099999999999</v>
      </c>
      <c r="FC21">
        <v>33.302500000000002</v>
      </c>
      <c r="FD21">
        <v>30.0002</v>
      </c>
      <c r="FE21">
        <v>33.008899999999997</v>
      </c>
      <c r="FF21">
        <v>33.035400000000003</v>
      </c>
      <c r="FG21">
        <v>9.8607499999999995</v>
      </c>
      <c r="FH21">
        <v>75.482399999999998</v>
      </c>
      <c r="FI21">
        <v>57.7057</v>
      </c>
      <c r="FJ21">
        <v>24.418299999999999</v>
      </c>
      <c r="FK21">
        <v>153.149</v>
      </c>
      <c r="FL21">
        <v>18.488299999999999</v>
      </c>
      <c r="FM21">
        <v>100.91800000000001</v>
      </c>
      <c r="FN21">
        <v>100.383</v>
      </c>
    </row>
    <row r="22" spans="1:170" x14ac:dyDescent="0.25">
      <c r="A22">
        <v>6</v>
      </c>
      <c r="B22">
        <v>1608224583.0999999</v>
      </c>
      <c r="C22">
        <v>432.5</v>
      </c>
      <c r="D22" t="s">
        <v>310</v>
      </c>
      <c r="E22" t="s">
        <v>311</v>
      </c>
      <c r="F22" t="s">
        <v>285</v>
      </c>
      <c r="G22" t="s">
        <v>286</v>
      </c>
      <c r="H22">
        <v>1608224575.3499999</v>
      </c>
      <c r="I22">
        <f t="shared" si="0"/>
        <v>2.1867708904469655E-3</v>
      </c>
      <c r="J22">
        <f t="shared" si="1"/>
        <v>5.0466668157964767</v>
      </c>
      <c r="K22">
        <f t="shared" si="2"/>
        <v>198.793833333333</v>
      </c>
      <c r="L22">
        <f t="shared" si="3"/>
        <v>126.32404160775936</v>
      </c>
      <c r="M22">
        <f t="shared" si="4"/>
        <v>12.82781282397692</v>
      </c>
      <c r="N22">
        <f t="shared" si="5"/>
        <v>20.186894371848705</v>
      </c>
      <c r="O22">
        <f t="shared" si="6"/>
        <v>0.12159982063417574</v>
      </c>
      <c r="P22">
        <f t="shared" si="7"/>
        <v>2.9559619766633913</v>
      </c>
      <c r="Q22">
        <f t="shared" si="8"/>
        <v>0.11888764482918805</v>
      </c>
      <c r="R22">
        <f t="shared" si="9"/>
        <v>7.454341787949019E-2</v>
      </c>
      <c r="S22">
        <f t="shared" si="10"/>
        <v>231.29340324943084</v>
      </c>
      <c r="T22">
        <f t="shared" si="11"/>
        <v>28.795296449827621</v>
      </c>
      <c r="U22">
        <f t="shared" si="12"/>
        <v>28.571366666666702</v>
      </c>
      <c r="V22">
        <f t="shared" si="13"/>
        <v>3.9230926037516318</v>
      </c>
      <c r="W22">
        <f t="shared" si="14"/>
        <v>55.598889297941668</v>
      </c>
      <c r="X22">
        <f t="shared" si="15"/>
        <v>2.1107728287506164</v>
      </c>
      <c r="Y22">
        <f t="shared" si="16"/>
        <v>3.7964298485163437</v>
      </c>
      <c r="Z22">
        <f t="shared" si="17"/>
        <v>1.8123197750010154</v>
      </c>
      <c r="AA22">
        <f t="shared" si="18"/>
        <v>-96.436596268711185</v>
      </c>
      <c r="AB22">
        <f t="shared" si="19"/>
        <v>-89.908752784409998</v>
      </c>
      <c r="AC22">
        <f t="shared" si="20"/>
        <v>-6.6491440631511534</v>
      </c>
      <c r="AD22">
        <f t="shared" si="21"/>
        <v>38.298910133158515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53497.422200081382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726.26876923076895</v>
      </c>
      <c r="AR22">
        <v>835.29</v>
      </c>
      <c r="AS22">
        <f t="shared" si="27"/>
        <v>0.13051901826818357</v>
      </c>
      <c r="AT22">
        <v>0.5</v>
      </c>
      <c r="AU22">
        <f t="shared" si="28"/>
        <v>1180.1928378673745</v>
      </c>
      <c r="AV22">
        <f t="shared" si="29"/>
        <v>5.0466668157964767</v>
      </c>
      <c r="AW22">
        <f t="shared" si="30"/>
        <v>77.018805282795626</v>
      </c>
      <c r="AX22">
        <f t="shared" si="31"/>
        <v>0.3590130373882125</v>
      </c>
      <c r="AY22">
        <f t="shared" si="32"/>
        <v>4.7656739772934881E-3</v>
      </c>
      <c r="AZ22">
        <f t="shared" si="33"/>
        <v>2.9053262938620121</v>
      </c>
      <c r="BA22" t="s">
        <v>313</v>
      </c>
      <c r="BB22">
        <v>535.41</v>
      </c>
      <c r="BC22">
        <f t="shared" si="34"/>
        <v>299.88</v>
      </c>
      <c r="BD22">
        <f t="shared" si="35"/>
        <v>0.3635495223730526</v>
      </c>
      <c r="BE22">
        <f t="shared" si="36"/>
        <v>0.89001969435245187</v>
      </c>
      <c r="BF22">
        <f t="shared" si="37"/>
        <v>0.90992764370140811</v>
      </c>
      <c r="BG22">
        <f t="shared" si="38"/>
        <v>0.95295180548205394</v>
      </c>
      <c r="BH22">
        <f t="shared" si="39"/>
        <v>1400.00866666667</v>
      </c>
      <c r="BI22">
        <f t="shared" si="40"/>
        <v>1180.1928378673745</v>
      </c>
      <c r="BJ22">
        <f t="shared" si="41"/>
        <v>0.84298966568352551</v>
      </c>
      <c r="BK22">
        <f t="shared" si="42"/>
        <v>0.19597933136705131</v>
      </c>
      <c r="BL22">
        <v>6</v>
      </c>
      <c r="BM22">
        <v>0.5</v>
      </c>
      <c r="BN22" t="s">
        <v>290</v>
      </c>
      <c r="BO22">
        <v>2</v>
      </c>
      <c r="BP22">
        <v>1608224575.3499999</v>
      </c>
      <c r="BQ22">
        <v>198.793833333333</v>
      </c>
      <c r="BR22">
        <v>205.371366666667</v>
      </c>
      <c r="BS22">
        <v>20.786190000000001</v>
      </c>
      <c r="BT22">
        <v>18.216660000000001</v>
      </c>
      <c r="BU22">
        <v>195.55860000000001</v>
      </c>
      <c r="BV22">
        <v>20.673276666666698</v>
      </c>
      <c r="BW22">
        <v>500.009633333333</v>
      </c>
      <c r="BX22">
        <v>101.49483333333301</v>
      </c>
      <c r="BY22">
        <v>5.2050859999999997E-2</v>
      </c>
      <c r="BZ22">
        <v>28.007186666666701</v>
      </c>
      <c r="CA22">
        <v>28.571366666666702</v>
      </c>
      <c r="CB22">
        <v>999.9</v>
      </c>
      <c r="CC22">
        <v>0</v>
      </c>
      <c r="CD22">
        <v>0</v>
      </c>
      <c r="CE22">
        <v>10001.832333333299</v>
      </c>
      <c r="CF22">
        <v>0</v>
      </c>
      <c r="CG22">
        <v>307.62996666666697</v>
      </c>
      <c r="CH22">
        <v>1400.00866666667</v>
      </c>
      <c r="CI22">
        <v>0.89998869999999997</v>
      </c>
      <c r="CJ22">
        <v>0.10001122666666699</v>
      </c>
      <c r="CK22">
        <v>0</v>
      </c>
      <c r="CL22">
        <v>726.36850000000004</v>
      </c>
      <c r="CM22">
        <v>4.9993800000000004</v>
      </c>
      <c r="CN22">
        <v>10311.493333333299</v>
      </c>
      <c r="CO22">
        <v>11164.3666666667</v>
      </c>
      <c r="CP22">
        <v>47.474800000000002</v>
      </c>
      <c r="CQ22">
        <v>49.055799999999998</v>
      </c>
      <c r="CR22">
        <v>48.125</v>
      </c>
      <c r="CS22">
        <v>49.106099999999998</v>
      </c>
      <c r="CT22">
        <v>49.061999999999998</v>
      </c>
      <c r="CU22">
        <v>1255.49133333333</v>
      </c>
      <c r="CV22">
        <v>139.518666666667</v>
      </c>
      <c r="CW22">
        <v>0</v>
      </c>
      <c r="CX22">
        <v>70.400000095367403</v>
      </c>
      <c r="CY22">
        <v>0</v>
      </c>
      <c r="CZ22">
        <v>726.26876923076895</v>
      </c>
      <c r="DA22">
        <v>-16.678427347887901</v>
      </c>
      <c r="DB22">
        <v>-201.03589742964201</v>
      </c>
      <c r="DC22">
        <v>10310.2269230769</v>
      </c>
      <c r="DD22">
        <v>15</v>
      </c>
      <c r="DE22">
        <v>1608224175.5999999</v>
      </c>
      <c r="DF22" t="s">
        <v>291</v>
      </c>
      <c r="DG22">
        <v>1608224175.5999999</v>
      </c>
      <c r="DH22">
        <v>1608224168.5999999</v>
      </c>
      <c r="DI22">
        <v>2</v>
      </c>
      <c r="DJ22">
        <v>-2.3940000000000001</v>
      </c>
      <c r="DK22">
        <v>-3.2000000000000001E-2</v>
      </c>
      <c r="DL22">
        <v>3.2349999999999999</v>
      </c>
      <c r="DM22">
        <v>0.113</v>
      </c>
      <c r="DN22">
        <v>407</v>
      </c>
      <c r="DO22">
        <v>20</v>
      </c>
      <c r="DP22">
        <v>0.44</v>
      </c>
      <c r="DQ22">
        <v>0.11</v>
      </c>
      <c r="DR22">
        <v>5.0512379477026501</v>
      </c>
      <c r="DS22">
        <v>-0.16188248289927801</v>
      </c>
      <c r="DT22">
        <v>3.87089225547591E-2</v>
      </c>
      <c r="DU22">
        <v>1</v>
      </c>
      <c r="DV22">
        <v>-6.5800999999999998</v>
      </c>
      <c r="DW22">
        <v>8.6194972191324007E-2</v>
      </c>
      <c r="DX22">
        <v>4.1823087483669301E-2</v>
      </c>
      <c r="DY22">
        <v>1</v>
      </c>
      <c r="DZ22">
        <v>2.5701536666666698</v>
      </c>
      <c r="EA22">
        <v>-7.5937441601782896E-2</v>
      </c>
      <c r="EB22">
        <v>5.8993363939420403E-3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3.2360000000000002</v>
      </c>
      <c r="EJ22">
        <v>0.1129</v>
      </c>
      <c r="EK22">
        <v>3.2350999999999899</v>
      </c>
      <c r="EL22">
        <v>0</v>
      </c>
      <c r="EM22">
        <v>0</v>
      </c>
      <c r="EN22">
        <v>0</v>
      </c>
      <c r="EO22">
        <v>0.112915000000005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6.9</v>
      </c>
      <c r="EY22">
        <v>2</v>
      </c>
      <c r="EZ22">
        <v>494.702</v>
      </c>
      <c r="FA22">
        <v>538.21400000000006</v>
      </c>
      <c r="FB22">
        <v>24.383800000000001</v>
      </c>
      <c r="FC22">
        <v>33.3307</v>
      </c>
      <c r="FD22">
        <v>30.0002</v>
      </c>
      <c r="FE22">
        <v>33.048000000000002</v>
      </c>
      <c r="FF22">
        <v>33.076300000000003</v>
      </c>
      <c r="FG22">
        <v>12.192500000000001</v>
      </c>
      <c r="FH22">
        <v>79.086699999999993</v>
      </c>
      <c r="FI22">
        <v>54.221299999999999</v>
      </c>
      <c r="FJ22">
        <v>24.3781</v>
      </c>
      <c r="FK22">
        <v>205.95</v>
      </c>
      <c r="FL22">
        <v>18.145099999999999</v>
      </c>
      <c r="FM22">
        <v>100.911</v>
      </c>
      <c r="FN22">
        <v>100.377</v>
      </c>
    </row>
    <row r="23" spans="1:170" x14ac:dyDescent="0.25">
      <c r="A23">
        <v>7</v>
      </c>
      <c r="B23">
        <v>1608224664.0999999</v>
      </c>
      <c r="C23">
        <v>513.5</v>
      </c>
      <c r="D23" t="s">
        <v>314</v>
      </c>
      <c r="E23" t="s">
        <v>315</v>
      </c>
      <c r="F23" t="s">
        <v>285</v>
      </c>
      <c r="G23" t="s">
        <v>286</v>
      </c>
      <c r="H23">
        <v>1608224656.3499999</v>
      </c>
      <c r="I23">
        <f t="shared" si="0"/>
        <v>2.2745135146758511E-3</v>
      </c>
      <c r="J23">
        <f t="shared" si="1"/>
        <v>7.4728029285606103</v>
      </c>
      <c r="K23">
        <f t="shared" si="2"/>
        <v>249.20073333333301</v>
      </c>
      <c r="L23">
        <f t="shared" si="3"/>
        <v>147.44371878957904</v>
      </c>
      <c r="M23">
        <f t="shared" si="4"/>
        <v>14.972294972826104</v>
      </c>
      <c r="N23">
        <f t="shared" si="5"/>
        <v>25.305295590353396</v>
      </c>
      <c r="O23">
        <f t="shared" si="6"/>
        <v>0.12713824315259045</v>
      </c>
      <c r="P23">
        <f t="shared" si="7"/>
        <v>2.9558905810238394</v>
      </c>
      <c r="Q23">
        <f t="shared" si="8"/>
        <v>0.12417655352821916</v>
      </c>
      <c r="R23">
        <f t="shared" si="9"/>
        <v>7.7870695671705709E-2</v>
      </c>
      <c r="S23">
        <f t="shared" si="10"/>
        <v>231.2891807668253</v>
      </c>
      <c r="T23">
        <f t="shared" si="11"/>
        <v>28.743424406822822</v>
      </c>
      <c r="U23">
        <f t="shared" si="12"/>
        <v>28.5317966666667</v>
      </c>
      <c r="V23">
        <f t="shared" si="13"/>
        <v>3.9140901809530297</v>
      </c>
      <c r="W23">
        <f t="shared" si="14"/>
        <v>55.65398763084022</v>
      </c>
      <c r="X23">
        <f t="shared" si="15"/>
        <v>2.1092626166624915</v>
      </c>
      <c r="Y23">
        <f t="shared" si="16"/>
        <v>3.7899577486765033</v>
      </c>
      <c r="Z23">
        <f t="shared" si="17"/>
        <v>1.8048275642905383</v>
      </c>
      <c r="AA23">
        <f t="shared" si="18"/>
        <v>-100.30604599720503</v>
      </c>
      <c r="AB23">
        <f t="shared" si="19"/>
        <v>-88.264662894304493</v>
      </c>
      <c r="AC23">
        <f t="shared" si="20"/>
        <v>-6.525477049445926</v>
      </c>
      <c r="AD23">
        <f t="shared" si="21"/>
        <v>36.192994825869846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53500.528279166334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709.25380769230799</v>
      </c>
      <c r="AR23">
        <v>840.23</v>
      </c>
      <c r="AS23">
        <f t="shared" si="27"/>
        <v>0.15588135666149983</v>
      </c>
      <c r="AT23">
        <v>0.5</v>
      </c>
      <c r="AU23">
        <f t="shared" si="28"/>
        <v>1180.1757418533639</v>
      </c>
      <c r="AV23">
        <f t="shared" si="29"/>
        <v>7.4728029285606103</v>
      </c>
      <c r="AW23">
        <f t="shared" si="30"/>
        <v>91.983697869547186</v>
      </c>
      <c r="AX23">
        <f t="shared" si="31"/>
        <v>0.38991704652297587</v>
      </c>
      <c r="AY23">
        <f t="shared" si="32"/>
        <v>6.8214843966663318E-3</v>
      </c>
      <c r="AZ23">
        <f t="shared" si="33"/>
        <v>2.8823655427680515</v>
      </c>
      <c r="BA23" t="s">
        <v>317</v>
      </c>
      <c r="BB23">
        <v>512.61</v>
      </c>
      <c r="BC23">
        <f t="shared" si="34"/>
        <v>327.62</v>
      </c>
      <c r="BD23">
        <f t="shared" si="35"/>
        <v>0.39978082018097805</v>
      </c>
      <c r="BE23">
        <f t="shared" si="36"/>
        <v>0.88084248964345857</v>
      </c>
      <c r="BF23">
        <f t="shared" si="37"/>
        <v>1.0498834621005151</v>
      </c>
      <c r="BG23">
        <f t="shared" si="38"/>
        <v>0.95101196646875596</v>
      </c>
      <c r="BH23">
        <f t="shared" si="39"/>
        <v>1399.989</v>
      </c>
      <c r="BI23">
        <f t="shared" si="40"/>
        <v>1180.1757418533639</v>
      </c>
      <c r="BJ23">
        <f t="shared" si="41"/>
        <v>0.84298929623973029</v>
      </c>
      <c r="BK23">
        <f t="shared" si="42"/>
        <v>0.19597859247946042</v>
      </c>
      <c r="BL23">
        <v>6</v>
      </c>
      <c r="BM23">
        <v>0.5</v>
      </c>
      <c r="BN23" t="s">
        <v>290</v>
      </c>
      <c r="BO23">
        <v>2</v>
      </c>
      <c r="BP23">
        <v>1608224656.3499999</v>
      </c>
      <c r="BQ23">
        <v>249.20073333333301</v>
      </c>
      <c r="BR23">
        <v>258.84803333333298</v>
      </c>
      <c r="BS23">
        <v>20.771533333333299</v>
      </c>
      <c r="BT23">
        <v>18.098876666666701</v>
      </c>
      <c r="BU23">
        <v>245.96563333333299</v>
      </c>
      <c r="BV23">
        <v>20.658623333333299</v>
      </c>
      <c r="BW23">
        <v>500.01223333333297</v>
      </c>
      <c r="BX23">
        <v>101.49403333333299</v>
      </c>
      <c r="BY23">
        <v>5.1797820000000001E-2</v>
      </c>
      <c r="BZ23">
        <v>27.977920000000001</v>
      </c>
      <c r="CA23">
        <v>28.5317966666667</v>
      </c>
      <c r="CB23">
        <v>999.9</v>
      </c>
      <c r="CC23">
        <v>0</v>
      </c>
      <c r="CD23">
        <v>0</v>
      </c>
      <c r="CE23">
        <v>10001.505999999999</v>
      </c>
      <c r="CF23">
        <v>0</v>
      </c>
      <c r="CG23">
        <v>296.71859999999998</v>
      </c>
      <c r="CH23">
        <v>1399.989</v>
      </c>
      <c r="CI23">
        <v>0.89999883333333297</v>
      </c>
      <c r="CJ23">
        <v>0.100001006666667</v>
      </c>
      <c r="CK23">
        <v>0</v>
      </c>
      <c r="CL23">
        <v>709.322</v>
      </c>
      <c r="CM23">
        <v>4.9993800000000004</v>
      </c>
      <c r="CN23">
        <v>10075.620000000001</v>
      </c>
      <c r="CO23">
        <v>11164.24</v>
      </c>
      <c r="CP23">
        <v>47.625</v>
      </c>
      <c r="CQ23">
        <v>49.241599999999998</v>
      </c>
      <c r="CR23">
        <v>48.311999999999998</v>
      </c>
      <c r="CS23">
        <v>49.2624</v>
      </c>
      <c r="CT23">
        <v>49.2164</v>
      </c>
      <c r="CU23">
        <v>1255.48966666667</v>
      </c>
      <c r="CV23">
        <v>139.499333333333</v>
      </c>
      <c r="CW23">
        <v>0</v>
      </c>
      <c r="CX23">
        <v>80.400000095367403</v>
      </c>
      <c r="CY23">
        <v>0</v>
      </c>
      <c r="CZ23">
        <v>709.25380769230799</v>
      </c>
      <c r="DA23">
        <v>-9.8964444616907397</v>
      </c>
      <c r="DB23">
        <v>-138.87863251662699</v>
      </c>
      <c r="DC23">
        <v>10074.8461538462</v>
      </c>
      <c r="DD23">
        <v>15</v>
      </c>
      <c r="DE23">
        <v>1608224175.5999999</v>
      </c>
      <c r="DF23" t="s">
        <v>291</v>
      </c>
      <c r="DG23">
        <v>1608224175.5999999</v>
      </c>
      <c r="DH23">
        <v>1608224168.5999999</v>
      </c>
      <c r="DI23">
        <v>2</v>
      </c>
      <c r="DJ23">
        <v>-2.3940000000000001</v>
      </c>
      <c r="DK23">
        <v>-3.2000000000000001E-2</v>
      </c>
      <c r="DL23">
        <v>3.2349999999999999</v>
      </c>
      <c r="DM23">
        <v>0.113</v>
      </c>
      <c r="DN23">
        <v>407</v>
      </c>
      <c r="DO23">
        <v>20</v>
      </c>
      <c r="DP23">
        <v>0.44</v>
      </c>
      <c r="DQ23">
        <v>0.11</v>
      </c>
      <c r="DR23">
        <v>7.4774207173605403</v>
      </c>
      <c r="DS23">
        <v>-0.167886795475265</v>
      </c>
      <c r="DT23">
        <v>2.8139948138856698E-2</v>
      </c>
      <c r="DU23">
        <v>1</v>
      </c>
      <c r="DV23">
        <v>-9.6494676666666699</v>
      </c>
      <c r="DW23">
        <v>0.111302068965526</v>
      </c>
      <c r="DX23">
        <v>3.03376090777694E-2</v>
      </c>
      <c r="DY23">
        <v>1</v>
      </c>
      <c r="DZ23">
        <v>2.6712090000000002</v>
      </c>
      <c r="EA23">
        <v>0.194324983314796</v>
      </c>
      <c r="EB23">
        <v>1.46734811479757E-2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3.2349999999999999</v>
      </c>
      <c r="EJ23">
        <v>0.113</v>
      </c>
      <c r="EK23">
        <v>3.2350999999999899</v>
      </c>
      <c r="EL23">
        <v>0</v>
      </c>
      <c r="EM23">
        <v>0</v>
      </c>
      <c r="EN23">
        <v>0</v>
      </c>
      <c r="EO23">
        <v>0.112915000000005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8.3000000000000007</v>
      </c>
      <c r="EY23">
        <v>2</v>
      </c>
      <c r="EZ23">
        <v>494.923</v>
      </c>
      <c r="FA23">
        <v>537.02</v>
      </c>
      <c r="FB23">
        <v>24.297000000000001</v>
      </c>
      <c r="FC23">
        <v>33.362200000000001</v>
      </c>
      <c r="FD23">
        <v>30</v>
      </c>
      <c r="FE23">
        <v>33.085099999999997</v>
      </c>
      <c r="FF23">
        <v>33.112200000000001</v>
      </c>
      <c r="FG23">
        <v>14.507199999999999</v>
      </c>
      <c r="FH23">
        <v>81.541899999999998</v>
      </c>
      <c r="FI23">
        <v>50.012300000000003</v>
      </c>
      <c r="FJ23">
        <v>24.302499999999998</v>
      </c>
      <c r="FK23">
        <v>259.20699999999999</v>
      </c>
      <c r="FL23">
        <v>17.985600000000002</v>
      </c>
      <c r="FM23">
        <v>100.90600000000001</v>
      </c>
      <c r="FN23">
        <v>100.374</v>
      </c>
    </row>
    <row r="24" spans="1:170" x14ac:dyDescent="0.25">
      <c r="A24">
        <v>8</v>
      </c>
      <c r="B24">
        <v>1608224774.0999999</v>
      </c>
      <c r="C24">
        <v>623.5</v>
      </c>
      <c r="D24" t="s">
        <v>318</v>
      </c>
      <c r="E24" t="s">
        <v>319</v>
      </c>
      <c r="F24" t="s">
        <v>285</v>
      </c>
      <c r="G24" t="s">
        <v>286</v>
      </c>
      <c r="H24">
        <v>1608224766.3499999</v>
      </c>
      <c r="I24">
        <f t="shared" si="0"/>
        <v>2.3045538089654241E-3</v>
      </c>
      <c r="J24">
        <f t="shared" si="1"/>
        <v>13.61824264831219</v>
      </c>
      <c r="K24">
        <f t="shared" si="2"/>
        <v>399.43956666666702</v>
      </c>
      <c r="L24">
        <f t="shared" si="3"/>
        <v>217.62485057333836</v>
      </c>
      <c r="M24">
        <f t="shared" si="4"/>
        <v>22.100080024570122</v>
      </c>
      <c r="N24">
        <f t="shared" si="5"/>
        <v>40.563595403081436</v>
      </c>
      <c r="O24">
        <f t="shared" si="6"/>
        <v>0.1287073162710882</v>
      </c>
      <c r="P24">
        <f t="shared" si="7"/>
        <v>2.9562652964136027</v>
      </c>
      <c r="Q24">
        <f t="shared" si="8"/>
        <v>0.12567338694506922</v>
      </c>
      <c r="R24">
        <f t="shared" si="9"/>
        <v>7.8812496770176044E-2</v>
      </c>
      <c r="S24">
        <f t="shared" si="10"/>
        <v>231.2926055424374</v>
      </c>
      <c r="T24">
        <f t="shared" si="11"/>
        <v>28.747483083110247</v>
      </c>
      <c r="U24">
        <f t="shared" si="12"/>
        <v>28.519829999999999</v>
      </c>
      <c r="V24">
        <f t="shared" si="13"/>
        <v>3.9113712401801703</v>
      </c>
      <c r="W24">
        <f t="shared" si="14"/>
        <v>55.485060629854729</v>
      </c>
      <c r="X24">
        <f t="shared" si="15"/>
        <v>2.1043169888009094</v>
      </c>
      <c r="Y24">
        <f t="shared" si="16"/>
        <v>3.7925830212910392</v>
      </c>
      <c r="Z24">
        <f t="shared" si="17"/>
        <v>1.8070542513792609</v>
      </c>
      <c r="AA24">
        <f t="shared" si="18"/>
        <v>-101.63082297537521</v>
      </c>
      <c r="AB24">
        <f t="shared" si="19"/>
        <v>-84.475745175749282</v>
      </c>
      <c r="AC24">
        <f t="shared" si="20"/>
        <v>-6.2445644745238083</v>
      </c>
      <c r="AD24">
        <f t="shared" si="21"/>
        <v>38.94147291678911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53509.452205256624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727.14523076923103</v>
      </c>
      <c r="AR24">
        <v>914.96</v>
      </c>
      <c r="AS24">
        <f t="shared" si="27"/>
        <v>0.20527101647150581</v>
      </c>
      <c r="AT24">
        <v>0.5</v>
      </c>
      <c r="AU24">
        <f t="shared" si="28"/>
        <v>1180.1906518534929</v>
      </c>
      <c r="AV24">
        <f t="shared" si="29"/>
        <v>13.61824264831219</v>
      </c>
      <c r="AW24">
        <f t="shared" si="30"/>
        <v>121.12946736806776</v>
      </c>
      <c r="AX24">
        <f t="shared" si="31"/>
        <v>0.44337457375185801</v>
      </c>
      <c r="AY24">
        <f t="shared" si="32"/>
        <v>1.2028556662293138E-2</v>
      </c>
      <c r="AZ24">
        <f t="shared" si="33"/>
        <v>2.5652706129229692</v>
      </c>
      <c r="BA24" t="s">
        <v>321</v>
      </c>
      <c r="BB24">
        <v>509.29</v>
      </c>
      <c r="BC24">
        <f t="shared" si="34"/>
        <v>405.67</v>
      </c>
      <c r="BD24">
        <f t="shared" si="35"/>
        <v>0.46297426290031057</v>
      </c>
      <c r="BE24">
        <f t="shared" si="36"/>
        <v>0.8526331467347672</v>
      </c>
      <c r="BF24">
        <f t="shared" si="37"/>
        <v>0.94150728035537823</v>
      </c>
      <c r="BG24">
        <f t="shared" si="38"/>
        <v>0.92166699289309673</v>
      </c>
      <c r="BH24">
        <f t="shared" si="39"/>
        <v>1400.0063333333301</v>
      </c>
      <c r="BI24">
        <f t="shared" si="40"/>
        <v>1180.1906518534929</v>
      </c>
      <c r="BJ24">
        <f t="shared" si="41"/>
        <v>0.84298950922852656</v>
      </c>
      <c r="BK24">
        <f t="shared" si="42"/>
        <v>0.19597901845705326</v>
      </c>
      <c r="BL24">
        <v>6</v>
      </c>
      <c r="BM24">
        <v>0.5</v>
      </c>
      <c r="BN24" t="s">
        <v>290</v>
      </c>
      <c r="BO24">
        <v>2</v>
      </c>
      <c r="BP24">
        <v>1608224766.3499999</v>
      </c>
      <c r="BQ24">
        <v>399.43956666666702</v>
      </c>
      <c r="BR24">
        <v>416.88603333333299</v>
      </c>
      <c r="BS24">
        <v>20.721720000000001</v>
      </c>
      <c r="BT24">
        <v>18.013570000000001</v>
      </c>
      <c r="BU24">
        <v>396.20443333333299</v>
      </c>
      <c r="BV24">
        <v>20.608809999999998</v>
      </c>
      <c r="BW24">
        <v>500.00173333333299</v>
      </c>
      <c r="BX24">
        <v>101.499833333333</v>
      </c>
      <c r="BY24">
        <v>5.1436966666666702E-2</v>
      </c>
      <c r="BZ24">
        <v>27.989796666666699</v>
      </c>
      <c r="CA24">
        <v>28.519829999999999</v>
      </c>
      <c r="CB24">
        <v>999.9</v>
      </c>
      <c r="CC24">
        <v>0</v>
      </c>
      <c r="CD24">
        <v>0</v>
      </c>
      <c r="CE24">
        <v>10003.061</v>
      </c>
      <c r="CF24">
        <v>0</v>
      </c>
      <c r="CG24">
        <v>298.45223333333303</v>
      </c>
      <c r="CH24">
        <v>1400.0063333333301</v>
      </c>
      <c r="CI24">
        <v>0.89999410000000002</v>
      </c>
      <c r="CJ24">
        <v>0.100005676666667</v>
      </c>
      <c r="CK24">
        <v>0</v>
      </c>
      <c r="CL24">
        <v>727.10603333333404</v>
      </c>
      <c r="CM24">
        <v>4.9993800000000004</v>
      </c>
      <c r="CN24">
        <v>10324.42</v>
      </c>
      <c r="CO24">
        <v>11164.37</v>
      </c>
      <c r="CP24">
        <v>47.7582666666667</v>
      </c>
      <c r="CQ24">
        <v>49.436999999999998</v>
      </c>
      <c r="CR24">
        <v>48.5</v>
      </c>
      <c r="CS24">
        <v>49.436999999999998</v>
      </c>
      <c r="CT24">
        <v>49.375</v>
      </c>
      <c r="CU24">
        <v>1255.4953333333301</v>
      </c>
      <c r="CV24">
        <v>139.511</v>
      </c>
      <c r="CW24">
        <v>0</v>
      </c>
      <c r="CX24">
        <v>109.200000047684</v>
      </c>
      <c r="CY24">
        <v>0</v>
      </c>
      <c r="CZ24">
        <v>727.14523076923103</v>
      </c>
      <c r="DA24">
        <v>14.291829073918599</v>
      </c>
      <c r="DB24">
        <v>180.16410265612399</v>
      </c>
      <c r="DC24">
        <v>10324.7076923077</v>
      </c>
      <c r="DD24">
        <v>15</v>
      </c>
      <c r="DE24">
        <v>1608224175.5999999</v>
      </c>
      <c r="DF24" t="s">
        <v>291</v>
      </c>
      <c r="DG24">
        <v>1608224175.5999999</v>
      </c>
      <c r="DH24">
        <v>1608224168.5999999</v>
      </c>
      <c r="DI24">
        <v>2</v>
      </c>
      <c r="DJ24">
        <v>-2.3940000000000001</v>
      </c>
      <c r="DK24">
        <v>-3.2000000000000001E-2</v>
      </c>
      <c r="DL24">
        <v>3.2349999999999999</v>
      </c>
      <c r="DM24">
        <v>0.113</v>
      </c>
      <c r="DN24">
        <v>407</v>
      </c>
      <c r="DO24">
        <v>20</v>
      </c>
      <c r="DP24">
        <v>0.44</v>
      </c>
      <c r="DQ24">
        <v>0.11</v>
      </c>
      <c r="DR24">
        <v>13.620410691028299</v>
      </c>
      <c r="DS24">
        <v>-0.115341991114618</v>
      </c>
      <c r="DT24">
        <v>1.8589127479412899E-2</v>
      </c>
      <c r="DU24">
        <v>1</v>
      </c>
      <c r="DV24">
        <v>-17.447123333333298</v>
      </c>
      <c r="DW24">
        <v>0.13928809788657401</v>
      </c>
      <c r="DX24">
        <v>2.0577263882472201E-2</v>
      </c>
      <c r="DY24">
        <v>1</v>
      </c>
      <c r="DZ24">
        <v>2.70866433333333</v>
      </c>
      <c r="EA24">
        <v>-8.3192436040048501E-2</v>
      </c>
      <c r="EB24">
        <v>7.0732414461515403E-3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3.2349999999999999</v>
      </c>
      <c r="EJ24">
        <v>0.1129</v>
      </c>
      <c r="EK24">
        <v>3.2350999999999899</v>
      </c>
      <c r="EL24">
        <v>0</v>
      </c>
      <c r="EM24">
        <v>0</v>
      </c>
      <c r="EN24">
        <v>0</v>
      </c>
      <c r="EO24">
        <v>0.112915000000005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10.1</v>
      </c>
      <c r="EY24">
        <v>2</v>
      </c>
      <c r="EZ24">
        <v>494.81599999999997</v>
      </c>
      <c r="FA24">
        <v>535.58600000000001</v>
      </c>
      <c r="FB24">
        <v>24.441099999999999</v>
      </c>
      <c r="FC24">
        <v>33.392099999999999</v>
      </c>
      <c r="FD24">
        <v>30</v>
      </c>
      <c r="FE24">
        <v>33.123600000000003</v>
      </c>
      <c r="FF24">
        <v>33.153199999999998</v>
      </c>
      <c r="FG24">
        <v>21.075399999999998</v>
      </c>
      <c r="FH24">
        <v>84.846599999999995</v>
      </c>
      <c r="FI24">
        <v>45.063800000000001</v>
      </c>
      <c r="FJ24">
        <v>24.440200000000001</v>
      </c>
      <c r="FK24">
        <v>417.13900000000001</v>
      </c>
      <c r="FL24">
        <v>18.061499999999999</v>
      </c>
      <c r="FM24">
        <v>100.904</v>
      </c>
      <c r="FN24">
        <v>100.374</v>
      </c>
    </row>
    <row r="25" spans="1:170" x14ac:dyDescent="0.25">
      <c r="A25">
        <v>9</v>
      </c>
      <c r="B25">
        <v>1608224872.0999999</v>
      </c>
      <c r="C25">
        <v>721.5</v>
      </c>
      <c r="D25" t="s">
        <v>322</v>
      </c>
      <c r="E25" t="s">
        <v>323</v>
      </c>
      <c r="F25" t="s">
        <v>285</v>
      </c>
      <c r="G25" t="s">
        <v>286</v>
      </c>
      <c r="H25">
        <v>1608224864.3499999</v>
      </c>
      <c r="I25">
        <f t="shared" si="0"/>
        <v>2.2806995931106064E-3</v>
      </c>
      <c r="J25">
        <f t="shared" si="1"/>
        <v>16.90090406329405</v>
      </c>
      <c r="K25">
        <f t="shared" si="2"/>
        <v>499.94810000000001</v>
      </c>
      <c r="L25">
        <f t="shared" si="3"/>
        <v>271.66937153004801</v>
      </c>
      <c r="M25">
        <f t="shared" si="4"/>
        <v>27.590472460664177</v>
      </c>
      <c r="N25">
        <f t="shared" si="5"/>
        <v>50.774234162373048</v>
      </c>
      <c r="O25">
        <f t="shared" si="6"/>
        <v>0.12717118759682214</v>
      </c>
      <c r="P25">
        <f t="shared" si="7"/>
        <v>2.9565589211294823</v>
      </c>
      <c r="Q25">
        <f t="shared" si="8"/>
        <v>0.12420863519098488</v>
      </c>
      <c r="R25">
        <f t="shared" si="9"/>
        <v>7.7890822369427737E-2</v>
      </c>
      <c r="S25">
        <f t="shared" si="10"/>
        <v>231.29214407829178</v>
      </c>
      <c r="T25">
        <f t="shared" si="11"/>
        <v>28.746950446400035</v>
      </c>
      <c r="U25">
        <f t="shared" si="12"/>
        <v>28.508486666666698</v>
      </c>
      <c r="V25">
        <f t="shared" si="13"/>
        <v>3.9087954477049056</v>
      </c>
      <c r="W25">
        <f t="shared" si="14"/>
        <v>55.369975129856705</v>
      </c>
      <c r="X25">
        <f t="shared" si="15"/>
        <v>2.0991431540623426</v>
      </c>
      <c r="Y25">
        <f t="shared" si="16"/>
        <v>3.7911217210036972</v>
      </c>
      <c r="Z25">
        <f t="shared" si="17"/>
        <v>1.809652293642563</v>
      </c>
      <c r="AA25">
        <f t="shared" si="18"/>
        <v>-100.57885205617774</v>
      </c>
      <c r="AB25">
        <f t="shared" si="19"/>
        <v>-83.729670593231091</v>
      </c>
      <c r="AC25">
        <f t="shared" si="20"/>
        <v>-6.1882456131965</v>
      </c>
      <c r="AD25">
        <f t="shared" si="21"/>
        <v>40.795375815686455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53519.339203979274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763.30596000000003</v>
      </c>
      <c r="AR25">
        <v>988.03</v>
      </c>
      <c r="AS25">
        <f t="shared" si="27"/>
        <v>0.22744657550884073</v>
      </c>
      <c r="AT25">
        <v>0.5</v>
      </c>
      <c r="AU25">
        <f t="shared" si="28"/>
        <v>1180.1911618533454</v>
      </c>
      <c r="AV25">
        <f t="shared" si="29"/>
        <v>16.90090406329405</v>
      </c>
      <c r="AW25">
        <f t="shared" si="30"/>
        <v>134.21521910467169</v>
      </c>
      <c r="AX25">
        <f t="shared" si="31"/>
        <v>0.47318401263119542</v>
      </c>
      <c r="AY25">
        <f t="shared" si="32"/>
        <v>1.4810017315891603E-2</v>
      </c>
      <c r="AZ25">
        <f t="shared" si="33"/>
        <v>2.3016001538414828</v>
      </c>
      <c r="BA25" t="s">
        <v>325</v>
      </c>
      <c r="BB25">
        <v>520.51</v>
      </c>
      <c r="BC25">
        <f t="shared" si="34"/>
        <v>467.52</v>
      </c>
      <c r="BD25">
        <f t="shared" si="35"/>
        <v>0.48067257015742632</v>
      </c>
      <c r="BE25">
        <f t="shared" si="36"/>
        <v>0.82946997523316945</v>
      </c>
      <c r="BF25">
        <f t="shared" si="37"/>
        <v>0.8245147790550319</v>
      </c>
      <c r="BG25">
        <f t="shared" si="38"/>
        <v>0.8929738680546998</v>
      </c>
      <c r="BH25">
        <f t="shared" si="39"/>
        <v>1400.0073333333301</v>
      </c>
      <c r="BI25">
        <f t="shared" si="40"/>
        <v>1180.1911618533454</v>
      </c>
      <c r="BJ25">
        <f t="shared" si="41"/>
        <v>0.84298927138001767</v>
      </c>
      <c r="BK25">
        <f t="shared" si="42"/>
        <v>0.19597854276003546</v>
      </c>
      <c r="BL25">
        <v>6</v>
      </c>
      <c r="BM25">
        <v>0.5</v>
      </c>
      <c r="BN25" t="s">
        <v>290</v>
      </c>
      <c r="BO25">
        <v>2</v>
      </c>
      <c r="BP25">
        <v>1608224864.3499999</v>
      </c>
      <c r="BQ25">
        <v>499.94810000000001</v>
      </c>
      <c r="BR25">
        <v>521.59683333333305</v>
      </c>
      <c r="BS25">
        <v>20.6691966666667</v>
      </c>
      <c r="BT25">
        <v>17.989003333333301</v>
      </c>
      <c r="BU25">
        <v>496.13310000000001</v>
      </c>
      <c r="BV25">
        <v>20.607196666666699</v>
      </c>
      <c r="BW25">
        <v>500.01453333333302</v>
      </c>
      <c r="BX25">
        <v>101.50733333333299</v>
      </c>
      <c r="BY25">
        <v>5.1676816666666701E-2</v>
      </c>
      <c r="BZ25">
        <v>27.9831866666667</v>
      </c>
      <c r="CA25">
        <v>28.508486666666698</v>
      </c>
      <c r="CB25">
        <v>999.9</v>
      </c>
      <c r="CC25">
        <v>0</v>
      </c>
      <c r="CD25">
        <v>0</v>
      </c>
      <c r="CE25">
        <v>10003.9883333333</v>
      </c>
      <c r="CF25">
        <v>0</v>
      </c>
      <c r="CG25">
        <v>282.05186666666702</v>
      </c>
      <c r="CH25">
        <v>1400.0073333333301</v>
      </c>
      <c r="CI25">
        <v>0.89999819999999997</v>
      </c>
      <c r="CJ25">
        <v>0.100001453333333</v>
      </c>
      <c r="CK25">
        <v>0</v>
      </c>
      <c r="CL25">
        <v>763.13976666666701</v>
      </c>
      <c r="CM25">
        <v>4.9993800000000004</v>
      </c>
      <c r="CN25">
        <v>10814.686666666699</v>
      </c>
      <c r="CO25">
        <v>11164.3866666667</v>
      </c>
      <c r="CP25">
        <v>47.875</v>
      </c>
      <c r="CQ25">
        <v>49.561999999999998</v>
      </c>
      <c r="CR25">
        <v>48.625</v>
      </c>
      <c r="CS25">
        <v>49.561999999999998</v>
      </c>
      <c r="CT25">
        <v>49.491599999999998</v>
      </c>
      <c r="CU25">
        <v>1255.5073333333301</v>
      </c>
      <c r="CV25">
        <v>139.5</v>
      </c>
      <c r="CW25">
        <v>0</v>
      </c>
      <c r="CX25">
        <v>97.400000095367403</v>
      </c>
      <c r="CY25">
        <v>0</v>
      </c>
      <c r="CZ25">
        <v>763.30596000000003</v>
      </c>
      <c r="DA25">
        <v>13.1169999886207</v>
      </c>
      <c r="DB25">
        <v>179.66153819486601</v>
      </c>
      <c r="DC25">
        <v>10816.856</v>
      </c>
      <c r="DD25">
        <v>15</v>
      </c>
      <c r="DE25">
        <v>1608224899.0999999</v>
      </c>
      <c r="DF25" t="s">
        <v>326</v>
      </c>
      <c r="DG25">
        <v>1608224892.0999999</v>
      </c>
      <c r="DH25">
        <v>1608224899.0999999</v>
      </c>
      <c r="DI25">
        <v>3</v>
      </c>
      <c r="DJ25">
        <v>0.57999999999999996</v>
      </c>
      <c r="DK25">
        <v>-5.0999999999999997E-2</v>
      </c>
      <c r="DL25">
        <v>3.8149999999999999</v>
      </c>
      <c r="DM25">
        <v>6.2E-2</v>
      </c>
      <c r="DN25">
        <v>522</v>
      </c>
      <c r="DO25">
        <v>18</v>
      </c>
      <c r="DP25">
        <v>0.09</v>
      </c>
      <c r="DQ25">
        <v>0.04</v>
      </c>
      <c r="DR25">
        <v>17.365956940504599</v>
      </c>
      <c r="DS25">
        <v>-0.19145086152690999</v>
      </c>
      <c r="DT25">
        <v>5.1438048514023803E-2</v>
      </c>
      <c r="DU25">
        <v>1</v>
      </c>
      <c r="DV25">
        <v>-22.2297166666667</v>
      </c>
      <c r="DW25">
        <v>4.0276751946610997E-2</v>
      </c>
      <c r="DX25">
        <v>5.7455664550059099E-2</v>
      </c>
      <c r="DY25">
        <v>1</v>
      </c>
      <c r="DZ25">
        <v>2.7312560000000001</v>
      </c>
      <c r="EA25">
        <v>-4.1348876529477198E-2</v>
      </c>
      <c r="EB25">
        <v>3.4440931075296701E-3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3.8149999999999999</v>
      </c>
      <c r="EJ25">
        <v>6.2E-2</v>
      </c>
      <c r="EK25">
        <v>3.2350999999999899</v>
      </c>
      <c r="EL25">
        <v>0</v>
      </c>
      <c r="EM25">
        <v>0</v>
      </c>
      <c r="EN25">
        <v>0</v>
      </c>
      <c r="EO25">
        <v>0.112915000000005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11.6</v>
      </c>
      <c r="EX25">
        <v>11.7</v>
      </c>
      <c r="EY25">
        <v>2</v>
      </c>
      <c r="EZ25">
        <v>494.87799999999999</v>
      </c>
      <c r="FA25">
        <v>534.64</v>
      </c>
      <c r="FB25">
        <v>24.322099999999999</v>
      </c>
      <c r="FC25">
        <v>33.401000000000003</v>
      </c>
      <c r="FD25">
        <v>30.0001</v>
      </c>
      <c r="FE25">
        <v>33.144300000000001</v>
      </c>
      <c r="FF25">
        <v>33.173999999999999</v>
      </c>
      <c r="FG25">
        <v>25.221499999999999</v>
      </c>
      <c r="FH25">
        <v>92.162999999999997</v>
      </c>
      <c r="FI25">
        <v>41.239199999999997</v>
      </c>
      <c r="FJ25">
        <v>24.331499999999998</v>
      </c>
      <c r="FK25">
        <v>521.88499999999999</v>
      </c>
      <c r="FL25">
        <v>17.866299999999999</v>
      </c>
      <c r="FM25">
        <v>100.905</v>
      </c>
      <c r="FN25">
        <v>100.373</v>
      </c>
    </row>
    <row r="26" spans="1:170" x14ac:dyDescent="0.25">
      <c r="A26">
        <v>10</v>
      </c>
      <c r="B26">
        <v>1608224981.0999999</v>
      </c>
      <c r="C26">
        <v>830.5</v>
      </c>
      <c r="D26" t="s">
        <v>327</v>
      </c>
      <c r="E26" t="s">
        <v>328</v>
      </c>
      <c r="F26" t="s">
        <v>285</v>
      </c>
      <c r="G26" t="s">
        <v>286</v>
      </c>
      <c r="H26">
        <v>1608224973.0999999</v>
      </c>
      <c r="I26">
        <f t="shared" si="0"/>
        <v>2.2854128871203157E-3</v>
      </c>
      <c r="J26">
        <f t="shared" si="1"/>
        <v>20.145365034744788</v>
      </c>
      <c r="K26">
        <f t="shared" si="2"/>
        <v>598.62396774193599</v>
      </c>
      <c r="L26">
        <f t="shared" si="3"/>
        <v>329.59475042698574</v>
      </c>
      <c r="M26">
        <f t="shared" si="4"/>
        <v>33.475321586812726</v>
      </c>
      <c r="N26">
        <f t="shared" si="5"/>
        <v>60.799299150774338</v>
      </c>
      <c r="O26">
        <f t="shared" si="6"/>
        <v>0.12872740781876116</v>
      </c>
      <c r="P26">
        <f t="shared" si="7"/>
        <v>2.9558474037077676</v>
      </c>
      <c r="Q26">
        <f t="shared" si="8"/>
        <v>0.12569212507553629</v>
      </c>
      <c r="R26">
        <f t="shared" si="9"/>
        <v>7.8824325315580215E-2</v>
      </c>
      <c r="S26">
        <f t="shared" si="10"/>
        <v>231.29061662201991</v>
      </c>
      <c r="T26">
        <f t="shared" si="11"/>
        <v>28.770021271608705</v>
      </c>
      <c r="U26">
        <f t="shared" si="12"/>
        <v>28.517145161290301</v>
      </c>
      <c r="V26">
        <f t="shared" si="13"/>
        <v>3.9107614455356963</v>
      </c>
      <c r="W26">
        <f t="shared" si="14"/>
        <v>55.811428356765433</v>
      </c>
      <c r="X26">
        <f t="shared" si="15"/>
        <v>2.1188585124376433</v>
      </c>
      <c r="Y26">
        <f t="shared" si="16"/>
        <v>3.7964599273345714</v>
      </c>
      <c r="Z26">
        <f t="shared" si="17"/>
        <v>1.7919029330980529</v>
      </c>
      <c r="AA26">
        <f t="shared" si="18"/>
        <v>-100.78670832200592</v>
      </c>
      <c r="AB26">
        <f t="shared" si="19"/>
        <v>-81.243106290857341</v>
      </c>
      <c r="AC26">
        <f t="shared" si="20"/>
        <v>-6.0068958954819038</v>
      </c>
      <c r="AD26">
        <f t="shared" si="21"/>
        <v>43.253906113674745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53494.471346598744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794.27904000000001</v>
      </c>
      <c r="AR26">
        <v>1043.32</v>
      </c>
      <c r="AS26">
        <f t="shared" si="27"/>
        <v>0.23870045623586233</v>
      </c>
      <c r="AT26">
        <v>0.5</v>
      </c>
      <c r="AU26">
        <f t="shared" si="28"/>
        <v>1180.1828631436979</v>
      </c>
      <c r="AV26">
        <f t="shared" si="29"/>
        <v>20.145365034744788</v>
      </c>
      <c r="AW26">
        <f t="shared" si="30"/>
        <v>140.85509393707349</v>
      </c>
      <c r="AX26">
        <f t="shared" si="31"/>
        <v>0.49596480466204035</v>
      </c>
      <c r="AY26">
        <f t="shared" si="32"/>
        <v>1.7559238624563715E-2</v>
      </c>
      <c r="AZ26">
        <f t="shared" si="33"/>
        <v>2.1266342061879389</v>
      </c>
      <c r="BA26" t="s">
        <v>330</v>
      </c>
      <c r="BB26">
        <v>525.87</v>
      </c>
      <c r="BC26">
        <f t="shared" si="34"/>
        <v>517.44999999999993</v>
      </c>
      <c r="BD26">
        <f t="shared" si="35"/>
        <v>0.48128507102135465</v>
      </c>
      <c r="BE26">
        <f t="shared" si="36"/>
        <v>0.81088805318305257</v>
      </c>
      <c r="BF26">
        <f t="shared" si="37"/>
        <v>0.75963464696993832</v>
      </c>
      <c r="BG26">
        <f t="shared" si="38"/>
        <v>0.87126259294432651</v>
      </c>
      <c r="BH26">
        <f t="shared" si="39"/>
        <v>1399.9974193548401</v>
      </c>
      <c r="BI26">
        <f t="shared" si="40"/>
        <v>1180.1828631436979</v>
      </c>
      <c r="BJ26">
        <f t="shared" si="41"/>
        <v>0.84298931328570648</v>
      </c>
      <c r="BK26">
        <f t="shared" si="42"/>
        <v>0.1959786265714131</v>
      </c>
      <c r="BL26">
        <v>6</v>
      </c>
      <c r="BM26">
        <v>0.5</v>
      </c>
      <c r="BN26" t="s">
        <v>290</v>
      </c>
      <c r="BO26">
        <v>2</v>
      </c>
      <c r="BP26">
        <v>1608224973.0999999</v>
      </c>
      <c r="BQ26">
        <v>598.62396774193599</v>
      </c>
      <c r="BR26">
        <v>624.43996774193602</v>
      </c>
      <c r="BS26">
        <v>20.862074193548398</v>
      </c>
      <c r="BT26">
        <v>18.176809677419399</v>
      </c>
      <c r="BU26">
        <v>594.809387096774</v>
      </c>
      <c r="BV26">
        <v>20.799903225806499</v>
      </c>
      <c r="BW26">
        <v>500.00312903225802</v>
      </c>
      <c r="BX26">
        <v>101.51380645161299</v>
      </c>
      <c r="BY26">
        <v>5.1286874193548403E-2</v>
      </c>
      <c r="BZ26">
        <v>28.007322580645202</v>
      </c>
      <c r="CA26">
        <v>28.517145161290301</v>
      </c>
      <c r="CB26">
        <v>999.9</v>
      </c>
      <c r="CC26">
        <v>0</v>
      </c>
      <c r="CD26">
        <v>0</v>
      </c>
      <c r="CE26">
        <v>9999.3129032258094</v>
      </c>
      <c r="CF26">
        <v>0</v>
      </c>
      <c r="CG26">
        <v>272.433774193548</v>
      </c>
      <c r="CH26">
        <v>1399.9974193548401</v>
      </c>
      <c r="CI26">
        <v>0.89999693548387105</v>
      </c>
      <c r="CJ26">
        <v>0.100002741935484</v>
      </c>
      <c r="CK26">
        <v>0</v>
      </c>
      <c r="CL26">
        <v>794.24506451612899</v>
      </c>
      <c r="CM26">
        <v>4.9993800000000004</v>
      </c>
      <c r="CN26">
        <v>11241.819354838701</v>
      </c>
      <c r="CO26">
        <v>11164.3129032258</v>
      </c>
      <c r="CP26">
        <v>47.983741935483899</v>
      </c>
      <c r="CQ26">
        <v>49.631</v>
      </c>
      <c r="CR26">
        <v>48.686999999999998</v>
      </c>
      <c r="CS26">
        <v>49.649000000000001</v>
      </c>
      <c r="CT26">
        <v>49.561999999999998</v>
      </c>
      <c r="CU26">
        <v>1255.4964516129</v>
      </c>
      <c r="CV26">
        <v>139.500967741935</v>
      </c>
      <c r="CW26">
        <v>0</v>
      </c>
      <c r="CX26">
        <v>108.09999990463299</v>
      </c>
      <c r="CY26">
        <v>0</v>
      </c>
      <c r="CZ26">
        <v>794.27904000000001</v>
      </c>
      <c r="DA26">
        <v>2.6218461595285598</v>
      </c>
      <c r="DB26">
        <v>34.876923154187402</v>
      </c>
      <c r="DC26">
        <v>11242.2</v>
      </c>
      <c r="DD26">
        <v>15</v>
      </c>
      <c r="DE26">
        <v>1608224899.0999999</v>
      </c>
      <c r="DF26" t="s">
        <v>326</v>
      </c>
      <c r="DG26">
        <v>1608224892.0999999</v>
      </c>
      <c r="DH26">
        <v>1608224899.0999999</v>
      </c>
      <c r="DI26">
        <v>3</v>
      </c>
      <c r="DJ26">
        <v>0.57999999999999996</v>
      </c>
      <c r="DK26">
        <v>-5.0999999999999997E-2</v>
      </c>
      <c r="DL26">
        <v>3.8149999999999999</v>
      </c>
      <c r="DM26">
        <v>6.2E-2</v>
      </c>
      <c r="DN26">
        <v>522</v>
      </c>
      <c r="DO26">
        <v>18</v>
      </c>
      <c r="DP26">
        <v>0.09</v>
      </c>
      <c r="DQ26">
        <v>0.04</v>
      </c>
      <c r="DR26">
        <v>20.158043687906201</v>
      </c>
      <c r="DS26">
        <v>-0.46159254200135302</v>
      </c>
      <c r="DT26">
        <v>0.23573366203316901</v>
      </c>
      <c r="DU26">
        <v>1</v>
      </c>
      <c r="DV26">
        <v>-25.812470000000001</v>
      </c>
      <c r="DW26">
        <v>-7.2429810900954003E-2</v>
      </c>
      <c r="DX26">
        <v>0.23470465291510501</v>
      </c>
      <c r="DY26">
        <v>1</v>
      </c>
      <c r="DZ26">
        <v>2.6866936666666699</v>
      </c>
      <c r="EA26">
        <v>-0.158319644048941</v>
      </c>
      <c r="EB26">
        <v>2.48577834199986E-2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3.8149999999999999</v>
      </c>
      <c r="EJ26">
        <v>6.2100000000000002E-2</v>
      </c>
      <c r="EK26">
        <v>3.8145999999999298</v>
      </c>
      <c r="EL26">
        <v>0</v>
      </c>
      <c r="EM26">
        <v>0</v>
      </c>
      <c r="EN26">
        <v>0</v>
      </c>
      <c r="EO26">
        <v>6.2160000000005801E-2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1.5</v>
      </c>
      <c r="EX26">
        <v>1.4</v>
      </c>
      <c r="EY26">
        <v>2</v>
      </c>
      <c r="EZ26">
        <v>494.85300000000001</v>
      </c>
      <c r="FA26">
        <v>533.77499999999998</v>
      </c>
      <c r="FB26">
        <v>24.355</v>
      </c>
      <c r="FC26">
        <v>33.389000000000003</v>
      </c>
      <c r="FD26">
        <v>30.000299999999999</v>
      </c>
      <c r="FE26">
        <v>33.147300000000001</v>
      </c>
      <c r="FF26">
        <v>33.177</v>
      </c>
      <c r="FG26">
        <v>29.175599999999999</v>
      </c>
      <c r="FH26">
        <v>100</v>
      </c>
      <c r="FI26">
        <v>37.832500000000003</v>
      </c>
      <c r="FJ26">
        <v>24.349599999999999</v>
      </c>
      <c r="FK26">
        <v>625.02800000000002</v>
      </c>
      <c r="FL26">
        <v>17.738299999999999</v>
      </c>
      <c r="FM26">
        <v>100.904</v>
      </c>
      <c r="FN26">
        <v>100.374</v>
      </c>
    </row>
    <row r="27" spans="1:170" x14ac:dyDescent="0.25">
      <c r="A27">
        <v>11</v>
      </c>
      <c r="B27">
        <v>1608225089.0999999</v>
      </c>
      <c r="C27">
        <v>938.5</v>
      </c>
      <c r="D27" t="s">
        <v>331</v>
      </c>
      <c r="E27" t="s">
        <v>332</v>
      </c>
      <c r="F27" t="s">
        <v>285</v>
      </c>
      <c r="G27" t="s">
        <v>286</v>
      </c>
      <c r="H27">
        <v>1608225081.3499999</v>
      </c>
      <c r="I27">
        <f t="shared" si="0"/>
        <v>2.1154647999381306E-3</v>
      </c>
      <c r="J27">
        <f t="shared" si="1"/>
        <v>21.791857094914125</v>
      </c>
      <c r="K27">
        <f t="shared" si="2"/>
        <v>699.70450000000005</v>
      </c>
      <c r="L27">
        <f t="shared" si="3"/>
        <v>389.36889871833336</v>
      </c>
      <c r="M27">
        <f t="shared" si="4"/>
        <v>39.548111612630578</v>
      </c>
      <c r="N27">
        <f t="shared" si="5"/>
        <v>71.068828951019</v>
      </c>
      <c r="O27">
        <f t="shared" si="6"/>
        <v>0.12058303821600153</v>
      </c>
      <c r="P27">
        <f t="shared" si="7"/>
        <v>2.9565951836263107</v>
      </c>
      <c r="Q27">
        <f t="shared" si="8"/>
        <v>0.11791605129686575</v>
      </c>
      <c r="R27">
        <f t="shared" si="9"/>
        <v>7.3932237293840755E-2</v>
      </c>
      <c r="S27">
        <f t="shared" si="10"/>
        <v>231.29076103320165</v>
      </c>
      <c r="T27">
        <f t="shared" si="11"/>
        <v>28.786945329434907</v>
      </c>
      <c r="U27">
        <f t="shared" si="12"/>
        <v>28.500123333333299</v>
      </c>
      <c r="V27">
        <f t="shared" si="13"/>
        <v>3.906897287710732</v>
      </c>
      <c r="W27">
        <f t="shared" si="14"/>
        <v>56.427735952930455</v>
      </c>
      <c r="X27">
        <f t="shared" si="15"/>
        <v>2.1389240447501208</v>
      </c>
      <c r="Y27">
        <f t="shared" si="16"/>
        <v>3.7905544297122207</v>
      </c>
      <c r="Z27">
        <f t="shared" si="17"/>
        <v>1.7679732429606112</v>
      </c>
      <c r="AA27">
        <f t="shared" si="18"/>
        <v>-93.291997677271553</v>
      </c>
      <c r="AB27">
        <f t="shared" si="19"/>
        <v>-82.806732300714188</v>
      </c>
      <c r="AC27">
        <f t="shared" si="20"/>
        <v>-6.119625376269469</v>
      </c>
      <c r="AD27">
        <f t="shared" si="21"/>
        <v>49.072405678946424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53521.086964422648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799.51523999999995</v>
      </c>
      <c r="AR27">
        <v>1048.96</v>
      </c>
      <c r="AS27">
        <f t="shared" si="27"/>
        <v>0.23780197528981095</v>
      </c>
      <c r="AT27">
        <v>0.5</v>
      </c>
      <c r="AU27">
        <f t="shared" si="28"/>
        <v>1180.1838818533627</v>
      </c>
      <c r="AV27">
        <f t="shared" si="29"/>
        <v>21.791857094914125</v>
      </c>
      <c r="AW27">
        <f t="shared" si="30"/>
        <v>140.32502915496326</v>
      </c>
      <c r="AX27">
        <f t="shared" si="31"/>
        <v>0.49685402684563762</v>
      </c>
      <c r="AY27">
        <f t="shared" si="32"/>
        <v>1.8954338318534807E-2</v>
      </c>
      <c r="AZ27">
        <f t="shared" si="33"/>
        <v>2.1098230628431969</v>
      </c>
      <c r="BA27" t="s">
        <v>334</v>
      </c>
      <c r="BB27">
        <v>527.78</v>
      </c>
      <c r="BC27">
        <f t="shared" si="34"/>
        <v>521.18000000000006</v>
      </c>
      <c r="BD27">
        <f t="shared" si="35"/>
        <v>0.47861537280785921</v>
      </c>
      <c r="BE27">
        <f t="shared" si="36"/>
        <v>0.80939180046081249</v>
      </c>
      <c r="BF27">
        <f t="shared" si="37"/>
        <v>0.74799825616799831</v>
      </c>
      <c r="BG27">
        <f t="shared" si="38"/>
        <v>0.86904787795748417</v>
      </c>
      <c r="BH27">
        <f t="shared" si="39"/>
        <v>1399.99866666667</v>
      </c>
      <c r="BI27">
        <f t="shared" si="40"/>
        <v>1180.1838818533627</v>
      </c>
      <c r="BJ27">
        <f t="shared" si="41"/>
        <v>0.84298928988505684</v>
      </c>
      <c r="BK27">
        <f t="shared" si="42"/>
        <v>0.19597857977011368</v>
      </c>
      <c r="BL27">
        <v>6</v>
      </c>
      <c r="BM27">
        <v>0.5</v>
      </c>
      <c r="BN27" t="s">
        <v>290</v>
      </c>
      <c r="BO27">
        <v>2</v>
      </c>
      <c r="BP27">
        <v>1608225081.3499999</v>
      </c>
      <c r="BQ27">
        <v>699.70450000000005</v>
      </c>
      <c r="BR27">
        <v>727.63056666666705</v>
      </c>
      <c r="BS27">
        <v>21.058666666666699</v>
      </c>
      <c r="BT27">
        <v>18.573603333333299</v>
      </c>
      <c r="BU27">
        <v>695.88983333333294</v>
      </c>
      <c r="BV27">
        <v>20.996493333333301</v>
      </c>
      <c r="BW27">
        <v>500.00720000000001</v>
      </c>
      <c r="BX27">
        <v>101.518233333333</v>
      </c>
      <c r="BY27">
        <v>5.1542123333333301E-2</v>
      </c>
      <c r="BZ27">
        <v>27.980619999999998</v>
      </c>
      <c r="CA27">
        <v>28.500123333333299</v>
      </c>
      <c r="CB27">
        <v>999.9</v>
      </c>
      <c r="CC27">
        <v>0</v>
      </c>
      <c r="CD27">
        <v>0</v>
      </c>
      <c r="CE27">
        <v>10003.120000000001</v>
      </c>
      <c r="CF27">
        <v>0</v>
      </c>
      <c r="CG27">
        <v>272.31526666666701</v>
      </c>
      <c r="CH27">
        <v>1399.99866666667</v>
      </c>
      <c r="CI27">
        <v>0.90000029999999998</v>
      </c>
      <c r="CJ27">
        <v>9.9999313333333395E-2</v>
      </c>
      <c r="CK27">
        <v>0</v>
      </c>
      <c r="CL27">
        <v>799.58196666666697</v>
      </c>
      <c r="CM27">
        <v>4.9993800000000004</v>
      </c>
      <c r="CN27">
        <v>11324.8966666667</v>
      </c>
      <c r="CO27">
        <v>11164.34</v>
      </c>
      <c r="CP27">
        <v>48.061999999999998</v>
      </c>
      <c r="CQ27">
        <v>49.699599999999997</v>
      </c>
      <c r="CR27">
        <v>48.803733333333298</v>
      </c>
      <c r="CS27">
        <v>49.707999999999998</v>
      </c>
      <c r="CT27">
        <v>49.625</v>
      </c>
      <c r="CU27">
        <v>1255.49866666667</v>
      </c>
      <c r="CV27">
        <v>139.5</v>
      </c>
      <c r="CW27">
        <v>0</v>
      </c>
      <c r="CX27">
        <v>107</v>
      </c>
      <c r="CY27">
        <v>0</v>
      </c>
      <c r="CZ27">
        <v>799.51523999999995</v>
      </c>
      <c r="DA27">
        <v>-9.4950769161187907</v>
      </c>
      <c r="DB27">
        <v>-144.56923049668401</v>
      </c>
      <c r="DC27">
        <v>11324.18</v>
      </c>
      <c r="DD27">
        <v>15</v>
      </c>
      <c r="DE27">
        <v>1608224899.0999999</v>
      </c>
      <c r="DF27" t="s">
        <v>326</v>
      </c>
      <c r="DG27">
        <v>1608224892.0999999</v>
      </c>
      <c r="DH27">
        <v>1608224899.0999999</v>
      </c>
      <c r="DI27">
        <v>3</v>
      </c>
      <c r="DJ27">
        <v>0.57999999999999996</v>
      </c>
      <c r="DK27">
        <v>-5.0999999999999997E-2</v>
      </c>
      <c r="DL27">
        <v>3.8149999999999999</v>
      </c>
      <c r="DM27">
        <v>6.2E-2</v>
      </c>
      <c r="DN27">
        <v>522</v>
      </c>
      <c r="DO27">
        <v>18</v>
      </c>
      <c r="DP27">
        <v>0.09</v>
      </c>
      <c r="DQ27">
        <v>0.04</v>
      </c>
      <c r="DR27">
        <v>21.792992869979699</v>
      </c>
      <c r="DS27">
        <v>-0.107834968825832</v>
      </c>
      <c r="DT27">
        <v>3.5753819032166602E-2</v>
      </c>
      <c r="DU27">
        <v>1</v>
      </c>
      <c r="DV27">
        <v>-27.926376666666702</v>
      </c>
      <c r="DW27">
        <v>0.106419577308088</v>
      </c>
      <c r="DX27">
        <v>4.0916668839103797E-2</v>
      </c>
      <c r="DY27">
        <v>1</v>
      </c>
      <c r="DZ27">
        <v>2.48551366666667</v>
      </c>
      <c r="EA27">
        <v>-6.6667408231366507E-2</v>
      </c>
      <c r="EB27">
        <v>4.9036160013697302E-3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3.8149999999999999</v>
      </c>
      <c r="EJ27">
        <v>6.2199999999999998E-2</v>
      </c>
      <c r="EK27">
        <v>3.8145999999999298</v>
      </c>
      <c r="EL27">
        <v>0</v>
      </c>
      <c r="EM27">
        <v>0</v>
      </c>
      <c r="EN27">
        <v>0</v>
      </c>
      <c r="EO27">
        <v>6.2160000000005801E-2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3.3</v>
      </c>
      <c r="EX27">
        <v>3.2</v>
      </c>
      <c r="EY27">
        <v>2</v>
      </c>
      <c r="EZ27">
        <v>494.846</v>
      </c>
      <c r="FA27">
        <v>533.30499999999995</v>
      </c>
      <c r="FB27">
        <v>24.4468</v>
      </c>
      <c r="FC27">
        <v>33.380099999999999</v>
      </c>
      <c r="FD27">
        <v>29.9998</v>
      </c>
      <c r="FE27">
        <v>33.144300000000001</v>
      </c>
      <c r="FF27">
        <v>33.173999999999999</v>
      </c>
      <c r="FG27">
        <v>33.030700000000003</v>
      </c>
      <c r="FH27">
        <v>100</v>
      </c>
      <c r="FI27">
        <v>32.514800000000001</v>
      </c>
      <c r="FJ27">
        <v>24.450600000000001</v>
      </c>
      <c r="FK27">
        <v>727.80799999999999</v>
      </c>
      <c r="FL27">
        <v>15.689399999999999</v>
      </c>
      <c r="FM27">
        <v>100.905</v>
      </c>
      <c r="FN27">
        <v>100.38</v>
      </c>
    </row>
    <row r="28" spans="1:170" x14ac:dyDescent="0.25">
      <c r="A28">
        <v>12</v>
      </c>
      <c r="B28">
        <v>1608225207.0999999</v>
      </c>
      <c r="C28">
        <v>1056.5</v>
      </c>
      <c r="D28" t="s">
        <v>335</v>
      </c>
      <c r="E28" t="s">
        <v>336</v>
      </c>
      <c r="F28" t="s">
        <v>285</v>
      </c>
      <c r="G28" t="s">
        <v>286</v>
      </c>
      <c r="H28">
        <v>1608225199.3499999</v>
      </c>
      <c r="I28">
        <f t="shared" si="0"/>
        <v>2.0146586325471847E-3</v>
      </c>
      <c r="J28">
        <f t="shared" si="1"/>
        <v>22.811904482178829</v>
      </c>
      <c r="K28">
        <f t="shared" si="2"/>
        <v>799.86099999999999</v>
      </c>
      <c r="L28">
        <f t="shared" si="3"/>
        <v>463.65913155971162</v>
      </c>
      <c r="M28">
        <f t="shared" si="4"/>
        <v>47.096721515769225</v>
      </c>
      <c r="N28">
        <f t="shared" si="5"/>
        <v>81.246821650213334</v>
      </c>
      <c r="O28">
        <f t="shared" si="6"/>
        <v>0.11676973323436074</v>
      </c>
      <c r="P28">
        <f t="shared" si="7"/>
        <v>2.9574290707900746</v>
      </c>
      <c r="Q28">
        <f t="shared" si="8"/>
        <v>0.11426756331861943</v>
      </c>
      <c r="R28">
        <f t="shared" si="9"/>
        <v>7.1637571391660451E-2</v>
      </c>
      <c r="S28">
        <f t="shared" si="10"/>
        <v>231.29252200749912</v>
      </c>
      <c r="T28">
        <f t="shared" si="11"/>
        <v>28.823013157681473</v>
      </c>
      <c r="U28">
        <f t="shared" si="12"/>
        <v>28.4974666666667</v>
      </c>
      <c r="V28">
        <f t="shared" si="13"/>
        <v>3.9062944932521528</v>
      </c>
      <c r="W28">
        <f t="shared" si="14"/>
        <v>57.185621800393214</v>
      </c>
      <c r="X28">
        <f t="shared" si="15"/>
        <v>2.1689550687291774</v>
      </c>
      <c r="Y28">
        <f t="shared" si="16"/>
        <v>3.7928328842867689</v>
      </c>
      <c r="Z28">
        <f t="shared" si="17"/>
        <v>1.7373394245229754</v>
      </c>
      <c r="AA28">
        <f t="shared" si="18"/>
        <v>-88.846445695330843</v>
      </c>
      <c r="AB28">
        <f t="shared" si="19"/>
        <v>-80.763201623278832</v>
      </c>
      <c r="AC28">
        <f t="shared" si="20"/>
        <v>-5.9671474801397633</v>
      </c>
      <c r="AD28">
        <f t="shared" si="21"/>
        <v>55.715727208749655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53543.673085300019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791.165769230769</v>
      </c>
      <c r="AR28">
        <v>1030.2</v>
      </c>
      <c r="AS28">
        <f t="shared" si="27"/>
        <v>0.23202701491868671</v>
      </c>
      <c r="AT28">
        <v>0.5</v>
      </c>
      <c r="AU28">
        <f t="shared" si="28"/>
        <v>1180.1883418535897</v>
      </c>
      <c r="AV28">
        <f t="shared" si="29"/>
        <v>22.811904482178829</v>
      </c>
      <c r="AW28">
        <f t="shared" si="30"/>
        <v>136.91778900106149</v>
      </c>
      <c r="AX28">
        <f t="shared" si="31"/>
        <v>0.49121529800038832</v>
      </c>
      <c r="AY28">
        <f t="shared" si="32"/>
        <v>1.9818575673489155E-2</v>
      </c>
      <c r="AZ28">
        <f t="shared" si="33"/>
        <v>2.1664531158998255</v>
      </c>
      <c r="BA28" t="s">
        <v>338</v>
      </c>
      <c r="BB28">
        <v>524.15</v>
      </c>
      <c r="BC28">
        <f t="shared" si="34"/>
        <v>506.05000000000007</v>
      </c>
      <c r="BD28">
        <f t="shared" si="35"/>
        <v>0.47235299035516454</v>
      </c>
      <c r="BE28">
        <f t="shared" si="36"/>
        <v>0.81517058507704732</v>
      </c>
      <c r="BF28">
        <f t="shared" si="37"/>
        <v>0.75950652588356116</v>
      </c>
      <c r="BG28">
        <f t="shared" si="38"/>
        <v>0.87641455404847002</v>
      </c>
      <c r="BH28">
        <f t="shared" si="39"/>
        <v>1400.0033333333299</v>
      </c>
      <c r="BI28">
        <f t="shared" si="40"/>
        <v>1180.1883418535897</v>
      </c>
      <c r="BJ28">
        <f t="shared" si="41"/>
        <v>0.84298966563431466</v>
      </c>
      <c r="BK28">
        <f t="shared" si="42"/>
        <v>0.19597933126862943</v>
      </c>
      <c r="BL28">
        <v>6</v>
      </c>
      <c r="BM28">
        <v>0.5</v>
      </c>
      <c r="BN28" t="s">
        <v>290</v>
      </c>
      <c r="BO28">
        <v>2</v>
      </c>
      <c r="BP28">
        <v>1608225199.3499999</v>
      </c>
      <c r="BQ28">
        <v>799.86099999999999</v>
      </c>
      <c r="BR28">
        <v>829.16740000000004</v>
      </c>
      <c r="BS28">
        <v>21.352989999999998</v>
      </c>
      <c r="BT28">
        <v>18.9871533333333</v>
      </c>
      <c r="BU28">
        <v>796.04656666666699</v>
      </c>
      <c r="BV28">
        <v>21.2908266666667</v>
      </c>
      <c r="BW28">
        <v>500.02766666666702</v>
      </c>
      <c r="BX28">
        <v>101.5244</v>
      </c>
      <c r="BY28">
        <v>5.17759233333333E-2</v>
      </c>
      <c r="BZ28">
        <v>27.990926666666699</v>
      </c>
      <c r="CA28">
        <v>28.4974666666667</v>
      </c>
      <c r="CB28">
        <v>999.9</v>
      </c>
      <c r="CC28">
        <v>0</v>
      </c>
      <c r="CD28">
        <v>0</v>
      </c>
      <c r="CE28">
        <v>10007.2453333333</v>
      </c>
      <c r="CF28">
        <v>0</v>
      </c>
      <c r="CG28">
        <v>293.61973333333299</v>
      </c>
      <c r="CH28">
        <v>1400.0033333333299</v>
      </c>
      <c r="CI28">
        <v>0.89998840000000002</v>
      </c>
      <c r="CJ28">
        <v>0.10001146666666701</v>
      </c>
      <c r="CK28">
        <v>0</v>
      </c>
      <c r="CL28">
        <v>791.22270000000003</v>
      </c>
      <c r="CM28">
        <v>4.9993800000000004</v>
      </c>
      <c r="CN28">
        <v>11224.256666666701</v>
      </c>
      <c r="CO28">
        <v>11164.313333333301</v>
      </c>
      <c r="CP28">
        <v>48.099800000000002</v>
      </c>
      <c r="CQ28">
        <v>49.75</v>
      </c>
      <c r="CR28">
        <v>48.820399999999999</v>
      </c>
      <c r="CS28">
        <v>49.75</v>
      </c>
      <c r="CT28">
        <v>49.686999999999998</v>
      </c>
      <c r="CU28">
        <v>1255.4853333333299</v>
      </c>
      <c r="CV28">
        <v>139.518</v>
      </c>
      <c r="CW28">
        <v>0</v>
      </c>
      <c r="CX28">
        <v>117.299999952316</v>
      </c>
      <c r="CY28">
        <v>0</v>
      </c>
      <c r="CZ28">
        <v>791.165769230769</v>
      </c>
      <c r="DA28">
        <v>-10.723350439591499</v>
      </c>
      <c r="DB28">
        <v>-137.859829158434</v>
      </c>
      <c r="DC28">
        <v>11223.8230769231</v>
      </c>
      <c r="DD28">
        <v>15</v>
      </c>
      <c r="DE28">
        <v>1608224899.0999999</v>
      </c>
      <c r="DF28" t="s">
        <v>326</v>
      </c>
      <c r="DG28">
        <v>1608224892.0999999</v>
      </c>
      <c r="DH28">
        <v>1608224899.0999999</v>
      </c>
      <c r="DI28">
        <v>3</v>
      </c>
      <c r="DJ28">
        <v>0.57999999999999996</v>
      </c>
      <c r="DK28">
        <v>-5.0999999999999997E-2</v>
      </c>
      <c r="DL28">
        <v>3.8149999999999999</v>
      </c>
      <c r="DM28">
        <v>6.2E-2</v>
      </c>
      <c r="DN28">
        <v>522</v>
      </c>
      <c r="DO28">
        <v>18</v>
      </c>
      <c r="DP28">
        <v>0.09</v>
      </c>
      <c r="DQ28">
        <v>0.04</v>
      </c>
      <c r="DR28">
        <v>22.814277729637901</v>
      </c>
      <c r="DS28">
        <v>-0.157292128095154</v>
      </c>
      <c r="DT28">
        <v>6.23954871502862E-2</v>
      </c>
      <c r="DU28">
        <v>1</v>
      </c>
      <c r="DV28">
        <v>-29.307980000000001</v>
      </c>
      <c r="DW28">
        <v>0.106833370411616</v>
      </c>
      <c r="DX28">
        <v>7.3978390538498806E-2</v>
      </c>
      <c r="DY28">
        <v>1</v>
      </c>
      <c r="DZ28">
        <v>2.3662186666666698</v>
      </c>
      <c r="EA28">
        <v>-3.20121023359283E-2</v>
      </c>
      <c r="EB28">
        <v>2.9406685558824E-3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3.8149999999999999</v>
      </c>
      <c r="EJ28">
        <v>6.2199999999999998E-2</v>
      </c>
      <c r="EK28">
        <v>3.8145999999999298</v>
      </c>
      <c r="EL28">
        <v>0</v>
      </c>
      <c r="EM28">
        <v>0</v>
      </c>
      <c r="EN28">
        <v>0</v>
      </c>
      <c r="EO28">
        <v>6.2160000000005801E-2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5.2</v>
      </c>
      <c r="EX28">
        <v>5.0999999999999996</v>
      </c>
      <c r="EY28">
        <v>2</v>
      </c>
      <c r="EZ28">
        <v>495.13400000000001</v>
      </c>
      <c r="FA28">
        <v>532.58900000000006</v>
      </c>
      <c r="FB28">
        <v>24.4621</v>
      </c>
      <c r="FC28">
        <v>33.342300000000002</v>
      </c>
      <c r="FD28">
        <v>29.9998</v>
      </c>
      <c r="FE28">
        <v>33.118699999999997</v>
      </c>
      <c r="FF28">
        <v>33.150300000000001</v>
      </c>
      <c r="FG28">
        <v>36.755800000000001</v>
      </c>
      <c r="FH28">
        <v>100</v>
      </c>
      <c r="FI28">
        <v>23.9374</v>
      </c>
      <c r="FJ28">
        <v>24.467700000000001</v>
      </c>
      <c r="FK28">
        <v>829.23599999999999</v>
      </c>
      <c r="FL28">
        <v>11.3919</v>
      </c>
      <c r="FM28">
        <v>100.913</v>
      </c>
      <c r="FN28">
        <v>100.386</v>
      </c>
    </row>
    <row r="29" spans="1:170" x14ac:dyDescent="0.25">
      <c r="A29">
        <v>13</v>
      </c>
      <c r="B29">
        <v>1608225326.5</v>
      </c>
      <c r="C29">
        <v>1175.9000000953699</v>
      </c>
      <c r="D29" t="s">
        <v>339</v>
      </c>
      <c r="E29" t="s">
        <v>340</v>
      </c>
      <c r="F29" t="s">
        <v>285</v>
      </c>
      <c r="G29" t="s">
        <v>286</v>
      </c>
      <c r="H29">
        <v>1608225318.5741899</v>
      </c>
      <c r="I29">
        <f t="shared" si="0"/>
        <v>1.9011946621956184E-3</v>
      </c>
      <c r="J29">
        <f t="shared" si="1"/>
        <v>23.502482420895905</v>
      </c>
      <c r="K29">
        <f t="shared" si="2"/>
        <v>899.85087096774203</v>
      </c>
      <c r="L29">
        <f t="shared" si="3"/>
        <v>534.72866446925582</v>
      </c>
      <c r="M29">
        <f t="shared" si="4"/>
        <v>54.317307783891735</v>
      </c>
      <c r="N29">
        <f t="shared" si="5"/>
        <v>91.406127940553105</v>
      </c>
      <c r="O29">
        <f t="shared" si="6"/>
        <v>0.11090764441706664</v>
      </c>
      <c r="P29">
        <f t="shared" si="7"/>
        <v>2.9566344574769081</v>
      </c>
      <c r="Q29">
        <f t="shared" si="8"/>
        <v>0.1086471832166192</v>
      </c>
      <c r="R29">
        <f t="shared" si="9"/>
        <v>6.8103745693794043E-2</v>
      </c>
      <c r="S29">
        <f t="shared" si="10"/>
        <v>231.28922355379589</v>
      </c>
      <c r="T29">
        <f t="shared" si="11"/>
        <v>28.859030541017862</v>
      </c>
      <c r="U29">
        <f t="shared" si="12"/>
        <v>28.538919354838701</v>
      </c>
      <c r="V29">
        <f t="shared" si="13"/>
        <v>3.9157093061067028</v>
      </c>
      <c r="W29">
        <f t="shared" si="14"/>
        <v>57.761280632530379</v>
      </c>
      <c r="X29">
        <f t="shared" si="15"/>
        <v>2.1916314446151612</v>
      </c>
      <c r="Y29">
        <f t="shared" si="16"/>
        <v>3.7942916441864063</v>
      </c>
      <c r="Z29">
        <f t="shared" si="17"/>
        <v>1.7240778614915415</v>
      </c>
      <c r="AA29">
        <f t="shared" si="18"/>
        <v>-83.842684602826765</v>
      </c>
      <c r="AB29">
        <f t="shared" si="19"/>
        <v>-86.297604630875142</v>
      </c>
      <c r="AC29">
        <f t="shared" si="20"/>
        <v>-6.3792942422090846</v>
      </c>
      <c r="AD29">
        <f t="shared" si="21"/>
        <v>54.769640077884887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53519.436607715936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782.13832000000002</v>
      </c>
      <c r="AR29">
        <v>1013</v>
      </c>
      <c r="AS29">
        <f t="shared" si="27"/>
        <v>0.22789899308983219</v>
      </c>
      <c r="AT29">
        <v>0.5</v>
      </c>
      <c r="AU29">
        <f t="shared" si="28"/>
        <v>1180.1757889501428</v>
      </c>
      <c r="AV29">
        <f t="shared" si="29"/>
        <v>23.502482420895905</v>
      </c>
      <c r="AW29">
        <f t="shared" si="30"/>
        <v>134.48043698536793</v>
      </c>
      <c r="AX29">
        <f t="shared" si="31"/>
        <v>0.48341559723593291</v>
      </c>
      <c r="AY29">
        <f t="shared" si="32"/>
        <v>2.0403934842735037E-2</v>
      </c>
      <c r="AZ29">
        <f t="shared" si="33"/>
        <v>2.2202171767028629</v>
      </c>
      <c r="BA29" t="s">
        <v>342</v>
      </c>
      <c r="BB29">
        <v>523.29999999999995</v>
      </c>
      <c r="BC29">
        <f t="shared" si="34"/>
        <v>489.70000000000005</v>
      </c>
      <c r="BD29">
        <f t="shared" si="35"/>
        <v>0.47143491933837034</v>
      </c>
      <c r="BE29">
        <f t="shared" si="36"/>
        <v>0.82119775958638519</v>
      </c>
      <c r="BF29">
        <f t="shared" si="37"/>
        <v>0.77594545736594411</v>
      </c>
      <c r="BG29">
        <f t="shared" si="38"/>
        <v>0.88316864939841422</v>
      </c>
      <c r="BH29">
        <f t="shared" si="39"/>
        <v>1399.98903225806</v>
      </c>
      <c r="BI29">
        <f t="shared" si="40"/>
        <v>1180.1757889501428</v>
      </c>
      <c r="BJ29">
        <f t="shared" si="41"/>
        <v>0.84298931045668435</v>
      </c>
      <c r="BK29">
        <f t="shared" si="42"/>
        <v>0.19597862091336873</v>
      </c>
      <c r="BL29">
        <v>6</v>
      </c>
      <c r="BM29">
        <v>0.5</v>
      </c>
      <c r="BN29" t="s">
        <v>290</v>
      </c>
      <c r="BO29">
        <v>2</v>
      </c>
      <c r="BP29">
        <v>1608225318.5741899</v>
      </c>
      <c r="BQ29">
        <v>899.85087096774203</v>
      </c>
      <c r="BR29">
        <v>930.10574193548405</v>
      </c>
      <c r="BS29">
        <v>21.575593548387101</v>
      </c>
      <c r="BT29">
        <v>19.343461290322601</v>
      </c>
      <c r="BU29">
        <v>896.03625806451601</v>
      </c>
      <c r="BV29">
        <v>21.513422580645202</v>
      </c>
      <c r="BW29">
        <v>500.01748387096802</v>
      </c>
      <c r="BX29">
        <v>101.528032258064</v>
      </c>
      <c r="BY29">
        <v>5.1163683870967702E-2</v>
      </c>
      <c r="BZ29">
        <v>27.997522580645199</v>
      </c>
      <c r="CA29">
        <v>28.538919354838701</v>
      </c>
      <c r="CB29">
        <v>999.9</v>
      </c>
      <c r="CC29">
        <v>0</v>
      </c>
      <c r="CD29">
        <v>0</v>
      </c>
      <c r="CE29">
        <v>10002.3774193548</v>
      </c>
      <c r="CF29">
        <v>0</v>
      </c>
      <c r="CG29">
        <v>295.88458064516101</v>
      </c>
      <c r="CH29">
        <v>1399.98903225806</v>
      </c>
      <c r="CI29">
        <v>0.899997612903226</v>
      </c>
      <c r="CJ29">
        <v>0.10000213225806499</v>
      </c>
      <c r="CK29">
        <v>0</v>
      </c>
      <c r="CL29">
        <v>782.26819354838699</v>
      </c>
      <c r="CM29">
        <v>4.9993800000000004</v>
      </c>
      <c r="CN29">
        <v>11111.367741935501</v>
      </c>
      <c r="CO29">
        <v>11164.254838709699</v>
      </c>
      <c r="CP29">
        <v>48.133000000000003</v>
      </c>
      <c r="CQ29">
        <v>49.811999999999998</v>
      </c>
      <c r="CR29">
        <v>48.883000000000003</v>
      </c>
      <c r="CS29">
        <v>49.842483870967698</v>
      </c>
      <c r="CT29">
        <v>49.737806451612897</v>
      </c>
      <c r="CU29">
        <v>1255.48903225807</v>
      </c>
      <c r="CV29">
        <v>139.5</v>
      </c>
      <c r="CW29">
        <v>0</v>
      </c>
      <c r="CX29">
        <v>119</v>
      </c>
      <c r="CY29">
        <v>0</v>
      </c>
      <c r="CZ29">
        <v>782.13832000000002</v>
      </c>
      <c r="DA29">
        <v>-7.1913076823357196</v>
      </c>
      <c r="DB29">
        <v>-98.961538243476895</v>
      </c>
      <c r="DC29">
        <v>11109.892</v>
      </c>
      <c r="DD29">
        <v>15</v>
      </c>
      <c r="DE29">
        <v>1608224899.0999999</v>
      </c>
      <c r="DF29" t="s">
        <v>326</v>
      </c>
      <c r="DG29">
        <v>1608224892.0999999</v>
      </c>
      <c r="DH29">
        <v>1608224899.0999999</v>
      </c>
      <c r="DI29">
        <v>3</v>
      </c>
      <c r="DJ29">
        <v>0.57999999999999996</v>
      </c>
      <c r="DK29">
        <v>-5.0999999999999997E-2</v>
      </c>
      <c r="DL29">
        <v>3.8149999999999999</v>
      </c>
      <c r="DM29">
        <v>6.2E-2</v>
      </c>
      <c r="DN29">
        <v>522</v>
      </c>
      <c r="DO29">
        <v>18</v>
      </c>
      <c r="DP29">
        <v>0.09</v>
      </c>
      <c r="DQ29">
        <v>0.04</v>
      </c>
      <c r="DR29">
        <v>23.4980450192608</v>
      </c>
      <c r="DS29">
        <v>-0.18454562432911101</v>
      </c>
      <c r="DT29">
        <v>8.3200924285061303E-2</v>
      </c>
      <c r="DU29">
        <v>1</v>
      </c>
      <c r="DV29">
        <v>-30.254406451612901</v>
      </c>
      <c r="DW29">
        <v>0.102388779082718</v>
      </c>
      <c r="DX29">
        <v>0.10510240148106199</v>
      </c>
      <c r="DY29">
        <v>1</v>
      </c>
      <c r="DZ29">
        <v>2.2326274193548401</v>
      </c>
      <c r="EA29">
        <v>-6.1605967086240103E-2</v>
      </c>
      <c r="EB29">
        <v>4.6384778981082399E-3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3.8149999999999999</v>
      </c>
      <c r="EJ29">
        <v>6.2100000000000002E-2</v>
      </c>
      <c r="EK29">
        <v>3.8145999999999298</v>
      </c>
      <c r="EL29">
        <v>0</v>
      </c>
      <c r="EM29">
        <v>0</v>
      </c>
      <c r="EN29">
        <v>0</v>
      </c>
      <c r="EO29">
        <v>6.2160000000005801E-2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7.2</v>
      </c>
      <c r="EX29">
        <v>7.1</v>
      </c>
      <c r="EY29">
        <v>2</v>
      </c>
      <c r="EZ29">
        <v>494.95299999999997</v>
      </c>
      <c r="FA29">
        <v>532.44200000000001</v>
      </c>
      <c r="FB29">
        <v>24.305099999999999</v>
      </c>
      <c r="FC29">
        <v>33.3264</v>
      </c>
      <c r="FD29">
        <v>29.999600000000001</v>
      </c>
      <c r="FE29">
        <v>33.105800000000002</v>
      </c>
      <c r="FF29">
        <v>33.141399999999997</v>
      </c>
      <c r="FG29">
        <v>40.419899999999998</v>
      </c>
      <c r="FH29">
        <v>100</v>
      </c>
      <c r="FI29">
        <v>11.179399999999999</v>
      </c>
      <c r="FJ29">
        <v>24.3186</v>
      </c>
      <c r="FK29">
        <v>930.149</v>
      </c>
      <c r="FL29">
        <v>5.74397</v>
      </c>
      <c r="FM29">
        <v>100.91</v>
      </c>
      <c r="FN29">
        <v>100.384</v>
      </c>
    </row>
    <row r="30" spans="1:170" x14ac:dyDescent="0.25">
      <c r="A30">
        <v>14</v>
      </c>
      <c r="B30">
        <v>1608225445.5</v>
      </c>
      <c r="C30">
        <v>1294.9000000953699</v>
      </c>
      <c r="D30" t="s">
        <v>343</v>
      </c>
      <c r="E30" t="s">
        <v>344</v>
      </c>
      <c r="F30" t="s">
        <v>285</v>
      </c>
      <c r="G30" t="s">
        <v>286</v>
      </c>
      <c r="H30">
        <v>1608225437.75</v>
      </c>
      <c r="I30">
        <f t="shared" si="0"/>
        <v>1.8266516627423685E-3</v>
      </c>
      <c r="J30">
        <f t="shared" si="1"/>
        <v>24.329436162884441</v>
      </c>
      <c r="K30">
        <f t="shared" si="2"/>
        <v>1199.46366666667</v>
      </c>
      <c r="L30">
        <f t="shared" si="3"/>
        <v>803.50073557551138</v>
      </c>
      <c r="M30">
        <f t="shared" si="4"/>
        <v>81.620657040568545</v>
      </c>
      <c r="N30">
        <f t="shared" si="5"/>
        <v>121.84309016158026</v>
      </c>
      <c r="O30">
        <f t="shared" si="6"/>
        <v>0.10752824647557793</v>
      </c>
      <c r="P30">
        <f t="shared" si="7"/>
        <v>2.9565170011538946</v>
      </c>
      <c r="Q30">
        <f t="shared" si="8"/>
        <v>0.10540193507442012</v>
      </c>
      <c r="R30">
        <f t="shared" si="9"/>
        <v>6.6063747984396293E-2</v>
      </c>
      <c r="S30">
        <f t="shared" si="10"/>
        <v>231.28970368176724</v>
      </c>
      <c r="T30">
        <f t="shared" si="11"/>
        <v>28.869749296635515</v>
      </c>
      <c r="U30">
        <f t="shared" si="12"/>
        <v>28.562360000000002</v>
      </c>
      <c r="V30">
        <f t="shared" si="13"/>
        <v>3.9210419448103981</v>
      </c>
      <c r="W30">
        <f t="shared" si="14"/>
        <v>58.373563109627547</v>
      </c>
      <c r="X30">
        <f t="shared" si="15"/>
        <v>2.2137621588470369</v>
      </c>
      <c r="Y30">
        <f t="shared" si="16"/>
        <v>3.7924053988095876</v>
      </c>
      <c r="Z30">
        <f t="shared" si="17"/>
        <v>1.7072797859633613</v>
      </c>
      <c r="AA30">
        <f t="shared" si="18"/>
        <v>-80.555338326938454</v>
      </c>
      <c r="AB30">
        <f t="shared" si="19"/>
        <v>-91.389913276117312</v>
      </c>
      <c r="AC30">
        <f t="shared" si="20"/>
        <v>-6.7564986948048222</v>
      </c>
      <c r="AD30">
        <f t="shared" si="21"/>
        <v>52.587953383906637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53517.56944074027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767.88324</v>
      </c>
      <c r="AR30">
        <v>971.05</v>
      </c>
      <c r="AS30">
        <f t="shared" si="27"/>
        <v>0.20922378868235414</v>
      </c>
      <c r="AT30">
        <v>0.5</v>
      </c>
      <c r="AU30">
        <f t="shared" si="28"/>
        <v>1180.1777818533933</v>
      </c>
      <c r="AV30">
        <f t="shared" si="29"/>
        <v>24.329436162884441</v>
      </c>
      <c r="AW30">
        <f t="shared" si="30"/>
        <v>123.4606334190519</v>
      </c>
      <c r="AX30">
        <f t="shared" si="31"/>
        <v>0.46975953864373615</v>
      </c>
      <c r="AY30">
        <f t="shared" si="32"/>
        <v>2.1104603073941568E-2</v>
      </c>
      <c r="AZ30">
        <f t="shared" si="33"/>
        <v>2.359332681118377</v>
      </c>
      <c r="BA30" t="s">
        <v>346</v>
      </c>
      <c r="BB30">
        <v>514.89</v>
      </c>
      <c r="BC30">
        <f t="shared" si="34"/>
        <v>456.15999999999997</v>
      </c>
      <c r="BD30">
        <f t="shared" si="35"/>
        <v>0.44538486495966323</v>
      </c>
      <c r="BE30">
        <f t="shared" si="36"/>
        <v>0.83395396750861783</v>
      </c>
      <c r="BF30">
        <f t="shared" si="37"/>
        <v>0.79494586224021391</v>
      </c>
      <c r="BG30">
        <f t="shared" si="38"/>
        <v>0.89964157381295862</v>
      </c>
      <c r="BH30">
        <f t="shared" si="39"/>
        <v>1399.99133333333</v>
      </c>
      <c r="BI30">
        <f t="shared" si="40"/>
        <v>1180.1777818533933</v>
      </c>
      <c r="BJ30">
        <f t="shared" si="41"/>
        <v>0.842989348400773</v>
      </c>
      <c r="BK30">
        <f t="shared" si="42"/>
        <v>0.19597869680154598</v>
      </c>
      <c r="BL30">
        <v>6</v>
      </c>
      <c r="BM30">
        <v>0.5</v>
      </c>
      <c r="BN30" t="s">
        <v>290</v>
      </c>
      <c r="BO30">
        <v>2</v>
      </c>
      <c r="BP30">
        <v>1608225437.75</v>
      </c>
      <c r="BQ30">
        <v>1199.46366666667</v>
      </c>
      <c r="BR30">
        <v>1231.28766666667</v>
      </c>
      <c r="BS30">
        <v>21.793006666666699</v>
      </c>
      <c r="BT30">
        <v>19.64883</v>
      </c>
      <c r="BU30">
        <v>1195.6489999999999</v>
      </c>
      <c r="BV30">
        <v>21.730836666666701</v>
      </c>
      <c r="BW30">
        <v>500.008266666667</v>
      </c>
      <c r="BX30">
        <v>101.529733333333</v>
      </c>
      <c r="BY30">
        <v>5.1576336666666701E-2</v>
      </c>
      <c r="BZ30">
        <v>27.988993333333301</v>
      </c>
      <c r="CA30">
        <v>28.562360000000002</v>
      </c>
      <c r="CB30">
        <v>999.9</v>
      </c>
      <c r="CC30">
        <v>0</v>
      </c>
      <c r="CD30">
        <v>0</v>
      </c>
      <c r="CE30">
        <v>10001.5433333333</v>
      </c>
      <c r="CF30">
        <v>0</v>
      </c>
      <c r="CG30">
        <v>310.377833333333</v>
      </c>
      <c r="CH30">
        <v>1399.99133333333</v>
      </c>
      <c r="CI30">
        <v>0.89999819999999997</v>
      </c>
      <c r="CJ30">
        <v>0.100001613333333</v>
      </c>
      <c r="CK30">
        <v>0</v>
      </c>
      <c r="CL30">
        <v>767.96573333333299</v>
      </c>
      <c r="CM30">
        <v>4.9993800000000004</v>
      </c>
      <c r="CN30">
        <v>10925.1733333333</v>
      </c>
      <c r="CO30">
        <v>11164.25</v>
      </c>
      <c r="CP30">
        <v>48.186999999999998</v>
      </c>
      <c r="CQ30">
        <v>49.875</v>
      </c>
      <c r="CR30">
        <v>48.936999999999998</v>
      </c>
      <c r="CS30">
        <v>49.875</v>
      </c>
      <c r="CT30">
        <v>49.75</v>
      </c>
      <c r="CU30">
        <v>1255.48933333333</v>
      </c>
      <c r="CV30">
        <v>139.50200000000001</v>
      </c>
      <c r="CW30">
        <v>0</v>
      </c>
      <c r="CX30">
        <v>118.200000047684</v>
      </c>
      <c r="CY30">
        <v>0</v>
      </c>
      <c r="CZ30">
        <v>767.88324</v>
      </c>
      <c r="DA30">
        <v>-11.2692307628727</v>
      </c>
      <c r="DB30">
        <v>-166.392307758323</v>
      </c>
      <c r="DC30">
        <v>10923.951999999999</v>
      </c>
      <c r="DD30">
        <v>15</v>
      </c>
      <c r="DE30">
        <v>1608224899.0999999</v>
      </c>
      <c r="DF30" t="s">
        <v>326</v>
      </c>
      <c r="DG30">
        <v>1608224892.0999999</v>
      </c>
      <c r="DH30">
        <v>1608224899.0999999</v>
      </c>
      <c r="DI30">
        <v>3</v>
      </c>
      <c r="DJ30">
        <v>0.57999999999999996</v>
      </c>
      <c r="DK30">
        <v>-5.0999999999999997E-2</v>
      </c>
      <c r="DL30">
        <v>3.8149999999999999</v>
      </c>
      <c r="DM30">
        <v>6.2E-2</v>
      </c>
      <c r="DN30">
        <v>522</v>
      </c>
      <c r="DO30">
        <v>18</v>
      </c>
      <c r="DP30">
        <v>0.09</v>
      </c>
      <c r="DQ30">
        <v>0.04</v>
      </c>
      <c r="DR30">
        <v>24.3380577653516</v>
      </c>
      <c r="DS30">
        <v>-5.2962242099364197E-2</v>
      </c>
      <c r="DT30">
        <v>5.7509191985833701E-2</v>
      </c>
      <c r="DU30">
        <v>1</v>
      </c>
      <c r="DV30">
        <v>-31.829243333333299</v>
      </c>
      <c r="DW30">
        <v>-2.7782869855277101E-2</v>
      </c>
      <c r="DX30">
        <v>5.7604147323685601E-2</v>
      </c>
      <c r="DY30">
        <v>1</v>
      </c>
      <c r="DZ30">
        <v>2.14471866666667</v>
      </c>
      <c r="EA30">
        <v>-7.3394616240271701E-2</v>
      </c>
      <c r="EB30">
        <v>5.3316012187293003E-3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3.82</v>
      </c>
      <c r="EJ30">
        <v>6.2100000000000002E-2</v>
      </c>
      <c r="EK30">
        <v>3.8145999999999298</v>
      </c>
      <c r="EL30">
        <v>0</v>
      </c>
      <c r="EM30">
        <v>0</v>
      </c>
      <c r="EN30">
        <v>0</v>
      </c>
      <c r="EO30">
        <v>6.2160000000005801E-2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9.1999999999999993</v>
      </c>
      <c r="EX30">
        <v>9.1</v>
      </c>
      <c r="EY30">
        <v>2</v>
      </c>
      <c r="EZ30">
        <v>495.00299999999999</v>
      </c>
      <c r="FA30">
        <v>532.40700000000004</v>
      </c>
      <c r="FB30">
        <v>24.2837</v>
      </c>
      <c r="FC30">
        <v>33.332299999999996</v>
      </c>
      <c r="FD30">
        <v>30.0001</v>
      </c>
      <c r="FE30">
        <v>33.1081</v>
      </c>
      <c r="FF30">
        <v>33.141399999999997</v>
      </c>
      <c r="FG30">
        <v>50.843400000000003</v>
      </c>
      <c r="FH30">
        <v>100</v>
      </c>
      <c r="FI30">
        <v>0</v>
      </c>
      <c r="FJ30">
        <v>24.295400000000001</v>
      </c>
      <c r="FK30">
        <v>1231.43</v>
      </c>
      <c r="FL30">
        <v>1.4439</v>
      </c>
      <c r="FM30">
        <v>100.90900000000001</v>
      </c>
      <c r="FN30">
        <v>100.384</v>
      </c>
    </row>
    <row r="31" spans="1:170" x14ac:dyDescent="0.25">
      <c r="A31">
        <v>15</v>
      </c>
      <c r="B31">
        <v>1608225566</v>
      </c>
      <c r="C31">
        <v>1415.4000000953699</v>
      </c>
      <c r="D31" t="s">
        <v>347</v>
      </c>
      <c r="E31" t="s">
        <v>348</v>
      </c>
      <c r="F31" t="s">
        <v>285</v>
      </c>
      <c r="G31" t="s">
        <v>286</v>
      </c>
      <c r="H31">
        <v>1608225558.25</v>
      </c>
      <c r="I31">
        <f t="shared" si="0"/>
        <v>1.7747307856315884E-3</v>
      </c>
      <c r="J31">
        <f t="shared" si="1"/>
        <v>22.311564130828145</v>
      </c>
      <c r="K31">
        <f t="shared" si="2"/>
        <v>1401.6489999999999</v>
      </c>
      <c r="L31">
        <f t="shared" si="3"/>
        <v>1023.093968059741</v>
      </c>
      <c r="M31">
        <f t="shared" si="4"/>
        <v>103.92698048054939</v>
      </c>
      <c r="N31">
        <f t="shared" si="5"/>
        <v>142.38100586189321</v>
      </c>
      <c r="O31">
        <f t="shared" si="6"/>
        <v>0.10514351167967304</v>
      </c>
      <c r="P31">
        <f t="shared" si="7"/>
        <v>2.9555612847965556</v>
      </c>
      <c r="Q31">
        <f t="shared" si="8"/>
        <v>0.10310886268824651</v>
      </c>
      <c r="R31">
        <f t="shared" si="9"/>
        <v>6.4622564919486883E-2</v>
      </c>
      <c r="S31">
        <f t="shared" si="10"/>
        <v>231.2877829355368</v>
      </c>
      <c r="T31">
        <f t="shared" si="11"/>
        <v>28.889099517427518</v>
      </c>
      <c r="U31">
        <f t="shared" si="12"/>
        <v>28.598646666666699</v>
      </c>
      <c r="V31">
        <f t="shared" si="13"/>
        <v>3.9293094862962796</v>
      </c>
      <c r="W31">
        <f t="shared" si="14"/>
        <v>58.885379857134289</v>
      </c>
      <c r="X31">
        <f t="shared" si="15"/>
        <v>2.2339167254985384</v>
      </c>
      <c r="Y31">
        <f t="shared" si="16"/>
        <v>3.7936695507754066</v>
      </c>
      <c r="Z31">
        <f t="shared" si="17"/>
        <v>1.6953927607977413</v>
      </c>
      <c r="AA31">
        <f t="shared" si="18"/>
        <v>-78.265627646353053</v>
      </c>
      <c r="AB31">
        <f t="shared" si="19"/>
        <v>-96.231401324254151</v>
      </c>
      <c r="AC31">
        <f t="shared" si="20"/>
        <v>-7.1182218022921218</v>
      </c>
      <c r="AD31">
        <f t="shared" si="21"/>
        <v>49.672532162637467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53488.721067688595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754.619423076923</v>
      </c>
      <c r="AR31">
        <v>942.62</v>
      </c>
      <c r="AS31">
        <f t="shared" si="27"/>
        <v>0.19944471464967539</v>
      </c>
      <c r="AT31">
        <v>0.5</v>
      </c>
      <c r="AU31">
        <f t="shared" si="28"/>
        <v>1180.1666918534625</v>
      </c>
      <c r="AV31">
        <f t="shared" si="29"/>
        <v>22.311564130828145</v>
      </c>
      <c r="AW31">
        <f t="shared" si="30"/>
        <v>117.6890045478826</v>
      </c>
      <c r="AX31">
        <f t="shared" si="31"/>
        <v>0.45246228596889521</v>
      </c>
      <c r="AY31">
        <f t="shared" si="32"/>
        <v>1.939498188573387E-2</v>
      </c>
      <c r="AZ31">
        <f t="shared" si="33"/>
        <v>2.4606522246504423</v>
      </c>
      <c r="BA31" t="s">
        <v>350</v>
      </c>
      <c r="BB31">
        <v>516.12</v>
      </c>
      <c r="BC31">
        <f t="shared" si="34"/>
        <v>426.5</v>
      </c>
      <c r="BD31">
        <f t="shared" si="35"/>
        <v>0.44079853909279487</v>
      </c>
      <c r="BE31">
        <f t="shared" si="36"/>
        <v>0.84468091305044501</v>
      </c>
      <c r="BF31">
        <f t="shared" si="37"/>
        <v>0.82767469504141744</v>
      </c>
      <c r="BG31">
        <f t="shared" si="38"/>
        <v>0.91080546513847704</v>
      </c>
      <c r="BH31">
        <f t="shared" si="39"/>
        <v>1399.9780000000001</v>
      </c>
      <c r="BI31">
        <f t="shared" si="40"/>
        <v>1180.1666918534625</v>
      </c>
      <c r="BJ31">
        <f t="shared" si="41"/>
        <v>0.8429894554439159</v>
      </c>
      <c r="BK31">
        <f t="shared" si="42"/>
        <v>0.19597891088783165</v>
      </c>
      <c r="BL31">
        <v>6</v>
      </c>
      <c r="BM31">
        <v>0.5</v>
      </c>
      <c r="BN31" t="s">
        <v>290</v>
      </c>
      <c r="BO31">
        <v>2</v>
      </c>
      <c r="BP31">
        <v>1608225558.25</v>
      </c>
      <c r="BQ31">
        <v>1401.6489999999999</v>
      </c>
      <c r="BR31">
        <v>1431.4079999999999</v>
      </c>
      <c r="BS31">
        <v>21.9914666666667</v>
      </c>
      <c r="BT31">
        <v>19.908619999999999</v>
      </c>
      <c r="BU31">
        <v>1395.8679999999999</v>
      </c>
      <c r="BV31">
        <v>21.886466666666699</v>
      </c>
      <c r="BW31">
        <v>499.99893333333301</v>
      </c>
      <c r="BX31">
        <v>101.52953333333301</v>
      </c>
      <c r="BY31">
        <v>5.1537149999999997E-2</v>
      </c>
      <c r="BZ31">
        <v>27.994710000000001</v>
      </c>
      <c r="CA31">
        <v>28.598646666666699</v>
      </c>
      <c r="CB31">
        <v>999.9</v>
      </c>
      <c r="CC31">
        <v>0</v>
      </c>
      <c r="CD31">
        <v>0</v>
      </c>
      <c r="CE31">
        <v>9996.1409999999996</v>
      </c>
      <c r="CF31">
        <v>0</v>
      </c>
      <c r="CG31">
        <v>322.50529999999998</v>
      </c>
      <c r="CH31">
        <v>1399.9780000000001</v>
      </c>
      <c r="CI31">
        <v>0.89999609999999997</v>
      </c>
      <c r="CJ31">
        <v>0.100003813333333</v>
      </c>
      <c r="CK31">
        <v>0</v>
      </c>
      <c r="CL31">
        <v>754.64043333333302</v>
      </c>
      <c r="CM31">
        <v>4.9993800000000004</v>
      </c>
      <c r="CN31">
        <v>10746.7833333333</v>
      </c>
      <c r="CO31">
        <v>11164.143333333301</v>
      </c>
      <c r="CP31">
        <v>48.25</v>
      </c>
      <c r="CQ31">
        <v>49.936999999999998</v>
      </c>
      <c r="CR31">
        <v>49</v>
      </c>
      <c r="CS31">
        <v>49.936999999999998</v>
      </c>
      <c r="CT31">
        <v>49.811999999999998</v>
      </c>
      <c r="CU31">
        <v>1255.47233333333</v>
      </c>
      <c r="CV31">
        <v>139.505666666667</v>
      </c>
      <c r="CW31">
        <v>0</v>
      </c>
      <c r="CX31">
        <v>119.799999952316</v>
      </c>
      <c r="CY31">
        <v>0</v>
      </c>
      <c r="CZ31">
        <v>754.619423076923</v>
      </c>
      <c r="DA31">
        <v>-7.9310427453164003</v>
      </c>
      <c r="DB31">
        <v>-99.695726560135398</v>
      </c>
      <c r="DC31">
        <v>10746.580769230801</v>
      </c>
      <c r="DD31">
        <v>15</v>
      </c>
      <c r="DE31">
        <v>1608225592.5</v>
      </c>
      <c r="DF31" t="s">
        <v>351</v>
      </c>
      <c r="DG31">
        <v>1608225592.5</v>
      </c>
      <c r="DH31">
        <v>1608225590.5</v>
      </c>
      <c r="DI31">
        <v>4</v>
      </c>
      <c r="DJ31">
        <v>1.9670000000000001</v>
      </c>
      <c r="DK31">
        <v>4.2000000000000003E-2</v>
      </c>
      <c r="DL31">
        <v>5.7809999999999997</v>
      </c>
      <c r="DM31">
        <v>0.105</v>
      </c>
      <c r="DN31">
        <v>1431</v>
      </c>
      <c r="DO31">
        <v>20</v>
      </c>
      <c r="DP31">
        <v>0.13</v>
      </c>
      <c r="DQ31">
        <v>0.06</v>
      </c>
      <c r="DR31">
        <v>24.006833248880799</v>
      </c>
      <c r="DS31">
        <v>-0.54373466094276901</v>
      </c>
      <c r="DT31">
        <v>9.1735232701914401E-2</v>
      </c>
      <c r="DU31">
        <v>0</v>
      </c>
      <c r="DV31">
        <v>-31.7254066666667</v>
      </c>
      <c r="DW31">
        <v>0.51825583982201895</v>
      </c>
      <c r="DX31">
        <v>0.10802092677913</v>
      </c>
      <c r="DY31">
        <v>0</v>
      </c>
      <c r="DZ31">
        <v>2.0400086666666701</v>
      </c>
      <c r="EA31">
        <v>-5.30092992213584E-2</v>
      </c>
      <c r="EB31">
        <v>3.86672189615726E-3</v>
      </c>
      <c r="EC31">
        <v>1</v>
      </c>
      <c r="ED31">
        <v>1</v>
      </c>
      <c r="EE31">
        <v>3</v>
      </c>
      <c r="EF31" t="s">
        <v>352</v>
      </c>
      <c r="EG31">
        <v>100</v>
      </c>
      <c r="EH31">
        <v>100</v>
      </c>
      <c r="EI31">
        <v>5.7809999999999997</v>
      </c>
      <c r="EJ31">
        <v>0.105</v>
      </c>
      <c r="EK31">
        <v>3.8145999999999298</v>
      </c>
      <c r="EL31">
        <v>0</v>
      </c>
      <c r="EM31">
        <v>0</v>
      </c>
      <c r="EN31">
        <v>0</v>
      </c>
      <c r="EO31">
        <v>6.2160000000005801E-2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11.1</v>
      </c>
      <c r="EY31">
        <v>2</v>
      </c>
      <c r="EZ31">
        <v>495.1</v>
      </c>
      <c r="FA31">
        <v>531.56700000000001</v>
      </c>
      <c r="FB31">
        <v>24.3093</v>
      </c>
      <c r="FC31">
        <v>33.350200000000001</v>
      </c>
      <c r="FD31">
        <v>30.0001</v>
      </c>
      <c r="FE31">
        <v>33.120600000000003</v>
      </c>
      <c r="FF31">
        <v>33.153199999999998</v>
      </c>
      <c r="FG31">
        <v>57.497500000000002</v>
      </c>
      <c r="FH31">
        <v>100</v>
      </c>
      <c r="FI31">
        <v>0</v>
      </c>
      <c r="FJ31">
        <v>24.313199999999998</v>
      </c>
      <c r="FK31">
        <v>1431.48</v>
      </c>
      <c r="FL31">
        <v>13.7531</v>
      </c>
      <c r="FM31">
        <v>100.9</v>
      </c>
      <c r="FN31">
        <v>100.379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2020-12-17T09:24:16Z</dcterms:created>
  <dcterms:modified xsi:type="dcterms:W3CDTF">2021-05-04T23:33:32Z</dcterms:modified>
</cp:coreProperties>
</file>