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28566247-26C0-41FC-8E4F-B0404754A5B6}" xr6:coauthVersionLast="46" xr6:coauthVersionMax="46" xr10:uidLastSave="{00000000-0000-0000-0000-000000000000}"/>
  <bookViews>
    <workbookView xWindow="3840" yWindow="384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B31" i="1"/>
  <c r="AZ31" i="1"/>
  <c r="AU31" i="1"/>
  <c r="AN31" i="1"/>
  <c r="AO31" i="1" s="1"/>
  <c r="AI31" i="1"/>
  <c r="AG31" i="1"/>
  <c r="K31" i="1" s="1"/>
  <c r="Y31" i="1"/>
  <c r="X31" i="1"/>
  <c r="W31" i="1"/>
  <c r="P31" i="1"/>
  <c r="BO30" i="1"/>
  <c r="BN30" i="1"/>
  <c r="BL30" i="1"/>
  <c r="BM30" i="1" s="1"/>
  <c r="BI30" i="1"/>
  <c r="BH30" i="1"/>
  <c r="BG30" i="1"/>
  <c r="BF30" i="1"/>
  <c r="BJ30" i="1" s="1"/>
  <c r="BK30" i="1" s="1"/>
  <c r="BE30" i="1"/>
  <c r="AZ30" i="1" s="1"/>
  <c r="BB30" i="1"/>
  <c r="AU30" i="1"/>
  <c r="AN30" i="1"/>
  <c r="AO30" i="1" s="1"/>
  <c r="AI30" i="1"/>
  <c r="AG30" i="1" s="1"/>
  <c r="Y30" i="1"/>
  <c r="W30" i="1" s="1"/>
  <c r="X30" i="1"/>
  <c r="P30" i="1"/>
  <c r="BO29" i="1"/>
  <c r="BN29" i="1"/>
  <c r="BL29" i="1"/>
  <c r="BM29" i="1" s="1"/>
  <c r="BI29" i="1"/>
  <c r="BH29" i="1"/>
  <c r="BG29" i="1"/>
  <c r="BF29" i="1"/>
  <c r="BJ29" i="1" s="1"/>
  <c r="BK29" i="1" s="1"/>
  <c r="BE29" i="1"/>
  <c r="AZ29" i="1" s="1"/>
  <c r="BB29" i="1"/>
  <c r="AU29" i="1"/>
  <c r="AN29" i="1"/>
  <c r="AO29" i="1" s="1"/>
  <c r="AI29" i="1"/>
  <c r="AG29" i="1" s="1"/>
  <c r="Y29" i="1"/>
  <c r="W29" i="1" s="1"/>
  <c r="X29" i="1"/>
  <c r="P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AZ28" i="1" s="1"/>
  <c r="BB28" i="1"/>
  <c r="AU28" i="1"/>
  <c r="AN28" i="1"/>
  <c r="AO28" i="1" s="1"/>
  <c r="AI28" i="1"/>
  <c r="AG28" i="1"/>
  <c r="K28" i="1" s="1"/>
  <c r="Y28" i="1"/>
  <c r="X28" i="1"/>
  <c r="W28" i="1"/>
  <c r="P28" i="1"/>
  <c r="N28" i="1"/>
  <c r="BO27" i="1"/>
  <c r="BN27" i="1"/>
  <c r="BM27" i="1"/>
  <c r="AW27" i="1" s="1"/>
  <c r="BL27" i="1"/>
  <c r="BI27" i="1"/>
  <c r="BH27" i="1"/>
  <c r="BG27" i="1"/>
  <c r="BF27" i="1"/>
  <c r="BJ27" i="1" s="1"/>
  <c r="BK27" i="1" s="1"/>
  <c r="BE27" i="1"/>
  <c r="AZ27" i="1" s="1"/>
  <c r="BB27" i="1"/>
  <c r="AU27" i="1"/>
  <c r="AY27" i="1" s="1"/>
  <c r="AO27" i="1"/>
  <c r="AN27" i="1"/>
  <c r="AI27" i="1"/>
  <c r="AG27" i="1"/>
  <c r="I27" i="1" s="1"/>
  <c r="Y27" i="1"/>
  <c r="X27" i="1"/>
  <c r="W27" i="1"/>
  <c r="P27" i="1"/>
  <c r="K27" i="1"/>
  <c r="J27" i="1"/>
  <c r="AX27" i="1" s="1"/>
  <c r="BO26" i="1"/>
  <c r="BN26" i="1"/>
  <c r="BL26" i="1"/>
  <c r="BM26" i="1" s="1"/>
  <c r="BJ26" i="1"/>
  <c r="BK26" i="1" s="1"/>
  <c r="BI26" i="1"/>
  <c r="BH26" i="1"/>
  <c r="BG26" i="1"/>
  <c r="BF26" i="1"/>
  <c r="BE26" i="1"/>
  <c r="BB26" i="1"/>
  <c r="AZ26" i="1"/>
  <c r="AU26" i="1"/>
  <c r="AN26" i="1"/>
  <c r="AO26" i="1" s="1"/>
  <c r="AI26" i="1"/>
  <c r="AG26" i="1" s="1"/>
  <c r="Y26" i="1"/>
  <c r="X26" i="1"/>
  <c r="W26" i="1" s="1"/>
  <c r="P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AZ25" i="1" s="1"/>
  <c r="BB25" i="1"/>
  <c r="AU25" i="1"/>
  <c r="AN25" i="1"/>
  <c r="AO25" i="1" s="1"/>
  <c r="AI25" i="1"/>
  <c r="AG25" i="1" s="1"/>
  <c r="Y25" i="1"/>
  <c r="W25" i="1" s="1"/>
  <c r="X25" i="1"/>
  <c r="P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AZ24" i="1" s="1"/>
  <c r="BB24" i="1"/>
  <c r="AU24" i="1"/>
  <c r="AN24" i="1"/>
  <c r="AO24" i="1" s="1"/>
  <c r="AI24" i="1"/>
  <c r="AG24" i="1" s="1"/>
  <c r="Y24" i="1"/>
  <c r="W24" i="1" s="1"/>
  <c r="X24" i="1"/>
  <c r="P24" i="1"/>
  <c r="BO23" i="1"/>
  <c r="BN23" i="1"/>
  <c r="BL23" i="1"/>
  <c r="BM23" i="1" s="1"/>
  <c r="BJ23" i="1"/>
  <c r="BK23" i="1" s="1"/>
  <c r="BI23" i="1"/>
  <c r="BH23" i="1"/>
  <c r="BG23" i="1"/>
  <c r="BF23" i="1"/>
  <c r="BE23" i="1"/>
  <c r="BB23" i="1"/>
  <c r="AZ23" i="1"/>
  <c r="AU23" i="1"/>
  <c r="AN23" i="1"/>
  <c r="AO23" i="1" s="1"/>
  <c r="AI23" i="1"/>
  <c r="AG23" i="1"/>
  <c r="K23" i="1" s="1"/>
  <c r="Y23" i="1"/>
  <c r="X23" i="1"/>
  <c r="W23" i="1"/>
  <c r="P23" i="1"/>
  <c r="BO22" i="1"/>
  <c r="BN22" i="1"/>
  <c r="BL22" i="1"/>
  <c r="BM22" i="1" s="1"/>
  <c r="BI22" i="1"/>
  <c r="BH22" i="1"/>
  <c r="BG22" i="1"/>
  <c r="BF22" i="1"/>
  <c r="BJ22" i="1" s="1"/>
  <c r="BK22" i="1" s="1"/>
  <c r="BE22" i="1"/>
  <c r="AZ22" i="1" s="1"/>
  <c r="BB22" i="1"/>
  <c r="AU22" i="1"/>
  <c r="AN22" i="1"/>
  <c r="AO22" i="1" s="1"/>
  <c r="AI22" i="1"/>
  <c r="AG22" i="1"/>
  <c r="J22" i="1" s="1"/>
  <c r="AX22" i="1" s="1"/>
  <c r="Y22" i="1"/>
  <c r="X22" i="1"/>
  <c r="W22" i="1"/>
  <c r="P22" i="1"/>
  <c r="BO21" i="1"/>
  <c r="BN21" i="1"/>
  <c r="BL21" i="1"/>
  <c r="BM21" i="1" s="1"/>
  <c r="BI21" i="1"/>
  <c r="BH21" i="1"/>
  <c r="BG21" i="1"/>
  <c r="BF21" i="1"/>
  <c r="BJ21" i="1" s="1"/>
  <c r="BK21" i="1" s="1"/>
  <c r="BE21" i="1"/>
  <c r="BB21" i="1"/>
  <c r="AZ21" i="1"/>
  <c r="AU21" i="1"/>
  <c r="AN21" i="1"/>
  <c r="AO21" i="1" s="1"/>
  <c r="AI21" i="1"/>
  <c r="AG21" i="1" s="1"/>
  <c r="Y21" i="1"/>
  <c r="W21" i="1" s="1"/>
  <c r="X21" i="1"/>
  <c r="P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AZ20" i="1" s="1"/>
  <c r="BB20" i="1"/>
  <c r="AU20" i="1"/>
  <c r="AN20" i="1"/>
  <c r="AO20" i="1" s="1"/>
  <c r="AI20" i="1"/>
  <c r="AG20" i="1"/>
  <c r="K20" i="1" s="1"/>
  <c r="Y20" i="1"/>
  <c r="X20" i="1"/>
  <c r="W20" i="1"/>
  <c r="P20" i="1"/>
  <c r="N20" i="1"/>
  <c r="BO19" i="1"/>
  <c r="BN19" i="1"/>
  <c r="BM19" i="1"/>
  <c r="AW19" i="1" s="1"/>
  <c r="BL19" i="1"/>
  <c r="BI19" i="1"/>
  <c r="BH19" i="1"/>
  <c r="BG19" i="1"/>
  <c r="BF19" i="1"/>
  <c r="BJ19" i="1" s="1"/>
  <c r="BK19" i="1" s="1"/>
  <c r="BE19" i="1"/>
  <c r="AZ19" i="1" s="1"/>
  <c r="BB19" i="1"/>
  <c r="AU19" i="1"/>
  <c r="AY19" i="1" s="1"/>
  <c r="AO19" i="1"/>
  <c r="AN19" i="1"/>
  <c r="AI19" i="1"/>
  <c r="AG19" i="1"/>
  <c r="I19" i="1" s="1"/>
  <c r="Y19" i="1"/>
  <c r="X19" i="1"/>
  <c r="W19" i="1"/>
  <c r="S19" i="1"/>
  <c r="P19" i="1"/>
  <c r="N19" i="1"/>
  <c r="K19" i="1"/>
  <c r="J19" i="1"/>
  <c r="AX19" i="1" s="1"/>
  <c r="BO18" i="1"/>
  <c r="BN18" i="1"/>
  <c r="BM18" i="1"/>
  <c r="AW18" i="1" s="1"/>
  <c r="BL18" i="1"/>
  <c r="BJ18" i="1"/>
  <c r="BK18" i="1" s="1"/>
  <c r="BI18" i="1"/>
  <c r="BH18" i="1"/>
  <c r="BG18" i="1"/>
  <c r="BF18" i="1"/>
  <c r="BE18" i="1"/>
  <c r="BB18" i="1"/>
  <c r="AZ18" i="1"/>
  <c r="AU18" i="1"/>
  <c r="AY18" i="1" s="1"/>
  <c r="AO18" i="1"/>
  <c r="AN18" i="1"/>
  <c r="AI18" i="1"/>
  <c r="AG18" i="1" s="1"/>
  <c r="Y18" i="1"/>
  <c r="X18" i="1"/>
  <c r="W18" i="1" s="1"/>
  <c r="S18" i="1"/>
  <c r="P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BB17" i="1"/>
  <c r="AZ17" i="1"/>
  <c r="AU17" i="1"/>
  <c r="AN17" i="1"/>
  <c r="AO17" i="1" s="1"/>
  <c r="AI17" i="1"/>
  <c r="AG17" i="1" s="1"/>
  <c r="Y17" i="1"/>
  <c r="X17" i="1"/>
  <c r="W17" i="1" s="1"/>
  <c r="P17" i="1"/>
  <c r="N21" i="1" l="1"/>
  <c r="I21" i="1"/>
  <c r="K21" i="1"/>
  <c r="J21" i="1"/>
  <c r="AX21" i="1" s="1"/>
  <c r="BA21" i="1" s="1"/>
  <c r="AH21" i="1"/>
  <c r="BA27" i="1"/>
  <c r="J30" i="1"/>
  <c r="AX30" i="1" s="1"/>
  <c r="I30" i="1"/>
  <c r="AH30" i="1"/>
  <c r="N30" i="1"/>
  <c r="K30" i="1"/>
  <c r="S20" i="1"/>
  <c r="AW20" i="1"/>
  <c r="AY20" i="1" s="1"/>
  <c r="N26" i="1"/>
  <c r="AH26" i="1"/>
  <c r="K26" i="1"/>
  <c r="J26" i="1"/>
  <c r="AX26" i="1" s="1"/>
  <c r="I26" i="1"/>
  <c r="N29" i="1"/>
  <c r="I29" i="1"/>
  <c r="K29" i="1"/>
  <c r="J29" i="1"/>
  <c r="AX29" i="1" s="1"/>
  <c r="BA29" i="1" s="1"/>
  <c r="AH29" i="1"/>
  <c r="K17" i="1"/>
  <c r="J17" i="1"/>
  <c r="AX17" i="1" s="1"/>
  <c r="I17" i="1"/>
  <c r="AH17" i="1"/>
  <c r="N17" i="1"/>
  <c r="AW22" i="1"/>
  <c r="AY22" i="1" s="1"/>
  <c r="S22" i="1"/>
  <c r="K25" i="1"/>
  <c r="J25" i="1"/>
  <c r="AX25" i="1" s="1"/>
  <c r="I25" i="1"/>
  <c r="AH25" i="1"/>
  <c r="N25" i="1"/>
  <c r="AW29" i="1"/>
  <c r="S29" i="1"/>
  <c r="AW21" i="1"/>
  <c r="S21" i="1"/>
  <c r="N18" i="1"/>
  <c r="AH18" i="1"/>
  <c r="K18" i="1"/>
  <c r="J18" i="1"/>
  <c r="AX18" i="1" s="1"/>
  <c r="BA18" i="1" s="1"/>
  <c r="I18" i="1"/>
  <c r="BA19" i="1"/>
  <c r="AA19" i="1"/>
  <c r="AH24" i="1"/>
  <c r="N24" i="1"/>
  <c r="K24" i="1"/>
  <c r="I24" i="1"/>
  <c r="J24" i="1"/>
  <c r="AX24" i="1" s="1"/>
  <c r="S25" i="1"/>
  <c r="AW25" i="1"/>
  <c r="AY25" i="1" s="1"/>
  <c r="S28" i="1"/>
  <c r="AW28" i="1"/>
  <c r="AY28" i="1" s="1"/>
  <c r="AY29" i="1"/>
  <c r="AW31" i="1"/>
  <c r="AY31" i="1" s="1"/>
  <c r="S31" i="1"/>
  <c r="AY21" i="1"/>
  <c r="AW30" i="1"/>
  <c r="AY30" i="1" s="1"/>
  <c r="S30" i="1"/>
  <c r="S17" i="1"/>
  <c r="AW17" i="1"/>
  <c r="AY17" i="1" s="1"/>
  <c r="AW24" i="1"/>
  <c r="AY24" i="1" s="1"/>
  <c r="S24" i="1"/>
  <c r="AW26" i="1"/>
  <c r="AY26" i="1" s="1"/>
  <c r="S26" i="1"/>
  <c r="AW23" i="1"/>
  <c r="AY23" i="1" s="1"/>
  <c r="S23" i="1"/>
  <c r="AA27" i="1"/>
  <c r="S27" i="1"/>
  <c r="K22" i="1"/>
  <c r="N23" i="1"/>
  <c r="N31" i="1"/>
  <c r="T19" i="1"/>
  <c r="U19" i="1" s="1"/>
  <c r="Q19" i="1" s="1"/>
  <c r="O19" i="1" s="1"/>
  <c r="R19" i="1" s="1"/>
  <c r="L19" i="1" s="1"/>
  <c r="M19" i="1" s="1"/>
  <c r="AH23" i="1"/>
  <c r="AH31" i="1"/>
  <c r="AH20" i="1"/>
  <c r="N22" i="1"/>
  <c r="I23" i="1"/>
  <c r="AH28" i="1"/>
  <c r="I31" i="1"/>
  <c r="I20" i="1"/>
  <c r="J23" i="1"/>
  <c r="AX23" i="1" s="1"/>
  <c r="BA23" i="1" s="1"/>
  <c r="N27" i="1"/>
  <c r="I28" i="1"/>
  <c r="J31" i="1"/>
  <c r="AX31" i="1" s="1"/>
  <c r="BA31" i="1" s="1"/>
  <c r="J20" i="1"/>
  <c r="AX20" i="1" s="1"/>
  <c r="AH22" i="1"/>
  <c r="J28" i="1"/>
  <c r="AX28" i="1" s="1"/>
  <c r="BA28" i="1" s="1"/>
  <c r="AH19" i="1"/>
  <c r="I22" i="1"/>
  <c r="AH27" i="1"/>
  <c r="AA28" i="1" l="1"/>
  <c r="T21" i="1"/>
  <c r="U21" i="1" s="1"/>
  <c r="Q22" i="1"/>
  <c r="O22" i="1" s="1"/>
  <c r="R22" i="1" s="1"/>
  <c r="L22" i="1" s="1"/>
  <c r="M22" i="1" s="1"/>
  <c r="AA22" i="1"/>
  <c r="T25" i="1"/>
  <c r="U25" i="1" s="1"/>
  <c r="Q25" i="1" s="1"/>
  <c r="O25" i="1" s="1"/>
  <c r="R25" i="1" s="1"/>
  <c r="L25" i="1" s="1"/>
  <c r="M25" i="1" s="1"/>
  <c r="AA30" i="1"/>
  <c r="BA25" i="1"/>
  <c r="T24" i="1"/>
  <c r="U24" i="1" s="1"/>
  <c r="T31" i="1"/>
  <c r="U31" i="1" s="1"/>
  <c r="BA24" i="1"/>
  <c r="T22" i="1"/>
  <c r="U22" i="1" s="1"/>
  <c r="BA30" i="1"/>
  <c r="Q21" i="1"/>
  <c r="O21" i="1" s="1"/>
  <c r="R21" i="1" s="1"/>
  <c r="L21" i="1" s="1"/>
  <c r="M21" i="1" s="1"/>
  <c r="AA21" i="1"/>
  <c r="V19" i="1"/>
  <c r="Z19" i="1" s="1"/>
  <c r="AC19" i="1"/>
  <c r="AB19" i="1"/>
  <c r="AA24" i="1"/>
  <c r="AA31" i="1"/>
  <c r="Q31" i="1"/>
  <c r="O31" i="1" s="1"/>
  <c r="R31" i="1" s="1"/>
  <c r="L31" i="1" s="1"/>
  <c r="M31" i="1" s="1"/>
  <c r="AA29" i="1"/>
  <c r="T20" i="1"/>
  <c r="U20" i="1" s="1"/>
  <c r="BA22" i="1"/>
  <c r="AA20" i="1"/>
  <c r="AA18" i="1"/>
  <c r="BA20" i="1"/>
  <c r="T17" i="1"/>
  <c r="U17" i="1" s="1"/>
  <c r="Q17" i="1" s="1"/>
  <c r="O17" i="1" s="1"/>
  <c r="R17" i="1" s="1"/>
  <c r="L17" i="1" s="1"/>
  <c r="M17" i="1" s="1"/>
  <c r="T23" i="1"/>
  <c r="U23" i="1" s="1"/>
  <c r="T29" i="1"/>
  <c r="U29" i="1" s="1"/>
  <c r="Q29" i="1" s="1"/>
  <c r="O29" i="1" s="1"/>
  <c r="R29" i="1" s="1"/>
  <c r="L29" i="1" s="1"/>
  <c r="M29" i="1" s="1"/>
  <c r="T18" i="1"/>
  <c r="U18" i="1" s="1"/>
  <c r="AA23" i="1"/>
  <c r="Q23" i="1"/>
  <c r="O23" i="1" s="1"/>
  <c r="R23" i="1" s="1"/>
  <c r="L23" i="1" s="1"/>
  <c r="M23" i="1" s="1"/>
  <c r="T28" i="1"/>
  <c r="U28" i="1" s="1"/>
  <c r="AA17" i="1"/>
  <c r="AA26" i="1"/>
  <c r="Q26" i="1"/>
  <c r="O26" i="1" s="1"/>
  <c r="R26" i="1" s="1"/>
  <c r="L26" i="1" s="1"/>
  <c r="M26" i="1" s="1"/>
  <c r="T27" i="1"/>
  <c r="U27" i="1" s="1"/>
  <c r="T26" i="1"/>
  <c r="U26" i="1" s="1"/>
  <c r="T30" i="1"/>
  <c r="U30" i="1" s="1"/>
  <c r="AA25" i="1"/>
  <c r="BA17" i="1"/>
  <c r="BA26" i="1"/>
  <c r="AB28" i="1" l="1"/>
  <c r="V28" i="1"/>
  <c r="Z28" i="1" s="1"/>
  <c r="AC28" i="1"/>
  <c r="AD28" i="1" s="1"/>
  <c r="V27" i="1"/>
  <c r="Z27" i="1" s="1"/>
  <c r="AC27" i="1"/>
  <c r="AD27" i="1" s="1"/>
  <c r="AB27" i="1"/>
  <c r="Q27" i="1"/>
  <c r="O27" i="1" s="1"/>
  <c r="R27" i="1" s="1"/>
  <c r="L27" i="1" s="1"/>
  <c r="M27" i="1" s="1"/>
  <c r="AB20" i="1"/>
  <c r="V20" i="1"/>
  <c r="Z20" i="1" s="1"/>
  <c r="AC20" i="1"/>
  <c r="AD19" i="1"/>
  <c r="AC31" i="1"/>
  <c r="V31" i="1"/>
  <c r="Z31" i="1" s="1"/>
  <c r="AB31" i="1"/>
  <c r="V18" i="1"/>
  <c r="Z18" i="1" s="1"/>
  <c r="AC18" i="1"/>
  <c r="AD18" i="1" s="1"/>
  <c r="AB18" i="1"/>
  <c r="V21" i="1"/>
  <c r="Z21" i="1" s="1"/>
  <c r="AC21" i="1"/>
  <c r="AD21" i="1" s="1"/>
  <c r="AB21" i="1"/>
  <c r="Q18" i="1"/>
  <c r="O18" i="1" s="1"/>
  <c r="R18" i="1" s="1"/>
  <c r="L18" i="1" s="1"/>
  <c r="M18" i="1" s="1"/>
  <c r="V24" i="1"/>
  <c r="Z24" i="1" s="1"/>
  <c r="AC24" i="1"/>
  <c r="AB24" i="1"/>
  <c r="V29" i="1"/>
  <c r="Z29" i="1" s="1"/>
  <c r="AC29" i="1"/>
  <c r="AD29" i="1" s="1"/>
  <c r="AB29" i="1"/>
  <c r="AB30" i="1"/>
  <c r="V30" i="1"/>
  <c r="Z30" i="1" s="1"/>
  <c r="AC30" i="1"/>
  <c r="AD30" i="1" s="1"/>
  <c r="Q20" i="1"/>
  <c r="O20" i="1" s="1"/>
  <c r="R20" i="1" s="1"/>
  <c r="L20" i="1" s="1"/>
  <c r="M20" i="1" s="1"/>
  <c r="AC17" i="1"/>
  <c r="AD17" i="1" s="1"/>
  <c r="V17" i="1"/>
  <c r="Z17" i="1" s="1"/>
  <c r="AB17" i="1"/>
  <c r="Q24" i="1"/>
  <c r="O24" i="1" s="1"/>
  <c r="R24" i="1" s="1"/>
  <c r="L24" i="1" s="1"/>
  <c r="M24" i="1" s="1"/>
  <c r="Q28" i="1"/>
  <c r="O28" i="1" s="1"/>
  <c r="R28" i="1" s="1"/>
  <c r="L28" i="1" s="1"/>
  <c r="M28" i="1" s="1"/>
  <c r="AC25" i="1"/>
  <c r="V25" i="1"/>
  <c r="Z25" i="1" s="1"/>
  <c r="AB25" i="1"/>
  <c r="V26" i="1"/>
  <c r="Z26" i="1" s="1"/>
  <c r="AC26" i="1"/>
  <c r="AB26" i="1"/>
  <c r="AC23" i="1"/>
  <c r="V23" i="1"/>
  <c r="Z23" i="1" s="1"/>
  <c r="AB23" i="1"/>
  <c r="AB22" i="1"/>
  <c r="V22" i="1"/>
  <c r="Z22" i="1" s="1"/>
  <c r="AC22" i="1"/>
  <c r="AD22" i="1" s="1"/>
  <c r="Q30" i="1"/>
  <c r="O30" i="1" s="1"/>
  <c r="R30" i="1" s="1"/>
  <c r="L30" i="1" s="1"/>
  <c r="M30" i="1" s="1"/>
  <c r="AD31" i="1" l="1"/>
  <c r="AD25" i="1"/>
  <c r="AD24" i="1"/>
  <c r="AD20" i="1"/>
  <c r="AD23" i="1"/>
  <c r="AD26" i="1"/>
</calcChain>
</file>

<file path=xl/sharedStrings.xml><?xml version="1.0" encoding="utf-8"?>
<sst xmlns="http://schemas.openxmlformats.org/spreadsheetml/2006/main" count="701" uniqueCount="356">
  <si>
    <t>File opened</t>
  </si>
  <si>
    <t>2020-12-17 08:47:46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</si>
  <si>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</si>
  <si>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</si>
  <si>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</si>
  <si>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</si>
  <si>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</si>
  <si>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</si>
  <si>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</si>
  <si>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</si>
  <si>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</si>
  <si>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</si>
  <si>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</si>
  <si>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{"h2obspanconc1": "12.36", "h2obspan2b": "0.0724379", "ssa_ref": "34391.2", "h2obspan1": "1.01121", "oxygen": "21", "co2aspanconc1": "2475", "h2oaspan1": "1.00998", "co2bspanconc1": "2475", "ssb_ref": "36665.6", "flowbzero": "0.31736", "co2aspan2": "-0.038086", "co2aspan2b": "0.312119", "co2bzero": "0.949913", "h2obspan2a": "0.0716346", "co2bspan2b": "0.313962", "co2bspan2": "-0.0398483", "h2oaspan2a": "0.0712806", "co2azero": "0.951804", "flowazero": "0.30598", "co2aspanconc2": "314.9", "co2bspanconc2": "314.9", "h2obspan2": "0", "co2aspan2a": "0.314921", "flowmeterzero": "0.991351", "co2bspan2a": "0.316856", "tazero": "0.0668316", "chamberpressurezero": "2.68985", "h2oaspan2": "0", "h2oaspan2b": "0.0719923", "h2oaspanconc2": "0", "co2bspan1": "1.0035", "h2oaspanconc1": "12.36", "h2oazero": "1.03785", "h2obspanconc2": "0", "tbzero": "0.204033", "co2aspan1": "1.0031", "h2obzero": "1.0379"}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</si>
  <si>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</si>
  <si>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</si>
  <si>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</si>
  <si>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</si>
  <si>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</si>
  <si>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</si>
  <si>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</si>
  <si>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</si>
  <si>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</si>
  <si>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08:47:46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</si>
  <si>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</si>
  <si>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</si>
  <si>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</si>
  <si>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</si>
  <si>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</si>
  <si>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</si>
  <si>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</si>
  <si>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</si>
  <si>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</si>
  <si>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</si>
  <si>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</si>
  <si>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</si>
  <si>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</si>
  <si>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</si>
  <si>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</si>
  <si>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</si>
  <si>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</si>
  <si>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</si>
  <si>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</si>
  <si>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</si>
  <si>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</si>
  <si>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</si>
  <si>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</si>
  <si>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</si>
  <si>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</si>
  <si>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</si>
  <si>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</si>
  <si>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</si>
  <si>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</si>
  <si>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</si>
  <si>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</si>
  <si>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</si>
  <si>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</si>
  <si>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</si>
  <si>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</si>
  <si>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</si>
  <si>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</si>
  <si>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</si>
  <si>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</si>
  <si>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</si>
  <si>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</si>
  <si>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</si>
  <si>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</si>
  <si>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</si>
  <si>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</si>
  <si>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</si>
  <si>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</si>
  <si>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</si>
  <si>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</si>
  <si>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</si>
  <si>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</si>
  <si>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</si>
  <si>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</si>
  <si>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-6.26773 79.3738 373.649 623.669 871.262 1078.41 1290.35 1443.42</t>
  </si>
  <si>
    <t>Fs_true</t>
  </si>
  <si>
    <t>0.106019 100.852 402.549 601.823 801.282 1001.2 1201.19 1400.83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</si>
  <si>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</si>
  <si>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</si>
  <si>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</si>
  <si>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</si>
  <si>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</si>
  <si>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</si>
  <si>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</si>
  <si>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</si>
  <si>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</si>
  <si>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</si>
  <si>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</si>
  <si>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</si>
  <si>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</si>
  <si>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</si>
  <si>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</si>
  <si>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</si>
  <si>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</si>
  <si>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</si>
  <si>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</si>
  <si>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</si>
  <si>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</si>
  <si>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</si>
  <si>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</si>
  <si>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</si>
  <si>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</si>
  <si>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</si>
  <si>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</si>
  <si>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</si>
  <si>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</si>
  <si>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</si>
  <si>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</si>
  <si>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</si>
  <si>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</si>
  <si>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</si>
  <si>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</si>
  <si>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</si>
  <si>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</si>
  <si>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</si>
  <si>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</si>
  <si>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</si>
  <si>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</si>
  <si>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</si>
  <si>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</si>
  <si>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</si>
  <si>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</si>
  <si>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</si>
  <si>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</si>
  <si>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</si>
  <si>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</si>
  <si>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</si>
  <si>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</si>
  <si>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</si>
  <si>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</si>
  <si>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</si>
  <si>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</si>
  <si>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</si>
  <si>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</si>
  <si>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</si>
  <si>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</si>
  <si>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</si>
  <si>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</si>
  <si>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</si>
  <si>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</si>
  <si>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</si>
  <si>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</si>
  <si>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</si>
  <si>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</si>
  <si>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</si>
  <si>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</si>
  <si>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</si>
  <si>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</si>
  <si>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</si>
  <si>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</si>
  <si>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</si>
  <si>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</si>
  <si>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</si>
  <si>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</si>
  <si>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</si>
  <si>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</si>
  <si>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</si>
  <si>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</si>
  <si>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</si>
  <si>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</si>
  <si>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</si>
  <si>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</si>
  <si>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</si>
  <si>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</si>
  <si>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</si>
  <si>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</si>
  <si>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</si>
  <si>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</si>
  <si>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</si>
  <si>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</si>
  <si>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</si>
  <si>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</si>
  <si>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</si>
  <si>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</si>
  <si>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</si>
  <si>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</si>
  <si>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</si>
  <si>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</si>
  <si>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</si>
  <si>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</si>
  <si>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</si>
  <si>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</si>
  <si>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</si>
  <si>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</si>
  <si>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</si>
  <si>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</si>
  <si>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</si>
  <si>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</si>
  <si>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</si>
  <si>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</si>
  <si>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</si>
  <si>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</si>
  <si>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</si>
  <si>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</si>
  <si>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</si>
  <si>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</si>
  <si>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</si>
  <si>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</si>
  <si>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</si>
  <si>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</si>
  <si>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</si>
  <si>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</si>
  <si>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</si>
  <si>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</si>
  <si>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</si>
  <si>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</si>
  <si>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</si>
  <si>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</si>
  <si>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</si>
  <si>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</si>
  <si>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</si>
  <si>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</si>
  <si>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</si>
  <si>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</si>
  <si>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</si>
  <si>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</si>
  <si>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</si>
  <si>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</si>
  <si>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</si>
  <si>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</si>
  <si>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</si>
  <si>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</si>
  <si>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</si>
  <si>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</si>
  <si>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</si>
  <si>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</si>
  <si>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</si>
  <si>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</si>
  <si>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</si>
  <si>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</si>
  <si>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</si>
  <si>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</si>
  <si>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</si>
  <si>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</si>
  <si>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</si>
  <si>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</si>
  <si>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</si>
  <si>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</si>
  <si>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</si>
  <si>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</si>
  <si>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</si>
  <si>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</si>
  <si>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</si>
  <si>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</si>
  <si>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</si>
  <si>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</si>
  <si>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</si>
  <si>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</si>
  <si>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</si>
  <si>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</si>
  <si>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</si>
  <si>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</si>
  <si>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</si>
  <si>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</si>
  <si>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</si>
  <si>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</si>
  <si>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</si>
  <si>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</si>
  <si>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</si>
  <si>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</si>
  <si>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</si>
  <si>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</si>
  <si>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</si>
  <si>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</si>
  <si>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</si>
  <si>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</si>
  <si>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</si>
  <si>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</si>
  <si>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</si>
  <si>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</si>
  <si>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</si>
  <si>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</si>
  <si>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</si>
  <si>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</si>
  <si>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</si>
  <si>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</si>
  <si>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</si>
  <si>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</si>
  <si>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</si>
  <si>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</si>
  <si>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</si>
  <si>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</si>
  <si>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</si>
  <si>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</si>
  <si>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08:57:02</t>
  </si>
  <si>
    <t>08:57:02</t>
  </si>
  <si>
    <t>1149</t>
  </si>
  <si>
    <t>_1</t>
  </si>
  <si>
    <t>RECT-4143-20200907-06_33_50</t>
  </si>
  <si>
    <t>RECT-367-20201217-08_56_58</t>
  </si>
  <si>
    <t>DARK-368-20201217-08_57_00</t>
  </si>
  <si>
    <t>0: Broadleaf</t>
  </si>
  <si>
    <t>08:57:29</t>
  </si>
  <si>
    <t>1/3</t>
  </si>
  <si>
    <t>20201217 08:59:15</t>
  </si>
  <si>
    <t>08:59:15</t>
  </si>
  <si>
    <t>RECT-369-20201217-08_59_11</t>
  </si>
  <si>
    <t>DARK-370-20201217-08_59_13</t>
  </si>
  <si>
    <t>3/3</t>
  </si>
  <si>
    <t>20201217 09:00:29</t>
  </si>
  <si>
    <t>09:00:29</t>
  </si>
  <si>
    <t>RECT-371-20201217-09_00_25</t>
  </si>
  <si>
    <t>DARK-372-20201217-09_00_27</t>
  </si>
  <si>
    <t>20201217 09:01:37</t>
  </si>
  <si>
    <t>09:01:37</t>
  </si>
  <si>
    <t>RECT-373-20201217-09_01_33</t>
  </si>
  <si>
    <t>DARK-374-20201217-09_01_35</t>
  </si>
  <si>
    <t>20201217 09:02:53</t>
  </si>
  <si>
    <t>09:02:53</t>
  </si>
  <si>
    <t>RECT-375-20201217-09_02_49</t>
  </si>
  <si>
    <t>DARK-376-20201217-09_02_51</t>
  </si>
  <si>
    <t>20201217 09:04:07</t>
  </si>
  <si>
    <t>09:04:07</t>
  </si>
  <si>
    <t>RECT-377-20201217-09_04_03</t>
  </si>
  <si>
    <t>DARK-378-20201217-09_04_05</t>
  </si>
  <si>
    <t>20201217 09:05:20</t>
  </si>
  <si>
    <t>09:05:20</t>
  </si>
  <si>
    <t>RECT-379-20201217-09_05_16</t>
  </si>
  <si>
    <t>DARK-380-20201217-09_05_18</t>
  </si>
  <si>
    <t>20201217 09:07:05</t>
  </si>
  <si>
    <t>09:07:05</t>
  </si>
  <si>
    <t>RECT-381-20201217-09_07_01</t>
  </si>
  <si>
    <t>DARK-382-20201217-09_07_03</t>
  </si>
  <si>
    <t>20201217 09:08:39</t>
  </si>
  <si>
    <t>09:08:39</t>
  </si>
  <si>
    <t>RECT-383-20201217-09_08_35</t>
  </si>
  <si>
    <t>DARK-384-20201217-09_08_37</t>
  </si>
  <si>
    <t>09:09:07</t>
  </si>
  <si>
    <t>20201217 09:11:00</t>
  </si>
  <si>
    <t>09:11:00</t>
  </si>
  <si>
    <t>RECT-385-20201217-09_10_56</t>
  </si>
  <si>
    <t>DARK-386-20201217-09_10_58</t>
  </si>
  <si>
    <t>20201217 09:12:48</t>
  </si>
  <si>
    <t>09:12:48</t>
  </si>
  <si>
    <t>RECT-387-20201217-09_12_44</t>
  </si>
  <si>
    <t>DARK-388-20201217-09_12_46</t>
  </si>
  <si>
    <t>20201217 09:14:40</t>
  </si>
  <si>
    <t>09:14:40</t>
  </si>
  <si>
    <t>RECT-389-20201217-09_14_36</t>
  </si>
  <si>
    <t>DARK-390-20201217-09_14_38</t>
  </si>
  <si>
    <t>20201217 09:16:28</t>
  </si>
  <si>
    <t>09:16:28</t>
  </si>
  <si>
    <t>RECT-391-20201217-09_16_24</t>
  </si>
  <si>
    <t>DARK-392-20201217-09_16_26</t>
  </si>
  <si>
    <t>20201217 09:18:02</t>
  </si>
  <si>
    <t>09:18:02</t>
  </si>
  <si>
    <t>RECT-393-20201217-09_17_58</t>
  </si>
  <si>
    <t>DARK-394-20201217-09_18_00</t>
  </si>
  <si>
    <t>20201217 09:19:34</t>
  </si>
  <si>
    <t>09:19:34</t>
  </si>
  <si>
    <t>RECT-395-20201217-09_19_30</t>
  </si>
  <si>
    <t>DARK-396-20201217-09_19_32</t>
  </si>
  <si>
    <t>09:20:10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</si>
</sst>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28</v>
      </c>
    </row>
    <row r="3" spans="1:174" x14ac:dyDescent="0.25">
      <c r="B3" t="s">
        <v>27</v>
      </c>
      <c r="C3">
        <v>21</v>
      </c>
    </row>
    <row r="4" spans="1:174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4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 x14ac:dyDescent="0.25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 x14ac:dyDescent="0.25">
      <c r="A17">
        <v>1</v>
      </c>
      <c r="B17">
        <v>1608224222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1608224214.25</v>
      </c>
      <c r="I17">
        <f t="shared" ref="I17:I31" si="0">CA17*AG17*(BW17-BX17)/(100*BP17*(1000-AG17*BW17))</f>
        <v>2.0790929673379305E-3</v>
      </c>
      <c r="J17">
        <f t="shared" ref="J17:J31" si="1">CA17*AG17*(BV17-BU17*(1000-AG17*BX17)/(1000-AG17*BW17))/(100*BP17)</f>
        <v>10.034831351535223</v>
      </c>
      <c r="K17">
        <f t="shared" ref="K17:K31" si="2">BU17 - IF(AG17&gt;1, J17*BP17*100/(AI17*CI17), 0)</f>
        <v>402.25096666666701</v>
      </c>
      <c r="L17">
        <f t="shared" ref="L17:L31" si="3">((R17-I17/2)*K17-J17)/(R17+I17/2)</f>
        <v>251.07764278209501</v>
      </c>
      <c r="M17">
        <f t="shared" ref="M17:M31" si="4">L17*(CB17+CC17)/1000</f>
        <v>25.521367543985452</v>
      </c>
      <c r="N17">
        <f t="shared" ref="N17:N31" si="5">(BU17 - IF(AG17&gt;1, J17*BP17*100/(AI17*CI17), 0))*(CB17+CC17)/1000</f>
        <v>40.887729594200032</v>
      </c>
      <c r="O17">
        <f t="shared" ref="O17:O31" si="6">2/((1/Q17-1/P17)+SIGN(Q17)*SQRT((1/Q17-1/P17)*(1/Q17-1/P17) + 4*BQ17/((BQ17+1)*(BQ17+1))*(2*1/Q17*1/P17-1/P17*1/P17)))</f>
        <v>0.11549994966299404</v>
      </c>
      <c r="P17">
        <f t="shared" ref="P17:P31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2.9563687802736558</v>
      </c>
      <c r="Q17">
        <f t="shared" ref="Q17:Q31" si="8">I17*(1000-(1000*0.61365*EXP(17.502*U17/(240.97+U17))/(CB17+CC17)+BW17)/2)/(1000*0.61365*EXP(17.502*U17/(240.97+U17))/(CB17+CC17)-BW17)</f>
        <v>0.11305042936543298</v>
      </c>
      <c r="R17">
        <f t="shared" ref="R17:R31" si="9">1/((BQ17+1)/(O17/1.6)+1/(P17/1.37)) + BQ17/((BQ17+1)/(O17/1.6) + BQ17/(P17/1.37))</f>
        <v>7.0872271210684415E-2</v>
      </c>
      <c r="S17">
        <f t="shared" ref="S17:S31" si="10">(BM17*BO17)</f>
        <v>231.28774131745288</v>
      </c>
      <c r="T17">
        <f t="shared" ref="T17:T31" si="11">(CD17+(S17+2*0.95*0.0000000567*(((CD17+$B$7)+273)^4-(CD17+273)^4)-44100*I17)/(1.84*29.3*P17+8*0.95*0.0000000567*(CD17+273)^3))</f>
        <v>28.821773808399659</v>
      </c>
      <c r="U17">
        <f t="shared" ref="U17:U31" si="12">($C$7*CE17+$D$7*CF17+$E$7*T17)</f>
        <v>28.172436666666702</v>
      </c>
      <c r="V17">
        <f t="shared" ref="V17:V31" si="13">0.61365*EXP(17.502*U17/(240.97+U17))</f>
        <v>3.8331548691435842</v>
      </c>
      <c r="W17">
        <f t="shared" ref="W17:W31" si="14">(X17/Y17*100)</f>
        <v>53.147524627488977</v>
      </c>
      <c r="X17">
        <f t="shared" ref="X17:X31" si="15">BW17*(CB17+CC17)/1000</f>
        <v>2.0175747987570638</v>
      </c>
      <c r="Y17">
        <f t="shared" ref="Y17:Y31" si="16">0.61365*EXP(17.502*CD17/(240.97+CD17))</f>
        <v>3.7961783035018968</v>
      </c>
      <c r="Z17">
        <f t="shared" ref="Z17:Z31" si="17">(V17-BW17*(CB17+CC17)/1000)</f>
        <v>1.8155800703865204</v>
      </c>
      <c r="AA17">
        <f t="shared" ref="AA17:AA31" si="18">(-I17*44100)</f>
        <v>-91.687999859602741</v>
      </c>
      <c r="AB17">
        <f t="shared" ref="AB17:AB31" si="19">2*29.3*P17*0.92*(CD17-U17)</f>
        <v>-26.51933149599374</v>
      </c>
      <c r="AC17">
        <f t="shared" ref="AC17:AC31" si="20">2*0.95*0.0000000567*(((CD17+$B$7)+273)^4-(U17+273)^4)</f>
        <v>-1.9570455161488005</v>
      </c>
      <c r="AD17">
        <f t="shared" ref="AD17:AD31" si="21">S17+AC17+AA17+AB17</f>
        <v>111.12336444570759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MAX(0,($B$13+$C$13*CI17)/(1+$D$13*CI17)*CB17/(CD17+273)*$E$13)</f>
        <v>53510.599908471137</v>
      </c>
      <c r="AJ17" t="s">
        <v>291</v>
      </c>
      <c r="AK17">
        <v>15552.9</v>
      </c>
      <c r="AL17">
        <v>715.47692307692296</v>
      </c>
      <c r="AM17">
        <v>3262.08</v>
      </c>
      <c r="AN17">
        <f t="shared" ref="AN17:AN31" si="25">AM17-AL17</f>
        <v>2546.603076923077</v>
      </c>
      <c r="AO17">
        <f t="shared" ref="AO17:AO31" si="26">AN17/AM17</f>
        <v>0.78066849277855754</v>
      </c>
      <c r="AP17">
        <v>-0.57774747981622299</v>
      </c>
      <c r="AQ17" t="s">
        <v>292</v>
      </c>
      <c r="AR17">
        <v>15352</v>
      </c>
      <c r="AS17">
        <v>1067.742</v>
      </c>
      <c r="AT17">
        <v>1248.5899999999999</v>
      </c>
      <c r="AU17">
        <f t="shared" ref="AU17:AU31" si="27">1-AS17/AT17</f>
        <v>0.14484178152956528</v>
      </c>
      <c r="AV17">
        <v>0.5</v>
      </c>
      <c r="AW17">
        <f t="shared" ref="AW17:AW31" si="28">BM17</f>
        <v>1180.1686836170225</v>
      </c>
      <c r="AX17">
        <f t="shared" ref="AX17:AX31" si="29">J17</f>
        <v>10.034831351535223</v>
      </c>
      <c r="AY17">
        <f t="shared" ref="AY17:AY31" si="30">AU17*AV17*AW17</f>
        <v>85.468867320245707</v>
      </c>
      <c r="AZ17">
        <f t="shared" ref="AZ17:AZ31" si="31">BE17/AT17</f>
        <v>0.37364547209252036</v>
      </c>
      <c r="BA17">
        <f t="shared" ref="BA17:BA31" si="32">(AX17-AP17)/AW17</f>
        <v>8.9924253868740537E-3</v>
      </c>
      <c r="BB17">
        <f t="shared" ref="BB17:BB31" si="33">(AM17-AT17)/AT17</f>
        <v>1.6126110252364669</v>
      </c>
      <c r="BC17" t="s">
        <v>293</v>
      </c>
      <c r="BD17">
        <v>782.06</v>
      </c>
      <c r="BE17">
        <f t="shared" ref="BE17:BE31" si="34">AT17-BD17</f>
        <v>466.53</v>
      </c>
      <c r="BF17">
        <f t="shared" ref="BF17:BF31" si="35">(AT17-AS17)/(AT17-BD17)</f>
        <v>0.38764495316485537</v>
      </c>
      <c r="BG17">
        <f t="shared" ref="BG17:BG31" si="36">(AM17-AT17)/(AM17-BD17)</f>
        <v>0.811884581575955</v>
      </c>
      <c r="BH17">
        <f t="shared" ref="BH17:BH31" si="37">(AT17-AS17)/(AT17-AL17)</f>
        <v>0.33923009550578809</v>
      </c>
      <c r="BI17">
        <f t="shared" ref="BI17:BI31" si="38">(AM17-AT17)/(AM17-AL17)</f>
        <v>0.79065717710228767</v>
      </c>
      <c r="BJ17">
        <f t="shared" ref="BJ17:BJ31" si="39">(BF17*BD17/AS17)</f>
        <v>0.28392777662778723</v>
      </c>
      <c r="BK17">
        <f t="shared" ref="BK17:BK31" si="40">(1-BJ17)</f>
        <v>0.71607222337221277</v>
      </c>
      <c r="BL17">
        <f t="shared" ref="BL17:BL31" si="41">$B$11*CJ17+$C$11*CK17+$F$11*CL17*(1-CO17)</f>
        <v>1399.98066666667</v>
      </c>
      <c r="BM17">
        <f t="shared" ref="BM17:BM31" si="42">BL17*BN17</f>
        <v>1180.1686836170225</v>
      </c>
      <c r="BN17">
        <f t="shared" ref="BN17:BN31" si="43">($B$11*$D$9+$C$11*$D$9+$F$11*((CY17+CQ17)/MAX(CY17+CQ17+CZ17, 0.1)*$I$9+CZ17/MAX(CY17+CQ17+CZ17, 0.1)*$J$9))/($B$11+$C$11+$F$11)</f>
        <v>0.84298927243544286</v>
      </c>
      <c r="BO17">
        <f t="shared" ref="BO17:BO31" si="44">($B$11*$K$9+$C$11*$K$9+$F$11*((CY17+CQ17)/MAX(CY17+CQ17+CZ17, 0.1)*$P$9+CZ17/MAX(CY17+CQ17+CZ17, 0.1)*$Q$9))/($B$11+$C$11+$F$11)</f>
        <v>0.19597854487088581</v>
      </c>
      <c r="BP17">
        <v>6</v>
      </c>
      <c r="BQ17">
        <v>0.5</v>
      </c>
      <c r="BR17" t="s">
        <v>294</v>
      </c>
      <c r="BS17">
        <v>2</v>
      </c>
      <c r="BT17">
        <v>1608224214.25</v>
      </c>
      <c r="BU17">
        <v>402.25096666666701</v>
      </c>
      <c r="BV17">
        <v>415.2901</v>
      </c>
      <c r="BW17">
        <v>19.848776666666701</v>
      </c>
      <c r="BX17">
        <v>17.4045566666667</v>
      </c>
      <c r="BY17">
        <v>403.241966666667</v>
      </c>
      <c r="BZ17">
        <v>19.890776666666699</v>
      </c>
      <c r="CA17">
        <v>500.239466666667</v>
      </c>
      <c r="CB17">
        <v>101.547333333333</v>
      </c>
      <c r="CC17">
        <v>9.9978873333333301E-2</v>
      </c>
      <c r="CD17">
        <v>28.006049999999998</v>
      </c>
      <c r="CE17">
        <v>28.172436666666702</v>
      </c>
      <c r="CF17">
        <v>999.9</v>
      </c>
      <c r="CG17">
        <v>0</v>
      </c>
      <c r="CH17">
        <v>0</v>
      </c>
      <c r="CI17">
        <v>9998.9689999999991</v>
      </c>
      <c r="CJ17">
        <v>0</v>
      </c>
      <c r="CK17">
        <v>292.7808</v>
      </c>
      <c r="CL17">
        <v>1399.98066666667</v>
      </c>
      <c r="CM17">
        <v>0.90000033333333296</v>
      </c>
      <c r="CN17">
        <v>9.9999533333333293E-2</v>
      </c>
      <c r="CO17">
        <v>0</v>
      </c>
      <c r="CP17">
        <v>1068.60633333333</v>
      </c>
      <c r="CQ17">
        <v>4.99979</v>
      </c>
      <c r="CR17">
        <v>14794.2866666667</v>
      </c>
      <c r="CS17">
        <v>11904.52</v>
      </c>
      <c r="CT17">
        <v>45.055799999999998</v>
      </c>
      <c r="CU17">
        <v>47.151866666666699</v>
      </c>
      <c r="CV17">
        <v>46.053733333333298</v>
      </c>
      <c r="CW17">
        <v>46.375</v>
      </c>
      <c r="CX17">
        <v>46.436999999999998</v>
      </c>
      <c r="CY17">
        <v>1255.48233333333</v>
      </c>
      <c r="CZ17">
        <v>139.49733333333299</v>
      </c>
      <c r="DA17">
        <v>0</v>
      </c>
      <c r="DB17">
        <v>1608224217.9000001</v>
      </c>
      <c r="DC17">
        <v>0</v>
      </c>
      <c r="DD17">
        <v>1067.742</v>
      </c>
      <c r="DE17">
        <v>-74.803846045319901</v>
      </c>
      <c r="DF17">
        <v>-1024.6230753817599</v>
      </c>
      <c r="DG17">
        <v>14782.644</v>
      </c>
      <c r="DH17">
        <v>15</v>
      </c>
      <c r="DI17">
        <v>1608224249</v>
      </c>
      <c r="DJ17" t="s">
        <v>295</v>
      </c>
      <c r="DK17">
        <v>1608224244</v>
      </c>
      <c r="DL17">
        <v>1608224249</v>
      </c>
      <c r="DM17">
        <v>2</v>
      </c>
      <c r="DN17">
        <v>0.77900000000000003</v>
      </c>
      <c r="DO17">
        <v>-1.4999999999999999E-2</v>
      </c>
      <c r="DP17">
        <v>-0.99099999999999999</v>
      </c>
      <c r="DQ17">
        <v>-4.2000000000000003E-2</v>
      </c>
      <c r="DR17">
        <v>415</v>
      </c>
      <c r="DS17">
        <v>17</v>
      </c>
      <c r="DT17">
        <v>0.14000000000000001</v>
      </c>
      <c r="DU17">
        <v>0.03</v>
      </c>
      <c r="DV17">
        <v>10.6226640595508</v>
      </c>
      <c r="DW17">
        <v>3.13096019471784</v>
      </c>
      <c r="DX17">
        <v>0.22846485268321401</v>
      </c>
      <c r="DY17">
        <v>0</v>
      </c>
      <c r="DZ17">
        <v>-13.781148387096801</v>
      </c>
      <c r="EA17">
        <v>-3.69501774193543</v>
      </c>
      <c r="EB17">
        <v>0.27896412750187499</v>
      </c>
      <c r="EC17">
        <v>0</v>
      </c>
      <c r="ED17">
        <v>2.5085458064516102</v>
      </c>
      <c r="EE17">
        <v>6.3659516129027399E-2</v>
      </c>
      <c r="EF17">
        <v>4.7988444672236799E-3</v>
      </c>
      <c r="EG17">
        <v>1</v>
      </c>
      <c r="EH17">
        <v>1</v>
      </c>
      <c r="EI17">
        <v>3</v>
      </c>
      <c r="EJ17" t="s">
        <v>296</v>
      </c>
      <c r="EK17">
        <v>100</v>
      </c>
      <c r="EL17">
        <v>100</v>
      </c>
      <c r="EM17">
        <v>-0.99099999999999999</v>
      </c>
      <c r="EN17">
        <v>-4.2000000000000003E-2</v>
      </c>
      <c r="EO17">
        <v>-1.99294706738977</v>
      </c>
      <c r="EP17">
        <v>8.1547674161403102E-4</v>
      </c>
      <c r="EQ17">
        <v>-7.5071724955183801E-7</v>
      </c>
      <c r="ER17">
        <v>1.8443278439785599E-10</v>
      </c>
      <c r="ES17">
        <v>-0.125308344820936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12.9</v>
      </c>
      <c r="FB17">
        <v>13</v>
      </c>
      <c r="FC17">
        <v>2</v>
      </c>
      <c r="FD17">
        <v>510.72800000000001</v>
      </c>
      <c r="FE17">
        <v>515.88</v>
      </c>
      <c r="FF17">
        <v>23.667100000000001</v>
      </c>
      <c r="FG17">
        <v>31.900200000000002</v>
      </c>
      <c r="FH17">
        <v>30.0002</v>
      </c>
      <c r="FI17">
        <v>31.736799999999999</v>
      </c>
      <c r="FJ17">
        <v>31.680700000000002</v>
      </c>
      <c r="FK17">
        <v>20.143999999999998</v>
      </c>
      <c r="FL17">
        <v>45.874299999999998</v>
      </c>
      <c r="FM17">
        <v>65.980999999999995</v>
      </c>
      <c r="FN17">
        <v>23.664899999999999</v>
      </c>
      <c r="FO17">
        <v>414.95299999999997</v>
      </c>
      <c r="FP17">
        <v>17.4528</v>
      </c>
      <c r="FQ17">
        <v>100.941</v>
      </c>
      <c r="FR17">
        <v>100.94499999999999</v>
      </c>
    </row>
    <row r="18" spans="1:174" x14ac:dyDescent="0.25">
      <c r="A18">
        <v>2</v>
      </c>
      <c r="B18">
        <v>1608224355</v>
      </c>
      <c r="C18">
        <v>133</v>
      </c>
      <c r="D18" t="s">
        <v>297</v>
      </c>
      <c r="E18" t="s">
        <v>298</v>
      </c>
      <c r="F18" t="s">
        <v>289</v>
      </c>
      <c r="G18" t="s">
        <v>290</v>
      </c>
      <c r="H18">
        <v>1608224347</v>
      </c>
      <c r="I18">
        <f t="shared" si="0"/>
        <v>2.3965558754459521E-3</v>
      </c>
      <c r="J18">
        <f t="shared" si="1"/>
        <v>-0.79285022924939408</v>
      </c>
      <c r="K18">
        <f t="shared" si="2"/>
        <v>49.110467741935501</v>
      </c>
      <c r="L18">
        <f t="shared" si="3"/>
        <v>57.179153575481799</v>
      </c>
      <c r="M18">
        <f t="shared" si="4"/>
        <v>5.8125517357574124</v>
      </c>
      <c r="N18">
        <f t="shared" si="5"/>
        <v>4.9923287888551151</v>
      </c>
      <c r="O18">
        <f t="shared" si="6"/>
        <v>0.13482284208516748</v>
      </c>
      <c r="P18">
        <f t="shared" si="7"/>
        <v>2.9555360007956257</v>
      </c>
      <c r="Q18">
        <f t="shared" si="8"/>
        <v>0.13149696207058459</v>
      </c>
      <c r="R18">
        <f t="shared" si="9"/>
        <v>8.2477584918350041E-2</v>
      </c>
      <c r="S18">
        <f t="shared" si="10"/>
        <v>231.28968622223786</v>
      </c>
      <c r="T18">
        <f t="shared" si="11"/>
        <v>28.731850824812163</v>
      </c>
      <c r="U18">
        <f t="shared" si="12"/>
        <v>28.133148387096799</v>
      </c>
      <c r="V18">
        <f t="shared" si="13"/>
        <v>3.8243955089072945</v>
      </c>
      <c r="W18">
        <f t="shared" si="14"/>
        <v>53.369448600213943</v>
      </c>
      <c r="X18">
        <f t="shared" si="15"/>
        <v>2.0250165201810426</v>
      </c>
      <c r="Y18">
        <f t="shared" si="16"/>
        <v>3.7943365976108749</v>
      </c>
      <c r="Z18">
        <f t="shared" si="17"/>
        <v>1.7993789887262519</v>
      </c>
      <c r="AA18">
        <f t="shared" si="18"/>
        <v>-105.68811410716648</v>
      </c>
      <c r="AB18">
        <f t="shared" si="19"/>
        <v>-21.578079195053942</v>
      </c>
      <c r="AC18">
        <f t="shared" si="20"/>
        <v>-1.5924670690904768</v>
      </c>
      <c r="AD18">
        <f t="shared" si="21"/>
        <v>102.43102585092696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53487.996327058281</v>
      </c>
      <c r="AJ18" t="s">
        <v>291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299</v>
      </c>
      <c r="AR18">
        <v>15347.6</v>
      </c>
      <c r="AS18">
        <v>1016.5650000000001</v>
      </c>
      <c r="AT18">
        <v>1121.97</v>
      </c>
      <c r="AU18">
        <f t="shared" si="27"/>
        <v>9.3946362202197875E-2</v>
      </c>
      <c r="AV18">
        <v>0.5</v>
      </c>
      <c r="AW18">
        <f t="shared" si="28"/>
        <v>1180.1809070793217</v>
      </c>
      <c r="AX18">
        <f t="shared" si="29"/>
        <v>-0.79285022924939408</v>
      </c>
      <c r="AY18">
        <f t="shared" si="30"/>
        <v>55.436851480296198</v>
      </c>
      <c r="AZ18">
        <f t="shared" si="31"/>
        <v>0.2979758817080671</v>
      </c>
      <c r="BA18">
        <f t="shared" si="32"/>
        <v>-1.8226252275636392E-4</v>
      </c>
      <c r="BB18">
        <f t="shared" si="33"/>
        <v>1.907457418647557</v>
      </c>
      <c r="BC18" t="s">
        <v>300</v>
      </c>
      <c r="BD18">
        <v>787.65</v>
      </c>
      <c r="BE18">
        <f t="shared" si="34"/>
        <v>334.32000000000005</v>
      </c>
      <c r="BF18">
        <f t="shared" si="35"/>
        <v>0.31528176597272062</v>
      </c>
      <c r="BG18">
        <f t="shared" si="36"/>
        <v>0.86489009590087407</v>
      </c>
      <c r="BH18">
        <f t="shared" si="37"/>
        <v>0.25930330916791072</v>
      </c>
      <c r="BI18">
        <f t="shared" si="38"/>
        <v>0.84037831391681939</v>
      </c>
      <c r="BJ18">
        <f t="shared" si="39"/>
        <v>0.2442851002822381</v>
      </c>
      <c r="BK18">
        <f t="shared" si="40"/>
        <v>0.75571489971776185</v>
      </c>
      <c r="BL18">
        <f t="shared" si="41"/>
        <v>1399.99548387097</v>
      </c>
      <c r="BM18">
        <f t="shared" si="42"/>
        <v>1180.1809070793217</v>
      </c>
      <c r="BN18">
        <f t="shared" si="43"/>
        <v>0.84298908151913199</v>
      </c>
      <c r="BO18">
        <f t="shared" si="44"/>
        <v>0.19597816303826421</v>
      </c>
      <c r="BP18">
        <v>6</v>
      </c>
      <c r="BQ18">
        <v>0.5</v>
      </c>
      <c r="BR18" t="s">
        <v>294</v>
      </c>
      <c r="BS18">
        <v>2</v>
      </c>
      <c r="BT18">
        <v>1608224347</v>
      </c>
      <c r="BU18">
        <v>49.110467741935501</v>
      </c>
      <c r="BV18">
        <v>48.300667741935499</v>
      </c>
      <c r="BW18">
        <v>19.920464516129002</v>
      </c>
      <c r="BX18">
        <v>17.103225806451601</v>
      </c>
      <c r="BY18">
        <v>50.284822580645198</v>
      </c>
      <c r="BZ18">
        <v>19.912048387096799</v>
      </c>
      <c r="CA18">
        <v>500.23777419354798</v>
      </c>
      <c r="CB18">
        <v>101.555032258064</v>
      </c>
      <c r="CC18">
        <v>0.10005307096774201</v>
      </c>
      <c r="CD18">
        <v>27.997725806451601</v>
      </c>
      <c r="CE18">
        <v>28.133148387096799</v>
      </c>
      <c r="CF18">
        <v>999.9</v>
      </c>
      <c r="CG18">
        <v>0</v>
      </c>
      <c r="CH18">
        <v>0</v>
      </c>
      <c r="CI18">
        <v>9993.4877419354798</v>
      </c>
      <c r="CJ18">
        <v>0</v>
      </c>
      <c r="CK18">
        <v>308.32583870967699</v>
      </c>
      <c r="CL18">
        <v>1399.99548387097</v>
      </c>
      <c r="CM18">
        <v>0.90000899999999995</v>
      </c>
      <c r="CN18">
        <v>9.9990700000000099E-2</v>
      </c>
      <c r="CO18">
        <v>0</v>
      </c>
      <c r="CP18">
        <v>1016.57225806452</v>
      </c>
      <c r="CQ18">
        <v>4.99979</v>
      </c>
      <c r="CR18">
        <v>14053.341935483901</v>
      </c>
      <c r="CS18">
        <v>11904.6677419355</v>
      </c>
      <c r="CT18">
        <v>45.436999999999998</v>
      </c>
      <c r="CU18">
        <v>47.515999999999998</v>
      </c>
      <c r="CV18">
        <v>46.429064516129003</v>
      </c>
      <c r="CW18">
        <v>46.679000000000002</v>
      </c>
      <c r="CX18">
        <v>46.795999999999999</v>
      </c>
      <c r="CY18">
        <v>1255.50548387097</v>
      </c>
      <c r="CZ18">
        <v>139.49</v>
      </c>
      <c r="DA18">
        <v>0</v>
      </c>
      <c r="DB18">
        <v>132.09999990463299</v>
      </c>
      <c r="DC18">
        <v>0</v>
      </c>
      <c r="DD18">
        <v>1016.5650000000001</v>
      </c>
      <c r="DE18">
        <v>3.7958974349172698</v>
      </c>
      <c r="DF18">
        <v>42.2358974124217</v>
      </c>
      <c r="DG18">
        <v>14053.438461538501</v>
      </c>
      <c r="DH18">
        <v>15</v>
      </c>
      <c r="DI18">
        <v>1608224249</v>
      </c>
      <c r="DJ18" t="s">
        <v>295</v>
      </c>
      <c r="DK18">
        <v>1608224244</v>
      </c>
      <c r="DL18">
        <v>1608224249</v>
      </c>
      <c r="DM18">
        <v>2</v>
      </c>
      <c r="DN18">
        <v>0.77900000000000003</v>
      </c>
      <c r="DO18">
        <v>-1.4999999999999999E-2</v>
      </c>
      <c r="DP18">
        <v>-0.99099999999999999</v>
      </c>
      <c r="DQ18">
        <v>-4.2000000000000003E-2</v>
      </c>
      <c r="DR18">
        <v>415</v>
      </c>
      <c r="DS18">
        <v>17</v>
      </c>
      <c r="DT18">
        <v>0.14000000000000001</v>
      </c>
      <c r="DU18">
        <v>0.03</v>
      </c>
      <c r="DV18">
        <v>-0.78811542453436301</v>
      </c>
      <c r="DW18">
        <v>-0.15249454053039699</v>
      </c>
      <c r="DX18">
        <v>2.0532464335695701E-2</v>
      </c>
      <c r="DY18">
        <v>1</v>
      </c>
      <c r="DZ18">
        <v>0.80737722580645199</v>
      </c>
      <c r="EA18">
        <v>0.114777048387093</v>
      </c>
      <c r="EB18">
        <v>1.8889129356649499E-2</v>
      </c>
      <c r="EC18">
        <v>1</v>
      </c>
      <c r="ED18">
        <v>2.8162377419354798</v>
      </c>
      <c r="EE18">
        <v>0.12082693548387</v>
      </c>
      <c r="EF18">
        <v>9.0667932623632094E-3</v>
      </c>
      <c r="EG18">
        <v>1</v>
      </c>
      <c r="EH18">
        <v>3</v>
      </c>
      <c r="EI18">
        <v>3</v>
      </c>
      <c r="EJ18" t="s">
        <v>301</v>
      </c>
      <c r="EK18">
        <v>100</v>
      </c>
      <c r="EL18">
        <v>100</v>
      </c>
      <c r="EM18">
        <v>-1.1739999999999999</v>
      </c>
      <c r="EN18">
        <v>8.6E-3</v>
      </c>
      <c r="EO18">
        <v>-1.21349394278357</v>
      </c>
      <c r="EP18">
        <v>8.1547674161403102E-4</v>
      </c>
      <c r="EQ18">
        <v>-7.5071724955183801E-7</v>
      </c>
      <c r="ER18">
        <v>1.8443278439785599E-10</v>
      </c>
      <c r="ES18">
        <v>-0.14036470413930399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1.9</v>
      </c>
      <c r="FB18">
        <v>1.8</v>
      </c>
      <c r="FC18">
        <v>2</v>
      </c>
      <c r="FD18">
        <v>511.40600000000001</v>
      </c>
      <c r="FE18">
        <v>511.74700000000001</v>
      </c>
      <c r="FF18">
        <v>23.745799999999999</v>
      </c>
      <c r="FG18">
        <v>31.9621</v>
      </c>
      <c r="FH18">
        <v>30.000499999999999</v>
      </c>
      <c r="FI18">
        <v>31.821100000000001</v>
      </c>
      <c r="FJ18">
        <v>31.767800000000001</v>
      </c>
      <c r="FK18">
        <v>4.9943299999999997</v>
      </c>
      <c r="FL18">
        <v>46.6569</v>
      </c>
      <c r="FM18">
        <v>59.0867</v>
      </c>
      <c r="FN18">
        <v>23.7439</v>
      </c>
      <c r="FO18">
        <v>48.715899999999998</v>
      </c>
      <c r="FP18">
        <v>17.1281</v>
      </c>
      <c r="FQ18">
        <v>100.94499999999999</v>
      </c>
      <c r="FR18">
        <v>100.935</v>
      </c>
    </row>
    <row r="19" spans="1:174" x14ac:dyDescent="0.25">
      <c r="A19">
        <v>3</v>
      </c>
      <c r="B19">
        <v>1608224429</v>
      </c>
      <c r="C19">
        <v>207</v>
      </c>
      <c r="D19" t="s">
        <v>302</v>
      </c>
      <c r="E19" t="s">
        <v>303</v>
      </c>
      <c r="F19" t="s">
        <v>289</v>
      </c>
      <c r="G19" t="s">
        <v>290</v>
      </c>
      <c r="H19">
        <v>1608224421.25</v>
      </c>
      <c r="I19">
        <f t="shared" si="0"/>
        <v>2.565345364017067E-3</v>
      </c>
      <c r="J19">
        <f t="shared" si="1"/>
        <v>0.54190914885029851</v>
      </c>
      <c r="K19">
        <f t="shared" si="2"/>
        <v>79.384919999999994</v>
      </c>
      <c r="L19">
        <f t="shared" si="3"/>
        <v>71.089190752050584</v>
      </c>
      <c r="M19">
        <f t="shared" si="4"/>
        <v>7.2267693268830353</v>
      </c>
      <c r="N19">
        <f t="shared" si="5"/>
        <v>8.0700947472315292</v>
      </c>
      <c r="O19">
        <f t="shared" si="6"/>
        <v>0.14504610481672514</v>
      </c>
      <c r="P19">
        <f t="shared" si="7"/>
        <v>2.9562346585738748</v>
      </c>
      <c r="Q19">
        <f t="shared" si="8"/>
        <v>0.14120533787936615</v>
      </c>
      <c r="R19">
        <f t="shared" si="9"/>
        <v>8.8589942860435367E-2</v>
      </c>
      <c r="S19">
        <f t="shared" si="10"/>
        <v>231.29079310112564</v>
      </c>
      <c r="T19">
        <f t="shared" si="11"/>
        <v>28.676084892117466</v>
      </c>
      <c r="U19">
        <f t="shared" si="12"/>
        <v>28.07368</v>
      </c>
      <c r="V19">
        <f t="shared" si="13"/>
        <v>3.8111701936914391</v>
      </c>
      <c r="W19">
        <f t="shared" si="14"/>
        <v>53.202290535598848</v>
      </c>
      <c r="X19">
        <f t="shared" si="15"/>
        <v>2.0172481942235856</v>
      </c>
      <c r="Y19">
        <f t="shared" si="16"/>
        <v>3.791656663492335</v>
      </c>
      <c r="Z19">
        <f t="shared" si="17"/>
        <v>1.7939219994678535</v>
      </c>
      <c r="AA19">
        <f t="shared" si="18"/>
        <v>-113.13173055315265</v>
      </c>
      <c r="AB19">
        <f t="shared" si="19"/>
        <v>-14.036821628021773</v>
      </c>
      <c r="AC19">
        <f t="shared" si="20"/>
        <v>-1.0353063699034599</v>
      </c>
      <c r="AD19">
        <f t="shared" si="21"/>
        <v>103.08693455004777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53510.55303297309</v>
      </c>
      <c r="AJ19" t="s">
        <v>291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304</v>
      </c>
      <c r="AR19">
        <v>15345.5</v>
      </c>
      <c r="AS19">
        <v>1013.672</v>
      </c>
      <c r="AT19">
        <v>1114.06</v>
      </c>
      <c r="AU19">
        <f t="shared" si="27"/>
        <v>9.0110047932786319E-2</v>
      </c>
      <c r="AV19">
        <v>0.5</v>
      </c>
      <c r="AW19">
        <f t="shared" si="28"/>
        <v>1180.184150627749</v>
      </c>
      <c r="AX19">
        <f t="shared" si="29"/>
        <v>0.54190914885029851</v>
      </c>
      <c r="AY19">
        <f t="shared" si="30"/>
        <v>53.173225191290584</v>
      </c>
      <c r="AZ19">
        <f t="shared" si="31"/>
        <v>0.2925515681381613</v>
      </c>
      <c r="BA19">
        <f t="shared" si="32"/>
        <v>9.4871349362806432E-4</v>
      </c>
      <c r="BB19">
        <f t="shared" si="33"/>
        <v>1.9281008204225984</v>
      </c>
      <c r="BC19" t="s">
        <v>305</v>
      </c>
      <c r="BD19">
        <v>788.14</v>
      </c>
      <c r="BE19">
        <f t="shared" si="34"/>
        <v>325.91999999999996</v>
      </c>
      <c r="BF19">
        <f t="shared" si="35"/>
        <v>0.30801423662248384</v>
      </c>
      <c r="BG19">
        <f t="shared" si="36"/>
        <v>0.8682587289910022</v>
      </c>
      <c r="BH19">
        <f t="shared" si="37"/>
        <v>0.25186217331393101</v>
      </c>
      <c r="BI19">
        <f t="shared" si="38"/>
        <v>0.84348441241786942</v>
      </c>
      <c r="BJ19">
        <f t="shared" si="39"/>
        <v>0.23948411364982403</v>
      </c>
      <c r="BK19">
        <f t="shared" si="40"/>
        <v>0.76051588635017597</v>
      </c>
      <c r="BL19">
        <f t="shared" si="41"/>
        <v>1399.999</v>
      </c>
      <c r="BM19">
        <f t="shared" si="42"/>
        <v>1180.184150627749</v>
      </c>
      <c r="BN19">
        <f t="shared" si="43"/>
        <v>0.84298928115502147</v>
      </c>
      <c r="BO19">
        <f t="shared" si="44"/>
        <v>0.19597856231004315</v>
      </c>
      <c r="BP19">
        <v>6</v>
      </c>
      <c r="BQ19">
        <v>0.5</v>
      </c>
      <c r="BR19" t="s">
        <v>294</v>
      </c>
      <c r="BS19">
        <v>2</v>
      </c>
      <c r="BT19">
        <v>1608224421.25</v>
      </c>
      <c r="BU19">
        <v>79.384919999999994</v>
      </c>
      <c r="BV19">
        <v>80.279163333333301</v>
      </c>
      <c r="BW19">
        <v>19.843520000000002</v>
      </c>
      <c r="BX19">
        <v>16.827633333333299</v>
      </c>
      <c r="BY19">
        <v>80.537509999999997</v>
      </c>
      <c r="BZ19">
        <v>19.8367066666667</v>
      </c>
      <c r="CA19">
        <v>500.23893333333302</v>
      </c>
      <c r="CB19">
        <v>101.55776666666701</v>
      </c>
      <c r="CC19">
        <v>0.100013516666667</v>
      </c>
      <c r="CD19">
        <v>27.985606666666701</v>
      </c>
      <c r="CE19">
        <v>28.07368</v>
      </c>
      <c r="CF19">
        <v>999.9</v>
      </c>
      <c r="CG19">
        <v>0</v>
      </c>
      <c r="CH19">
        <v>0</v>
      </c>
      <c r="CI19">
        <v>9997.1810000000005</v>
      </c>
      <c r="CJ19">
        <v>0</v>
      </c>
      <c r="CK19">
        <v>304.64283333333299</v>
      </c>
      <c r="CL19">
        <v>1399.999</v>
      </c>
      <c r="CM19">
        <v>0.90000100000000005</v>
      </c>
      <c r="CN19">
        <v>9.9998799999999999E-2</v>
      </c>
      <c r="CO19">
        <v>0</v>
      </c>
      <c r="CP19">
        <v>1013.717</v>
      </c>
      <c r="CQ19">
        <v>4.99979</v>
      </c>
      <c r="CR19">
        <v>14011.73</v>
      </c>
      <c r="CS19">
        <v>11904.676666666701</v>
      </c>
      <c r="CT19">
        <v>45.686999999999998</v>
      </c>
      <c r="CU19">
        <v>47.691200000000002</v>
      </c>
      <c r="CV19">
        <v>46.6374</v>
      </c>
      <c r="CW19">
        <v>46.832999999999998</v>
      </c>
      <c r="CX19">
        <v>47</v>
      </c>
      <c r="CY19">
        <v>1255.49933333333</v>
      </c>
      <c r="CZ19">
        <v>139.499666666667</v>
      </c>
      <c r="DA19">
        <v>0</v>
      </c>
      <c r="DB19">
        <v>73.400000095367403</v>
      </c>
      <c r="DC19">
        <v>0</v>
      </c>
      <c r="DD19">
        <v>1013.672</v>
      </c>
      <c r="DE19">
        <v>-4.82307690221963</v>
      </c>
      <c r="DF19">
        <v>-69.0230767609157</v>
      </c>
      <c r="DG19">
        <v>14011.096</v>
      </c>
      <c r="DH19">
        <v>15</v>
      </c>
      <c r="DI19">
        <v>1608224249</v>
      </c>
      <c r="DJ19" t="s">
        <v>295</v>
      </c>
      <c r="DK19">
        <v>1608224244</v>
      </c>
      <c r="DL19">
        <v>1608224249</v>
      </c>
      <c r="DM19">
        <v>2</v>
      </c>
      <c r="DN19">
        <v>0.77900000000000003</v>
      </c>
      <c r="DO19">
        <v>-1.4999999999999999E-2</v>
      </c>
      <c r="DP19">
        <v>-0.99099999999999999</v>
      </c>
      <c r="DQ19">
        <v>-4.2000000000000003E-2</v>
      </c>
      <c r="DR19">
        <v>415</v>
      </c>
      <c r="DS19">
        <v>17</v>
      </c>
      <c r="DT19">
        <v>0.14000000000000001</v>
      </c>
      <c r="DU19">
        <v>0.03</v>
      </c>
      <c r="DV19">
        <v>0.545615531253412</v>
      </c>
      <c r="DW19">
        <v>-0.13025165077387099</v>
      </c>
      <c r="DX19">
        <v>1.7935948479895401E-2</v>
      </c>
      <c r="DY19">
        <v>1</v>
      </c>
      <c r="DZ19">
        <v>-0.89840348387096802</v>
      </c>
      <c r="EA19">
        <v>0.158608306451613</v>
      </c>
      <c r="EB19">
        <v>2.12781410203523E-2</v>
      </c>
      <c r="EC19">
        <v>1</v>
      </c>
      <c r="ED19">
        <v>3.0171235483871</v>
      </c>
      <c r="EE19">
        <v>-0.18340354838710299</v>
      </c>
      <c r="EF19">
        <v>1.6481040631955698E-2</v>
      </c>
      <c r="EG19">
        <v>1</v>
      </c>
      <c r="EH19">
        <v>3</v>
      </c>
      <c r="EI19">
        <v>3</v>
      </c>
      <c r="EJ19" t="s">
        <v>301</v>
      </c>
      <c r="EK19">
        <v>100</v>
      </c>
      <c r="EL19">
        <v>100</v>
      </c>
      <c r="EM19">
        <v>-1.1519999999999999</v>
      </c>
      <c r="EN19">
        <v>7.1999999999999998E-3</v>
      </c>
      <c r="EO19">
        <v>-1.21349394278357</v>
      </c>
      <c r="EP19">
        <v>8.1547674161403102E-4</v>
      </c>
      <c r="EQ19">
        <v>-7.5071724955183801E-7</v>
      </c>
      <c r="ER19">
        <v>1.8443278439785599E-10</v>
      </c>
      <c r="ES19">
        <v>-0.14036470413930399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3.1</v>
      </c>
      <c r="FB19">
        <v>3</v>
      </c>
      <c r="FC19">
        <v>2</v>
      </c>
      <c r="FD19">
        <v>511.29599999999999</v>
      </c>
      <c r="FE19">
        <v>510.33699999999999</v>
      </c>
      <c r="FF19">
        <v>23.615500000000001</v>
      </c>
      <c r="FG19">
        <v>31.993300000000001</v>
      </c>
      <c r="FH19">
        <v>30.000299999999999</v>
      </c>
      <c r="FI19">
        <v>31.860600000000002</v>
      </c>
      <c r="FJ19">
        <v>31.808499999999999</v>
      </c>
      <c r="FK19">
        <v>6.3417899999999996</v>
      </c>
      <c r="FL19">
        <v>46.972499999999997</v>
      </c>
      <c r="FM19">
        <v>54.441499999999998</v>
      </c>
      <c r="FN19">
        <v>23.622</v>
      </c>
      <c r="FO19">
        <v>80.529899999999998</v>
      </c>
      <c r="FP19">
        <v>16.871099999999998</v>
      </c>
      <c r="FQ19">
        <v>100.94199999999999</v>
      </c>
      <c r="FR19">
        <v>100.93300000000001</v>
      </c>
    </row>
    <row r="20" spans="1:174" x14ac:dyDescent="0.25">
      <c r="A20">
        <v>4</v>
      </c>
      <c r="B20">
        <v>1608224497</v>
      </c>
      <c r="C20">
        <v>275</v>
      </c>
      <c r="D20" t="s">
        <v>306</v>
      </c>
      <c r="E20" t="s">
        <v>307</v>
      </c>
      <c r="F20" t="s">
        <v>289</v>
      </c>
      <c r="G20" t="s">
        <v>290</v>
      </c>
      <c r="H20">
        <v>1608224489.25</v>
      </c>
      <c r="I20">
        <f t="shared" si="0"/>
        <v>2.6946232772838284E-3</v>
      </c>
      <c r="J20">
        <f t="shared" si="1"/>
        <v>1.3775773990385223</v>
      </c>
      <c r="K20">
        <f t="shared" si="2"/>
        <v>99.444473333333306</v>
      </c>
      <c r="L20">
        <f t="shared" si="3"/>
        <v>81.908842365729527</v>
      </c>
      <c r="M20">
        <f t="shared" si="4"/>
        <v>8.3265850961930603</v>
      </c>
      <c r="N20">
        <f t="shared" si="5"/>
        <v>10.109200003814832</v>
      </c>
      <c r="O20">
        <f t="shared" si="6"/>
        <v>0.15158933115941034</v>
      </c>
      <c r="P20">
        <f t="shared" si="7"/>
        <v>2.957716290323833</v>
      </c>
      <c r="Q20">
        <f t="shared" si="8"/>
        <v>0.14740164961462021</v>
      </c>
      <c r="R20">
        <f t="shared" si="9"/>
        <v>9.2492641695219494E-2</v>
      </c>
      <c r="S20">
        <f t="shared" si="10"/>
        <v>231.29169240760316</v>
      </c>
      <c r="T20">
        <f t="shared" si="11"/>
        <v>28.651014233686812</v>
      </c>
      <c r="U20">
        <f t="shared" si="12"/>
        <v>28.056539999999998</v>
      </c>
      <c r="V20">
        <f t="shared" si="13"/>
        <v>3.8073658035629312</v>
      </c>
      <c r="W20">
        <f t="shared" si="14"/>
        <v>52.776413118316214</v>
      </c>
      <c r="X20">
        <f t="shared" si="15"/>
        <v>2.0020981281996333</v>
      </c>
      <c r="Y20">
        <f t="shared" si="16"/>
        <v>3.7935471736422328</v>
      </c>
      <c r="Z20">
        <f t="shared" si="17"/>
        <v>1.8052676753632979</v>
      </c>
      <c r="AA20">
        <f t="shared" si="18"/>
        <v>-118.83288652821683</v>
      </c>
      <c r="AB20">
        <f t="shared" si="19"/>
        <v>-9.9474217934986484</v>
      </c>
      <c r="AC20">
        <f t="shared" si="20"/>
        <v>-0.73328775927430656</v>
      </c>
      <c r="AD20">
        <f t="shared" si="21"/>
        <v>101.77809632661338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53552.165023742287</v>
      </c>
      <c r="AJ20" t="s">
        <v>291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308</v>
      </c>
      <c r="AR20">
        <v>15343.6</v>
      </c>
      <c r="AS20">
        <v>1004.61538461538</v>
      </c>
      <c r="AT20">
        <v>1105.99</v>
      </c>
      <c r="AU20">
        <f t="shared" si="27"/>
        <v>9.1659613002486484E-2</v>
      </c>
      <c r="AV20">
        <v>0.5</v>
      </c>
      <c r="AW20">
        <f t="shared" si="28"/>
        <v>1180.1863906277872</v>
      </c>
      <c r="AX20">
        <f t="shared" si="29"/>
        <v>1.3775773990385223</v>
      </c>
      <c r="AY20">
        <f t="shared" si="30"/>
        <v>54.087713917872158</v>
      </c>
      <c r="AZ20">
        <f t="shared" si="31"/>
        <v>0.30996663622636739</v>
      </c>
      <c r="BA20">
        <f t="shared" si="32"/>
        <v>1.6567932780640112E-3</v>
      </c>
      <c r="BB20">
        <f t="shared" si="33"/>
        <v>1.9494660892051467</v>
      </c>
      <c r="BC20" t="s">
        <v>309</v>
      </c>
      <c r="BD20">
        <v>763.17</v>
      </c>
      <c r="BE20">
        <f t="shared" si="34"/>
        <v>342.82000000000005</v>
      </c>
      <c r="BF20">
        <f t="shared" si="35"/>
        <v>0.29570799657143693</v>
      </c>
      <c r="BG20">
        <f t="shared" si="36"/>
        <v>0.86281218611314547</v>
      </c>
      <c r="BH20">
        <f t="shared" si="37"/>
        <v>0.25959339488287791</v>
      </c>
      <c r="BI20">
        <f t="shared" si="38"/>
        <v>0.84665333971287249</v>
      </c>
      <c r="BJ20">
        <f t="shared" si="39"/>
        <v>0.22463867784567529</v>
      </c>
      <c r="BK20">
        <f t="shared" si="40"/>
        <v>0.77536132215432474</v>
      </c>
      <c r="BL20">
        <f t="shared" si="41"/>
        <v>1400.00133333333</v>
      </c>
      <c r="BM20">
        <f t="shared" si="42"/>
        <v>1180.1863906277872</v>
      </c>
      <c r="BN20">
        <f t="shared" si="43"/>
        <v>0.84298947617272979</v>
      </c>
      <c r="BO20">
        <f t="shared" si="44"/>
        <v>0.19597895234545967</v>
      </c>
      <c r="BP20">
        <v>6</v>
      </c>
      <c r="BQ20">
        <v>0.5</v>
      </c>
      <c r="BR20" t="s">
        <v>294</v>
      </c>
      <c r="BS20">
        <v>2</v>
      </c>
      <c r="BT20">
        <v>1608224489.25</v>
      </c>
      <c r="BU20">
        <v>99.444473333333306</v>
      </c>
      <c r="BV20">
        <v>101.41823333333301</v>
      </c>
      <c r="BW20">
        <v>19.694693333333301</v>
      </c>
      <c r="BX20">
        <v>16.526260000000001</v>
      </c>
      <c r="BY20">
        <v>100.583333333333</v>
      </c>
      <c r="BZ20">
        <v>19.6909566666667</v>
      </c>
      <c r="CA20">
        <v>500.22579999999999</v>
      </c>
      <c r="CB20">
        <v>101.556766666667</v>
      </c>
      <c r="CC20">
        <v>9.9963616666666699E-2</v>
      </c>
      <c r="CD20">
        <v>27.994156666666701</v>
      </c>
      <c r="CE20">
        <v>28.056539999999998</v>
      </c>
      <c r="CF20">
        <v>999.9</v>
      </c>
      <c r="CG20">
        <v>0</v>
      </c>
      <c r="CH20">
        <v>0</v>
      </c>
      <c r="CI20">
        <v>10005.686</v>
      </c>
      <c r="CJ20">
        <v>0</v>
      </c>
      <c r="CK20">
        <v>326.18299999999999</v>
      </c>
      <c r="CL20">
        <v>1400.00133333333</v>
      </c>
      <c r="CM20">
        <v>0.89999510000000005</v>
      </c>
      <c r="CN20">
        <v>0.10000494</v>
      </c>
      <c r="CO20">
        <v>0</v>
      </c>
      <c r="CP20">
        <v>1004.64133333333</v>
      </c>
      <c r="CQ20">
        <v>4.99979</v>
      </c>
      <c r="CR20">
        <v>13904.5133333333</v>
      </c>
      <c r="CS20">
        <v>11904.66</v>
      </c>
      <c r="CT20">
        <v>45.875</v>
      </c>
      <c r="CU20">
        <v>47.875</v>
      </c>
      <c r="CV20">
        <v>46.8309</v>
      </c>
      <c r="CW20">
        <v>46.995800000000003</v>
      </c>
      <c r="CX20">
        <v>47.186999999999998</v>
      </c>
      <c r="CY20">
        <v>1255.49233333333</v>
      </c>
      <c r="CZ20">
        <v>139.50899999999999</v>
      </c>
      <c r="DA20">
        <v>0</v>
      </c>
      <c r="DB20">
        <v>67.200000047683702</v>
      </c>
      <c r="DC20">
        <v>0</v>
      </c>
      <c r="DD20">
        <v>1004.61538461538</v>
      </c>
      <c r="DE20">
        <v>-10.998974366011799</v>
      </c>
      <c r="DF20">
        <v>-146.73504278936301</v>
      </c>
      <c r="DG20">
        <v>13904.2076923077</v>
      </c>
      <c r="DH20">
        <v>15</v>
      </c>
      <c r="DI20">
        <v>1608224249</v>
      </c>
      <c r="DJ20" t="s">
        <v>295</v>
      </c>
      <c r="DK20">
        <v>1608224244</v>
      </c>
      <c r="DL20">
        <v>1608224249</v>
      </c>
      <c r="DM20">
        <v>2</v>
      </c>
      <c r="DN20">
        <v>0.77900000000000003</v>
      </c>
      <c r="DO20">
        <v>-1.4999999999999999E-2</v>
      </c>
      <c r="DP20">
        <v>-0.99099999999999999</v>
      </c>
      <c r="DQ20">
        <v>-4.2000000000000003E-2</v>
      </c>
      <c r="DR20">
        <v>415</v>
      </c>
      <c r="DS20">
        <v>17</v>
      </c>
      <c r="DT20">
        <v>0.14000000000000001</v>
      </c>
      <c r="DU20">
        <v>0.03</v>
      </c>
      <c r="DV20">
        <v>1.38161450493077</v>
      </c>
      <c r="DW20">
        <v>-0.145200029828464</v>
      </c>
      <c r="DX20">
        <v>3.41534022533901E-2</v>
      </c>
      <c r="DY20">
        <v>1</v>
      </c>
      <c r="DZ20">
        <v>-1.97975451612903</v>
      </c>
      <c r="EA20">
        <v>0.15028790322581601</v>
      </c>
      <c r="EB20">
        <v>4.0762835685866701E-2</v>
      </c>
      <c r="EC20">
        <v>1</v>
      </c>
      <c r="ED20">
        <v>3.17042032258064</v>
      </c>
      <c r="EE20">
        <v>-0.174773709677425</v>
      </c>
      <c r="EF20">
        <v>1.5029081160906101E-2</v>
      </c>
      <c r="EG20">
        <v>1</v>
      </c>
      <c r="EH20">
        <v>3</v>
      </c>
      <c r="EI20">
        <v>3</v>
      </c>
      <c r="EJ20" t="s">
        <v>301</v>
      </c>
      <c r="EK20">
        <v>100</v>
      </c>
      <c r="EL20">
        <v>100</v>
      </c>
      <c r="EM20">
        <v>-1.1379999999999999</v>
      </c>
      <c r="EN20">
        <v>4.3E-3</v>
      </c>
      <c r="EO20">
        <v>-1.21349394278357</v>
      </c>
      <c r="EP20">
        <v>8.1547674161403102E-4</v>
      </c>
      <c r="EQ20">
        <v>-7.5071724955183801E-7</v>
      </c>
      <c r="ER20">
        <v>1.8443278439785599E-10</v>
      </c>
      <c r="ES20">
        <v>-0.14036470413930399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4.2</v>
      </c>
      <c r="FB20">
        <v>4.0999999999999996</v>
      </c>
      <c r="FC20">
        <v>2</v>
      </c>
      <c r="FD20">
        <v>511.41500000000002</v>
      </c>
      <c r="FE20">
        <v>508.65199999999999</v>
      </c>
      <c r="FF20">
        <v>23.621099999999998</v>
      </c>
      <c r="FG20">
        <v>32.020099999999999</v>
      </c>
      <c r="FH20">
        <v>30.0002</v>
      </c>
      <c r="FI20">
        <v>31.894400000000001</v>
      </c>
      <c r="FJ20">
        <v>31.844000000000001</v>
      </c>
      <c r="FK20">
        <v>7.2462499999999999</v>
      </c>
      <c r="FL20">
        <v>47.560299999999998</v>
      </c>
      <c r="FM20">
        <v>49.445700000000002</v>
      </c>
      <c r="FN20">
        <v>23.624700000000001</v>
      </c>
      <c r="FO20">
        <v>101.666</v>
      </c>
      <c r="FP20">
        <v>16.597000000000001</v>
      </c>
      <c r="FQ20">
        <v>100.944</v>
      </c>
      <c r="FR20">
        <v>100.931</v>
      </c>
    </row>
    <row r="21" spans="1:174" x14ac:dyDescent="0.25">
      <c r="A21">
        <v>5</v>
      </c>
      <c r="B21">
        <v>1608224573</v>
      </c>
      <c r="C21">
        <v>351</v>
      </c>
      <c r="D21" t="s">
        <v>310</v>
      </c>
      <c r="E21" t="s">
        <v>311</v>
      </c>
      <c r="F21" t="s">
        <v>289</v>
      </c>
      <c r="G21" t="s">
        <v>290</v>
      </c>
      <c r="H21">
        <v>1608224565.25</v>
      </c>
      <c r="I21">
        <f t="shared" si="0"/>
        <v>2.8229594564957721E-3</v>
      </c>
      <c r="J21">
        <f t="shared" si="1"/>
        <v>3.5136512470266172</v>
      </c>
      <c r="K21">
        <f t="shared" si="2"/>
        <v>149.060566666667</v>
      </c>
      <c r="L21">
        <f t="shared" si="3"/>
        <v>109.09474719872813</v>
      </c>
      <c r="M21">
        <f t="shared" si="4"/>
        <v>11.089879472222258</v>
      </c>
      <c r="N21">
        <f t="shared" si="5"/>
        <v>15.152550978309245</v>
      </c>
      <c r="O21">
        <f t="shared" si="6"/>
        <v>0.15922313760246692</v>
      </c>
      <c r="P21">
        <f t="shared" si="7"/>
        <v>2.9566706040415669</v>
      </c>
      <c r="Q21">
        <f t="shared" si="8"/>
        <v>0.15460839526854273</v>
      </c>
      <c r="R21">
        <f t="shared" si="9"/>
        <v>9.7033722588826254E-2</v>
      </c>
      <c r="S21">
        <f t="shared" si="10"/>
        <v>231.29446675474162</v>
      </c>
      <c r="T21">
        <f t="shared" si="11"/>
        <v>28.614970134687781</v>
      </c>
      <c r="U21">
        <f t="shared" si="12"/>
        <v>28.031456666666699</v>
      </c>
      <c r="V21">
        <f t="shared" si="13"/>
        <v>3.8018042852975791</v>
      </c>
      <c r="W21">
        <f t="shared" si="14"/>
        <v>52.696390398318314</v>
      </c>
      <c r="X21">
        <f t="shared" si="15"/>
        <v>1.9986883543485907</v>
      </c>
      <c r="Y21">
        <f t="shared" si="16"/>
        <v>3.7928373067700183</v>
      </c>
      <c r="Z21">
        <f t="shared" si="17"/>
        <v>1.8031159309489884</v>
      </c>
      <c r="AA21">
        <f t="shared" si="18"/>
        <v>-124.49251203146355</v>
      </c>
      <c r="AB21">
        <f t="shared" si="19"/>
        <v>-6.4572950372617717</v>
      </c>
      <c r="AC21">
        <f t="shared" si="20"/>
        <v>-0.47610952367118858</v>
      </c>
      <c r="AD21">
        <f t="shared" si="21"/>
        <v>99.868550162345102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53522.211209270194</v>
      </c>
      <c r="AJ21" t="s">
        <v>291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312</v>
      </c>
      <c r="AR21">
        <v>15341.8</v>
      </c>
      <c r="AS21">
        <v>982.70211538461501</v>
      </c>
      <c r="AT21">
        <v>1101.06</v>
      </c>
      <c r="AU21">
        <f t="shared" si="27"/>
        <v>0.10749449132234845</v>
      </c>
      <c r="AV21">
        <v>0.5</v>
      </c>
      <c r="AW21">
        <f t="shared" si="28"/>
        <v>1180.2032206277461</v>
      </c>
      <c r="AX21">
        <f t="shared" si="29"/>
        <v>3.5136512470266172</v>
      </c>
      <c r="AY21">
        <f t="shared" si="30"/>
        <v>63.432672429188472</v>
      </c>
      <c r="AZ21">
        <f t="shared" si="31"/>
        <v>0.33999963671371219</v>
      </c>
      <c r="BA21">
        <f t="shared" si="32"/>
        <v>3.4666900202717961E-3</v>
      </c>
      <c r="BB21">
        <f t="shared" si="33"/>
        <v>1.9626723339327559</v>
      </c>
      <c r="BC21" t="s">
        <v>313</v>
      </c>
      <c r="BD21">
        <v>726.7</v>
      </c>
      <c r="BE21">
        <f t="shared" si="34"/>
        <v>374.3599999999999</v>
      </c>
      <c r="BF21">
        <f t="shared" si="35"/>
        <v>0.31616060640929844</v>
      </c>
      <c r="BG21">
        <f t="shared" si="36"/>
        <v>0.85234560499806733</v>
      </c>
      <c r="BH21">
        <f t="shared" si="37"/>
        <v>0.30695819318594492</v>
      </c>
      <c r="BI21">
        <f t="shared" si="38"/>
        <v>0.84858925192654833</v>
      </c>
      <c r="BJ21">
        <f t="shared" si="39"/>
        <v>0.23379812567892452</v>
      </c>
      <c r="BK21">
        <f t="shared" si="40"/>
        <v>0.76620187432107545</v>
      </c>
      <c r="BL21">
        <f t="shared" si="41"/>
        <v>1400.0216666666699</v>
      </c>
      <c r="BM21">
        <f t="shared" si="42"/>
        <v>1180.2032206277461</v>
      </c>
      <c r="BN21">
        <f t="shared" si="43"/>
        <v>0.84298925418612092</v>
      </c>
      <c r="BO21">
        <f t="shared" si="44"/>
        <v>0.19597850837224193</v>
      </c>
      <c r="BP21">
        <v>6</v>
      </c>
      <c r="BQ21">
        <v>0.5</v>
      </c>
      <c r="BR21" t="s">
        <v>294</v>
      </c>
      <c r="BS21">
        <v>2</v>
      </c>
      <c r="BT21">
        <v>1608224565.25</v>
      </c>
      <c r="BU21">
        <v>149.060566666667</v>
      </c>
      <c r="BV21">
        <v>153.779766666667</v>
      </c>
      <c r="BW21">
        <v>19.661746666666701</v>
      </c>
      <c r="BX21">
        <v>16.342300000000002</v>
      </c>
      <c r="BY21">
        <v>150.16796666666701</v>
      </c>
      <c r="BZ21">
        <v>19.6587033333333</v>
      </c>
      <c r="CA21">
        <v>500.225866666667</v>
      </c>
      <c r="CB21">
        <v>101.553666666667</v>
      </c>
      <c r="CC21">
        <v>9.9985383333333303E-2</v>
      </c>
      <c r="CD21">
        <v>27.990946666666702</v>
      </c>
      <c r="CE21">
        <v>28.031456666666699</v>
      </c>
      <c r="CF21">
        <v>999.9</v>
      </c>
      <c r="CG21">
        <v>0</v>
      </c>
      <c r="CH21">
        <v>0</v>
      </c>
      <c r="CI21">
        <v>10000.0576666667</v>
      </c>
      <c r="CJ21">
        <v>0</v>
      </c>
      <c r="CK21">
        <v>327.06933333333302</v>
      </c>
      <c r="CL21">
        <v>1400.0216666666699</v>
      </c>
      <c r="CM21">
        <v>0.90000266666666695</v>
      </c>
      <c r="CN21">
        <v>9.9997473333333406E-2</v>
      </c>
      <c r="CO21">
        <v>0</v>
      </c>
      <c r="CP21">
        <v>982.76343333333296</v>
      </c>
      <c r="CQ21">
        <v>4.99979</v>
      </c>
      <c r="CR21">
        <v>13638.4566666667</v>
      </c>
      <c r="CS21">
        <v>11904.87</v>
      </c>
      <c r="CT21">
        <v>46.066200000000002</v>
      </c>
      <c r="CU21">
        <v>48.061999999999998</v>
      </c>
      <c r="CV21">
        <v>47.043399999999998</v>
      </c>
      <c r="CW21">
        <v>47.1332666666666</v>
      </c>
      <c r="CX21">
        <v>47.356099999999998</v>
      </c>
      <c r="CY21">
        <v>1255.521</v>
      </c>
      <c r="CZ21">
        <v>139.500666666667</v>
      </c>
      <c r="DA21">
        <v>0</v>
      </c>
      <c r="DB21">
        <v>75.200000047683702</v>
      </c>
      <c r="DC21">
        <v>0</v>
      </c>
      <c r="DD21">
        <v>982.70211538461501</v>
      </c>
      <c r="DE21">
        <v>-14.7679658264527</v>
      </c>
      <c r="DF21">
        <v>-184.88547029256699</v>
      </c>
      <c r="DG21">
        <v>13637.788461538499</v>
      </c>
      <c r="DH21">
        <v>15</v>
      </c>
      <c r="DI21">
        <v>1608224249</v>
      </c>
      <c r="DJ21" t="s">
        <v>295</v>
      </c>
      <c r="DK21">
        <v>1608224244</v>
      </c>
      <c r="DL21">
        <v>1608224249</v>
      </c>
      <c r="DM21">
        <v>2</v>
      </c>
      <c r="DN21">
        <v>0.77900000000000003</v>
      </c>
      <c r="DO21">
        <v>-1.4999999999999999E-2</v>
      </c>
      <c r="DP21">
        <v>-0.99099999999999999</v>
      </c>
      <c r="DQ21">
        <v>-4.2000000000000003E-2</v>
      </c>
      <c r="DR21">
        <v>415</v>
      </c>
      <c r="DS21">
        <v>17</v>
      </c>
      <c r="DT21">
        <v>0.14000000000000001</v>
      </c>
      <c r="DU21">
        <v>0.03</v>
      </c>
      <c r="DV21">
        <v>3.5168362674909099</v>
      </c>
      <c r="DW21">
        <v>-0.18625113379785899</v>
      </c>
      <c r="DX21">
        <v>2.5382539945709E-2</v>
      </c>
      <c r="DY21">
        <v>1</v>
      </c>
      <c r="DZ21">
        <v>-4.7222141935483899</v>
      </c>
      <c r="EA21">
        <v>0.19563193548386901</v>
      </c>
      <c r="EB21">
        <v>2.9484346286844099E-2</v>
      </c>
      <c r="EC21">
        <v>1</v>
      </c>
      <c r="ED21">
        <v>3.3186790322580602</v>
      </c>
      <c r="EE21">
        <v>6.2323548387091497E-2</v>
      </c>
      <c r="EF21">
        <v>4.7193024052827499E-3</v>
      </c>
      <c r="EG21">
        <v>1</v>
      </c>
      <c r="EH21">
        <v>3</v>
      </c>
      <c r="EI21">
        <v>3</v>
      </c>
      <c r="EJ21" t="s">
        <v>301</v>
      </c>
      <c r="EK21">
        <v>100</v>
      </c>
      <c r="EL21">
        <v>100</v>
      </c>
      <c r="EM21">
        <v>-1.1080000000000001</v>
      </c>
      <c r="EN21">
        <v>3.0999999999999999E-3</v>
      </c>
      <c r="EO21">
        <v>-1.21349394278357</v>
      </c>
      <c r="EP21">
        <v>8.1547674161403102E-4</v>
      </c>
      <c r="EQ21">
        <v>-7.5071724955183801E-7</v>
      </c>
      <c r="ER21">
        <v>1.8443278439785599E-10</v>
      </c>
      <c r="ES21">
        <v>-0.14036470413930399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5.5</v>
      </c>
      <c r="FB21">
        <v>5.4</v>
      </c>
      <c r="FC21">
        <v>2</v>
      </c>
      <c r="FD21">
        <v>511.88499999999999</v>
      </c>
      <c r="FE21">
        <v>506.95100000000002</v>
      </c>
      <c r="FF21">
        <v>23.541899999999998</v>
      </c>
      <c r="FG21">
        <v>32.056100000000001</v>
      </c>
      <c r="FH21">
        <v>30.0001</v>
      </c>
      <c r="FI21">
        <v>31.933700000000002</v>
      </c>
      <c r="FJ21">
        <v>31.883400000000002</v>
      </c>
      <c r="FK21">
        <v>9.5232200000000002</v>
      </c>
      <c r="FL21">
        <v>48.114100000000001</v>
      </c>
      <c r="FM21">
        <v>44.003399999999999</v>
      </c>
      <c r="FN21">
        <v>23.5487</v>
      </c>
      <c r="FO21">
        <v>154.31399999999999</v>
      </c>
      <c r="FP21">
        <v>16.403700000000001</v>
      </c>
      <c r="FQ21">
        <v>100.949</v>
      </c>
      <c r="FR21">
        <v>100.926</v>
      </c>
    </row>
    <row r="22" spans="1:174" x14ac:dyDescent="0.25">
      <c r="A22">
        <v>6</v>
      </c>
      <c r="B22">
        <v>1608224647</v>
      </c>
      <c r="C22">
        <v>425</v>
      </c>
      <c r="D22" t="s">
        <v>314</v>
      </c>
      <c r="E22" t="s">
        <v>315</v>
      </c>
      <c r="F22" t="s">
        <v>289</v>
      </c>
      <c r="G22" t="s">
        <v>290</v>
      </c>
      <c r="H22">
        <v>1608224639.25</v>
      </c>
      <c r="I22">
        <f t="shared" si="0"/>
        <v>2.8726667024210392E-3</v>
      </c>
      <c r="J22">
        <f t="shared" si="1"/>
        <v>5.7951891225469909</v>
      </c>
      <c r="K22">
        <f t="shared" si="2"/>
        <v>198.928</v>
      </c>
      <c r="L22">
        <f t="shared" si="3"/>
        <v>135.66077108449338</v>
      </c>
      <c r="M22">
        <f t="shared" si="4"/>
        <v>13.789740023273065</v>
      </c>
      <c r="N22">
        <f t="shared" si="5"/>
        <v>20.220771129489918</v>
      </c>
      <c r="O22">
        <f t="shared" si="6"/>
        <v>0.16286091911500492</v>
      </c>
      <c r="P22">
        <f t="shared" si="7"/>
        <v>2.9570985554178204</v>
      </c>
      <c r="Q22">
        <f t="shared" si="8"/>
        <v>0.15803701674424867</v>
      </c>
      <c r="R22">
        <f t="shared" si="9"/>
        <v>9.9194642170553737E-2</v>
      </c>
      <c r="S22">
        <f t="shared" si="10"/>
        <v>231.29183240155618</v>
      </c>
      <c r="T22">
        <f t="shared" si="11"/>
        <v>28.595080654935838</v>
      </c>
      <c r="U22">
        <f t="shared" si="12"/>
        <v>27.997949999999999</v>
      </c>
      <c r="V22">
        <f t="shared" si="13"/>
        <v>3.7943861896261346</v>
      </c>
      <c r="W22">
        <f t="shared" si="14"/>
        <v>52.735494605204636</v>
      </c>
      <c r="X22">
        <f t="shared" si="15"/>
        <v>1.9993569359990713</v>
      </c>
      <c r="Y22">
        <f t="shared" si="16"/>
        <v>3.7912926596534628</v>
      </c>
      <c r="Z22">
        <f t="shared" si="17"/>
        <v>1.7950292536270633</v>
      </c>
      <c r="AA22">
        <f t="shared" si="18"/>
        <v>-126.68460157676783</v>
      </c>
      <c r="AB22">
        <f t="shared" si="19"/>
        <v>-2.2303291315023572</v>
      </c>
      <c r="AC22">
        <f t="shared" si="20"/>
        <v>-0.16438973700326726</v>
      </c>
      <c r="AD22">
        <f t="shared" si="21"/>
        <v>102.21251195628273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53535.810832671763</v>
      </c>
      <c r="AJ22" t="s">
        <v>291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316</v>
      </c>
      <c r="AR22">
        <v>15340.1</v>
      </c>
      <c r="AS22">
        <v>960.55664000000002</v>
      </c>
      <c r="AT22">
        <v>1100.03</v>
      </c>
      <c r="AU22">
        <f t="shared" si="27"/>
        <v>0.12679050571348049</v>
      </c>
      <c r="AV22">
        <v>0.5</v>
      </c>
      <c r="AW22">
        <f t="shared" si="28"/>
        <v>1180.1887306277588</v>
      </c>
      <c r="AX22">
        <f t="shared" si="29"/>
        <v>5.7951891225469909</v>
      </c>
      <c r="AY22">
        <f t="shared" si="30"/>
        <v>74.818362996822074</v>
      </c>
      <c r="AZ22">
        <f t="shared" si="31"/>
        <v>0.35690844795141952</v>
      </c>
      <c r="BA22">
        <f t="shared" si="32"/>
        <v>5.3999300594688446E-3</v>
      </c>
      <c r="BB22">
        <f t="shared" si="33"/>
        <v>1.965446396916448</v>
      </c>
      <c r="BC22" t="s">
        <v>317</v>
      </c>
      <c r="BD22">
        <v>707.42</v>
      </c>
      <c r="BE22">
        <f t="shared" si="34"/>
        <v>392.61</v>
      </c>
      <c r="BF22">
        <f t="shared" si="35"/>
        <v>0.35524658057614417</v>
      </c>
      <c r="BG22">
        <f t="shared" si="36"/>
        <v>0.84631614383127318</v>
      </c>
      <c r="BH22">
        <f t="shared" si="37"/>
        <v>0.3626894916976548</v>
      </c>
      <c r="BI22">
        <f t="shared" si="38"/>
        <v>0.84899371228762066</v>
      </c>
      <c r="BJ22">
        <f t="shared" si="39"/>
        <v>0.26162802438300348</v>
      </c>
      <c r="BK22">
        <f t="shared" si="40"/>
        <v>0.73837197561699652</v>
      </c>
      <c r="BL22">
        <f t="shared" si="41"/>
        <v>1400.0043333333299</v>
      </c>
      <c r="BM22">
        <f t="shared" si="42"/>
        <v>1180.1887306277588</v>
      </c>
      <c r="BN22">
        <f t="shared" si="43"/>
        <v>0.84298934119567848</v>
      </c>
      <c r="BO22">
        <f t="shared" si="44"/>
        <v>0.19597868239135688</v>
      </c>
      <c r="BP22">
        <v>6</v>
      </c>
      <c r="BQ22">
        <v>0.5</v>
      </c>
      <c r="BR22" t="s">
        <v>294</v>
      </c>
      <c r="BS22">
        <v>2</v>
      </c>
      <c r="BT22">
        <v>1608224639.25</v>
      </c>
      <c r="BU22">
        <v>198.928</v>
      </c>
      <c r="BV22">
        <v>206.56456666666699</v>
      </c>
      <c r="BW22">
        <v>19.669283333333301</v>
      </c>
      <c r="BX22">
        <v>16.2913933333333</v>
      </c>
      <c r="BY22">
        <v>200.00696666666701</v>
      </c>
      <c r="BZ22">
        <v>19.6660866666667</v>
      </c>
      <c r="CA22">
        <v>500.222933333333</v>
      </c>
      <c r="CB22">
        <v>101.5487</v>
      </c>
      <c r="CC22">
        <v>9.9992639999999994E-2</v>
      </c>
      <c r="CD22">
        <v>27.98396</v>
      </c>
      <c r="CE22">
        <v>27.997949999999999</v>
      </c>
      <c r="CF22">
        <v>999.9</v>
      </c>
      <c r="CG22">
        <v>0</v>
      </c>
      <c r="CH22">
        <v>0</v>
      </c>
      <c r="CI22">
        <v>10002.975</v>
      </c>
      <c r="CJ22">
        <v>0</v>
      </c>
      <c r="CK22">
        <v>316.59823333333298</v>
      </c>
      <c r="CL22">
        <v>1400.0043333333299</v>
      </c>
      <c r="CM22">
        <v>0.89999779999999996</v>
      </c>
      <c r="CN22">
        <v>0.10000224000000001</v>
      </c>
      <c r="CO22">
        <v>0</v>
      </c>
      <c r="CP22">
        <v>960.7</v>
      </c>
      <c r="CQ22">
        <v>4.99979</v>
      </c>
      <c r="CR22">
        <v>13355.653333333301</v>
      </c>
      <c r="CS22">
        <v>11904.7</v>
      </c>
      <c r="CT22">
        <v>46.25</v>
      </c>
      <c r="CU22">
        <v>48.220599999999997</v>
      </c>
      <c r="CV22">
        <v>47.207999999999998</v>
      </c>
      <c r="CW22">
        <v>47.311999999999998</v>
      </c>
      <c r="CX22">
        <v>47.5</v>
      </c>
      <c r="CY22">
        <v>1255.50133333333</v>
      </c>
      <c r="CZ22">
        <v>139.50299999999999</v>
      </c>
      <c r="DA22">
        <v>0</v>
      </c>
      <c r="DB22">
        <v>73.400000095367403</v>
      </c>
      <c r="DC22">
        <v>0</v>
      </c>
      <c r="DD22">
        <v>960.55664000000002</v>
      </c>
      <c r="DE22">
        <v>-13.4469999995612</v>
      </c>
      <c r="DF22">
        <v>-147.13846126169199</v>
      </c>
      <c r="DG22">
        <v>13353.984</v>
      </c>
      <c r="DH22">
        <v>15</v>
      </c>
      <c r="DI22">
        <v>1608224249</v>
      </c>
      <c r="DJ22" t="s">
        <v>295</v>
      </c>
      <c r="DK22">
        <v>1608224244</v>
      </c>
      <c r="DL22">
        <v>1608224249</v>
      </c>
      <c r="DM22">
        <v>2</v>
      </c>
      <c r="DN22">
        <v>0.77900000000000003</v>
      </c>
      <c r="DO22">
        <v>-1.4999999999999999E-2</v>
      </c>
      <c r="DP22">
        <v>-0.99099999999999999</v>
      </c>
      <c r="DQ22">
        <v>-4.2000000000000003E-2</v>
      </c>
      <c r="DR22">
        <v>415</v>
      </c>
      <c r="DS22">
        <v>17</v>
      </c>
      <c r="DT22">
        <v>0.14000000000000001</v>
      </c>
      <c r="DU22">
        <v>0.03</v>
      </c>
      <c r="DV22">
        <v>5.8021254823446302</v>
      </c>
      <c r="DW22">
        <v>-0.184563117740185</v>
      </c>
      <c r="DX22">
        <v>1.7162869965240701E-2</v>
      </c>
      <c r="DY22">
        <v>1</v>
      </c>
      <c r="DZ22">
        <v>-7.6417851612903203</v>
      </c>
      <c r="EA22">
        <v>0.19913709677421501</v>
      </c>
      <c r="EB22">
        <v>2.10449123222551E-2</v>
      </c>
      <c r="EC22">
        <v>1</v>
      </c>
      <c r="ED22">
        <v>3.3753535483870998</v>
      </c>
      <c r="EE22">
        <v>0.19500774193547801</v>
      </c>
      <c r="EF22">
        <v>1.4690791398868801E-2</v>
      </c>
      <c r="EG22">
        <v>1</v>
      </c>
      <c r="EH22">
        <v>3</v>
      </c>
      <c r="EI22">
        <v>3</v>
      </c>
      <c r="EJ22" t="s">
        <v>301</v>
      </c>
      <c r="EK22">
        <v>100</v>
      </c>
      <c r="EL22">
        <v>100</v>
      </c>
      <c r="EM22">
        <v>-1.0780000000000001</v>
      </c>
      <c r="EN22">
        <v>3.5000000000000001E-3</v>
      </c>
      <c r="EO22">
        <v>-1.21349394278357</v>
      </c>
      <c r="EP22">
        <v>8.1547674161403102E-4</v>
      </c>
      <c r="EQ22">
        <v>-7.5071724955183801E-7</v>
      </c>
      <c r="ER22">
        <v>1.8443278439785599E-10</v>
      </c>
      <c r="ES22">
        <v>-0.14036470413930399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6.7</v>
      </c>
      <c r="FB22">
        <v>6.6</v>
      </c>
      <c r="FC22">
        <v>2</v>
      </c>
      <c r="FD22">
        <v>511.85300000000001</v>
      </c>
      <c r="FE22">
        <v>505.5</v>
      </c>
      <c r="FF22">
        <v>23.5383</v>
      </c>
      <c r="FG22">
        <v>32.090800000000002</v>
      </c>
      <c r="FH22">
        <v>30.000299999999999</v>
      </c>
      <c r="FI22">
        <v>31.970800000000001</v>
      </c>
      <c r="FJ22">
        <v>31.920500000000001</v>
      </c>
      <c r="FK22">
        <v>11.7888</v>
      </c>
      <c r="FL22">
        <v>47.85</v>
      </c>
      <c r="FM22">
        <v>38.881399999999999</v>
      </c>
      <c r="FN22">
        <v>23.548100000000002</v>
      </c>
      <c r="FO22">
        <v>207.00399999999999</v>
      </c>
      <c r="FP22">
        <v>16.263500000000001</v>
      </c>
      <c r="FQ22">
        <v>100.94199999999999</v>
      </c>
      <c r="FR22">
        <v>100.916</v>
      </c>
    </row>
    <row r="23" spans="1:174" x14ac:dyDescent="0.25">
      <c r="A23">
        <v>7</v>
      </c>
      <c r="B23">
        <v>1608224720</v>
      </c>
      <c r="C23">
        <v>498</v>
      </c>
      <c r="D23" t="s">
        <v>318</v>
      </c>
      <c r="E23" t="s">
        <v>319</v>
      </c>
      <c r="F23" t="s">
        <v>289</v>
      </c>
      <c r="G23" t="s">
        <v>290</v>
      </c>
      <c r="H23">
        <v>1608224712.25</v>
      </c>
      <c r="I23">
        <f t="shared" si="0"/>
        <v>2.9828675980080074E-3</v>
      </c>
      <c r="J23">
        <f t="shared" si="1"/>
        <v>8.13693426225751</v>
      </c>
      <c r="K23">
        <f t="shared" si="2"/>
        <v>248.83883333333301</v>
      </c>
      <c r="L23">
        <f t="shared" si="3"/>
        <v>163.43130245921535</v>
      </c>
      <c r="M23">
        <f t="shared" si="4"/>
        <v>16.611516227044898</v>
      </c>
      <c r="N23">
        <f t="shared" si="5"/>
        <v>25.29252508935447</v>
      </c>
      <c r="O23">
        <f t="shared" si="6"/>
        <v>0.16838672027483906</v>
      </c>
      <c r="P23">
        <f t="shared" si="7"/>
        <v>2.9563038785328688</v>
      </c>
      <c r="Q23">
        <f t="shared" si="8"/>
        <v>0.16323415270895852</v>
      </c>
      <c r="R23">
        <f t="shared" si="9"/>
        <v>0.10247114964601653</v>
      </c>
      <c r="S23">
        <f t="shared" si="10"/>
        <v>231.29609785416903</v>
      </c>
      <c r="T23">
        <f t="shared" si="11"/>
        <v>28.551526044865632</v>
      </c>
      <c r="U23">
        <f t="shared" si="12"/>
        <v>27.967776666666701</v>
      </c>
      <c r="V23">
        <f t="shared" si="13"/>
        <v>3.7877168753885861</v>
      </c>
      <c r="W23">
        <f t="shared" si="14"/>
        <v>52.352963057985178</v>
      </c>
      <c r="X23">
        <f t="shared" si="15"/>
        <v>1.98307953218017</v>
      </c>
      <c r="Y23">
        <f t="shared" si="16"/>
        <v>3.7879031411913542</v>
      </c>
      <c r="Z23">
        <f t="shared" si="17"/>
        <v>1.8046373432084162</v>
      </c>
      <c r="AA23">
        <f t="shared" si="18"/>
        <v>-131.54446107215313</v>
      </c>
      <c r="AB23">
        <f t="shared" si="19"/>
        <v>0.13441068145793744</v>
      </c>
      <c r="AC23">
        <f t="shared" si="20"/>
        <v>9.9073554150270922E-3</v>
      </c>
      <c r="AD23">
        <f t="shared" si="21"/>
        <v>99.895954818888882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53515.254842945156</v>
      </c>
      <c r="AJ23" t="s">
        <v>291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320</v>
      </c>
      <c r="AR23">
        <v>15338.7</v>
      </c>
      <c r="AS23">
        <v>948.62011538461502</v>
      </c>
      <c r="AT23">
        <v>1107.3800000000001</v>
      </c>
      <c r="AU23">
        <f t="shared" si="27"/>
        <v>0.14336531688795628</v>
      </c>
      <c r="AV23">
        <v>0.5</v>
      </c>
      <c r="AW23">
        <f t="shared" si="28"/>
        <v>1180.2113876384763</v>
      </c>
      <c r="AX23">
        <f t="shared" si="29"/>
        <v>8.13693426225751</v>
      </c>
      <c r="AY23">
        <f t="shared" si="30"/>
        <v>84.600689791782386</v>
      </c>
      <c r="AZ23">
        <f t="shared" si="31"/>
        <v>0.36164640864021391</v>
      </c>
      <c r="BA23">
        <f t="shared" si="32"/>
        <v>7.3840007250830092E-3</v>
      </c>
      <c r="BB23">
        <f t="shared" si="33"/>
        <v>1.9457638750925605</v>
      </c>
      <c r="BC23" t="s">
        <v>321</v>
      </c>
      <c r="BD23">
        <v>706.9</v>
      </c>
      <c r="BE23">
        <f t="shared" si="34"/>
        <v>400.48000000000013</v>
      </c>
      <c r="BF23">
        <f t="shared" si="35"/>
        <v>0.39642400273518036</v>
      </c>
      <c r="BG23">
        <f t="shared" si="36"/>
        <v>0.84326740190514948</v>
      </c>
      <c r="BH23">
        <f t="shared" si="37"/>
        <v>0.40509986770669454</v>
      </c>
      <c r="BI23">
        <f t="shared" si="38"/>
        <v>0.84610751456540589</v>
      </c>
      <c r="BJ23">
        <f t="shared" si="39"/>
        <v>0.29541027328930275</v>
      </c>
      <c r="BK23">
        <f t="shared" si="40"/>
        <v>0.70458972671069731</v>
      </c>
      <c r="BL23">
        <f t="shared" si="41"/>
        <v>1400.0313333333299</v>
      </c>
      <c r="BM23">
        <f t="shared" si="42"/>
        <v>1180.2113876384763</v>
      </c>
      <c r="BN23">
        <f t="shared" si="43"/>
        <v>0.8429892671248399</v>
      </c>
      <c r="BO23">
        <f t="shared" si="44"/>
        <v>0.19597853424967962</v>
      </c>
      <c r="BP23">
        <v>6</v>
      </c>
      <c r="BQ23">
        <v>0.5</v>
      </c>
      <c r="BR23" t="s">
        <v>294</v>
      </c>
      <c r="BS23">
        <v>2</v>
      </c>
      <c r="BT23">
        <v>1608224712.25</v>
      </c>
      <c r="BU23">
        <v>248.83883333333301</v>
      </c>
      <c r="BV23">
        <v>259.48930000000001</v>
      </c>
      <c r="BW23">
        <v>19.510396666666701</v>
      </c>
      <c r="BX23">
        <v>16.002293333333299</v>
      </c>
      <c r="BY23">
        <v>249.89246666666699</v>
      </c>
      <c r="BZ23">
        <v>19.510486666666701</v>
      </c>
      <c r="CA23">
        <v>500.214</v>
      </c>
      <c r="CB23">
        <v>101.542233333333</v>
      </c>
      <c r="CC23">
        <v>9.99611366666667E-2</v>
      </c>
      <c r="CD23">
        <v>27.968620000000001</v>
      </c>
      <c r="CE23">
        <v>27.967776666666701</v>
      </c>
      <c r="CF23">
        <v>999.9</v>
      </c>
      <c r="CG23">
        <v>0</v>
      </c>
      <c r="CH23">
        <v>0</v>
      </c>
      <c r="CI23">
        <v>9999.1029999999992</v>
      </c>
      <c r="CJ23">
        <v>0</v>
      </c>
      <c r="CK23">
        <v>347.8211</v>
      </c>
      <c r="CL23">
        <v>1400.0313333333299</v>
      </c>
      <c r="CM23">
        <v>0.90000259999999999</v>
      </c>
      <c r="CN23">
        <v>9.99974E-2</v>
      </c>
      <c r="CO23">
        <v>0</v>
      </c>
      <c r="CP23">
        <v>948.61540000000002</v>
      </c>
      <c r="CQ23">
        <v>4.99979</v>
      </c>
      <c r="CR23">
        <v>13345.823333333299</v>
      </c>
      <c r="CS23">
        <v>11904.9533333333</v>
      </c>
      <c r="CT23">
        <v>46.436999999999998</v>
      </c>
      <c r="CU23">
        <v>48.375</v>
      </c>
      <c r="CV23">
        <v>47.375</v>
      </c>
      <c r="CW23">
        <v>47.436999999999998</v>
      </c>
      <c r="CX23">
        <v>47.655999999999999</v>
      </c>
      <c r="CY23">
        <v>1255.53</v>
      </c>
      <c r="CZ23">
        <v>139.50233333333301</v>
      </c>
      <c r="DA23">
        <v>0</v>
      </c>
      <c r="DB23">
        <v>72.099999904632597</v>
      </c>
      <c r="DC23">
        <v>0</v>
      </c>
      <c r="DD23">
        <v>948.62011538461502</v>
      </c>
      <c r="DE23">
        <v>-7.1089572512562302</v>
      </c>
      <c r="DF23">
        <v>619.45299078610901</v>
      </c>
      <c r="DG23">
        <v>13345.9461538462</v>
      </c>
      <c r="DH23">
        <v>15</v>
      </c>
      <c r="DI23">
        <v>1608224249</v>
      </c>
      <c r="DJ23" t="s">
        <v>295</v>
      </c>
      <c r="DK23">
        <v>1608224244</v>
      </c>
      <c r="DL23">
        <v>1608224249</v>
      </c>
      <c r="DM23">
        <v>2</v>
      </c>
      <c r="DN23">
        <v>0.77900000000000003</v>
      </c>
      <c r="DO23">
        <v>-1.4999999999999999E-2</v>
      </c>
      <c r="DP23">
        <v>-0.99099999999999999</v>
      </c>
      <c r="DQ23">
        <v>-4.2000000000000003E-2</v>
      </c>
      <c r="DR23">
        <v>415</v>
      </c>
      <c r="DS23">
        <v>17</v>
      </c>
      <c r="DT23">
        <v>0.14000000000000001</v>
      </c>
      <c r="DU23">
        <v>0.03</v>
      </c>
      <c r="DV23">
        <v>8.1365355391651804</v>
      </c>
      <c r="DW23">
        <v>-3.0513342624466901E-2</v>
      </c>
      <c r="DX23">
        <v>2.5092380621809799E-2</v>
      </c>
      <c r="DY23">
        <v>1</v>
      </c>
      <c r="DZ23">
        <v>-10.6508129032258</v>
      </c>
      <c r="EA23">
        <v>1.6993548387129E-2</v>
      </c>
      <c r="EB23">
        <v>3.0517226673296299E-2</v>
      </c>
      <c r="EC23">
        <v>1</v>
      </c>
      <c r="ED23">
        <v>3.5085232258064498</v>
      </c>
      <c r="EE23">
        <v>-1.3521290322585399E-2</v>
      </c>
      <c r="EF23">
        <v>3.8316562468693098E-3</v>
      </c>
      <c r="EG23">
        <v>1</v>
      </c>
      <c r="EH23">
        <v>3</v>
      </c>
      <c r="EI23">
        <v>3</v>
      </c>
      <c r="EJ23" t="s">
        <v>301</v>
      </c>
      <c r="EK23">
        <v>100</v>
      </c>
      <c r="EL23">
        <v>100</v>
      </c>
      <c r="EM23">
        <v>-1.054</v>
      </c>
      <c r="EN23">
        <v>-2.9999999999999997E-4</v>
      </c>
      <c r="EO23">
        <v>-1.21349394278357</v>
      </c>
      <c r="EP23">
        <v>8.1547674161403102E-4</v>
      </c>
      <c r="EQ23">
        <v>-7.5071724955183801E-7</v>
      </c>
      <c r="ER23">
        <v>1.8443278439785599E-10</v>
      </c>
      <c r="ES23">
        <v>-0.14036470413930399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7.9</v>
      </c>
      <c r="FB23">
        <v>7.8</v>
      </c>
      <c r="FC23">
        <v>2</v>
      </c>
      <c r="FD23">
        <v>512.20799999999997</v>
      </c>
      <c r="FE23">
        <v>503.87799999999999</v>
      </c>
      <c r="FF23">
        <v>23.337800000000001</v>
      </c>
      <c r="FG23">
        <v>32.123399999999997</v>
      </c>
      <c r="FH23">
        <v>29.999300000000002</v>
      </c>
      <c r="FI23">
        <v>32.003900000000002</v>
      </c>
      <c r="FJ23">
        <v>31.953900000000001</v>
      </c>
      <c r="FK23">
        <v>14.0189</v>
      </c>
      <c r="FL23">
        <v>48.168799999999997</v>
      </c>
      <c r="FM23">
        <v>33.297899999999998</v>
      </c>
      <c r="FN23">
        <v>23.360600000000002</v>
      </c>
      <c r="FO23">
        <v>260.12400000000002</v>
      </c>
      <c r="FP23">
        <v>16.0747</v>
      </c>
      <c r="FQ23">
        <v>100.94</v>
      </c>
      <c r="FR23">
        <v>100.911</v>
      </c>
    </row>
    <row r="24" spans="1:174" x14ac:dyDescent="0.25">
      <c r="A24">
        <v>8</v>
      </c>
      <c r="B24">
        <v>1608224825</v>
      </c>
      <c r="C24">
        <v>603</v>
      </c>
      <c r="D24" t="s">
        <v>322</v>
      </c>
      <c r="E24" t="s">
        <v>323</v>
      </c>
      <c r="F24" t="s">
        <v>289</v>
      </c>
      <c r="G24" t="s">
        <v>290</v>
      </c>
      <c r="H24">
        <v>1608224817.25</v>
      </c>
      <c r="I24">
        <f t="shared" si="0"/>
        <v>2.9715442399168295E-3</v>
      </c>
      <c r="J24">
        <f t="shared" si="1"/>
        <v>14.258655843118611</v>
      </c>
      <c r="K24">
        <f t="shared" si="2"/>
        <v>399.2552</v>
      </c>
      <c r="L24">
        <f t="shared" si="3"/>
        <v>250.66723328107531</v>
      </c>
      <c r="M24">
        <f t="shared" si="4"/>
        <v>25.478725942732783</v>
      </c>
      <c r="N24">
        <f t="shared" si="5"/>
        <v>40.581745323707466</v>
      </c>
      <c r="O24">
        <f t="shared" si="6"/>
        <v>0.1683672531587371</v>
      </c>
      <c r="P24">
        <f t="shared" si="7"/>
        <v>2.9565015048136818</v>
      </c>
      <c r="Q24">
        <f t="shared" si="8"/>
        <v>0.1632161902815667</v>
      </c>
      <c r="R24">
        <f t="shared" si="9"/>
        <v>0.10245979409235799</v>
      </c>
      <c r="S24">
        <f t="shared" si="10"/>
        <v>231.28789604243647</v>
      </c>
      <c r="T24">
        <f t="shared" si="11"/>
        <v>28.574718199854679</v>
      </c>
      <c r="U24">
        <f t="shared" si="12"/>
        <v>27.911529999999999</v>
      </c>
      <c r="V24">
        <f t="shared" si="13"/>
        <v>3.7753117823114728</v>
      </c>
      <c r="W24">
        <f t="shared" si="14"/>
        <v>52.13406061148924</v>
      </c>
      <c r="X24">
        <f t="shared" si="15"/>
        <v>1.9771341607848512</v>
      </c>
      <c r="Y24">
        <f t="shared" si="16"/>
        <v>3.7924039247944799</v>
      </c>
      <c r="Z24">
        <f t="shared" si="17"/>
        <v>1.7981776215266216</v>
      </c>
      <c r="AA24">
        <f t="shared" si="18"/>
        <v>-131.04510098033217</v>
      </c>
      <c r="AB24">
        <f t="shared" si="19"/>
        <v>12.34588851799254</v>
      </c>
      <c r="AC24">
        <f t="shared" si="20"/>
        <v>0.90978678239492461</v>
      </c>
      <c r="AD24">
        <f t="shared" si="21"/>
        <v>113.49847036249176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53517.418943397715</v>
      </c>
      <c r="AJ24" t="s">
        <v>291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324</v>
      </c>
      <c r="AR24">
        <v>15337.7</v>
      </c>
      <c r="AS24">
        <v>964.13876923076896</v>
      </c>
      <c r="AT24">
        <v>1183.43</v>
      </c>
      <c r="AU24">
        <f t="shared" si="27"/>
        <v>0.18530139574730331</v>
      </c>
      <c r="AV24">
        <v>0.5</v>
      </c>
      <c r="AW24">
        <f t="shared" si="28"/>
        <v>1180.1680106277756</v>
      </c>
      <c r="AX24">
        <f t="shared" si="29"/>
        <v>14.258655843118611</v>
      </c>
      <c r="AY24">
        <f t="shared" si="30"/>
        <v>109.34338979282255</v>
      </c>
      <c r="AZ24">
        <f t="shared" si="31"/>
        <v>0.40625977032862109</v>
      </c>
      <c r="BA24">
        <f t="shared" si="32"/>
        <v>1.257143321063481E-2</v>
      </c>
      <c r="BB24">
        <f t="shared" si="33"/>
        <v>1.756462148162544</v>
      </c>
      <c r="BC24" t="s">
        <v>325</v>
      </c>
      <c r="BD24">
        <v>702.65</v>
      </c>
      <c r="BE24">
        <f t="shared" si="34"/>
        <v>480.78000000000009</v>
      </c>
      <c r="BF24">
        <f t="shared" si="35"/>
        <v>0.45611554301183715</v>
      </c>
      <c r="BG24">
        <f t="shared" si="36"/>
        <v>0.81215348729990655</v>
      </c>
      <c r="BH24">
        <f t="shared" si="37"/>
        <v>0.46861799095570122</v>
      </c>
      <c r="BI24">
        <f t="shared" si="38"/>
        <v>0.81624420343963466</v>
      </c>
      <c r="BJ24">
        <f t="shared" si="39"/>
        <v>0.33241022612643989</v>
      </c>
      <c r="BK24">
        <f t="shared" si="40"/>
        <v>0.66758977387356011</v>
      </c>
      <c r="BL24">
        <f t="shared" si="41"/>
        <v>1399.97966666667</v>
      </c>
      <c r="BM24">
        <f t="shared" si="42"/>
        <v>1180.1680106277756</v>
      </c>
      <c r="BN24">
        <f t="shared" si="43"/>
        <v>0.84298939386579619</v>
      </c>
      <c r="BO24">
        <f t="shared" si="44"/>
        <v>0.19597878773159236</v>
      </c>
      <c r="BP24">
        <v>6</v>
      </c>
      <c r="BQ24">
        <v>0.5</v>
      </c>
      <c r="BR24" t="s">
        <v>294</v>
      </c>
      <c r="BS24">
        <v>2</v>
      </c>
      <c r="BT24">
        <v>1608224817.25</v>
      </c>
      <c r="BU24">
        <v>399.2552</v>
      </c>
      <c r="BV24">
        <v>417.781366666667</v>
      </c>
      <c r="BW24">
        <v>19.451630000000002</v>
      </c>
      <c r="BX24">
        <v>15.956630000000001</v>
      </c>
      <c r="BY24">
        <v>400.25073333333302</v>
      </c>
      <c r="BZ24">
        <v>19.452923333333299</v>
      </c>
      <c r="CA24">
        <v>500.21336666666701</v>
      </c>
      <c r="CB24">
        <v>101.54363333333301</v>
      </c>
      <c r="CC24">
        <v>9.9990403333333297E-2</v>
      </c>
      <c r="CD24">
        <v>27.988986666666701</v>
      </c>
      <c r="CE24">
        <v>27.911529999999999</v>
      </c>
      <c r="CF24">
        <v>999.9</v>
      </c>
      <c r="CG24">
        <v>0</v>
      </c>
      <c r="CH24">
        <v>0</v>
      </c>
      <c r="CI24">
        <v>10000.0863333333</v>
      </c>
      <c r="CJ24">
        <v>0</v>
      </c>
      <c r="CK24">
        <v>337.8648</v>
      </c>
      <c r="CL24">
        <v>1399.97966666667</v>
      </c>
      <c r="CM24">
        <v>0.89999783333333305</v>
      </c>
      <c r="CN24">
        <v>0.10000217</v>
      </c>
      <c r="CO24">
        <v>0</v>
      </c>
      <c r="CP24">
        <v>964.12599999999998</v>
      </c>
      <c r="CQ24">
        <v>4.99979</v>
      </c>
      <c r="CR24">
        <v>13445.6366666667</v>
      </c>
      <c r="CS24">
        <v>11904.496666666701</v>
      </c>
      <c r="CT24">
        <v>46.587200000000003</v>
      </c>
      <c r="CU24">
        <v>48.595599999999997</v>
      </c>
      <c r="CV24">
        <v>47.625</v>
      </c>
      <c r="CW24">
        <v>47.625</v>
      </c>
      <c r="CX24">
        <v>47.811999999999998</v>
      </c>
      <c r="CY24">
        <v>1255.4766666666701</v>
      </c>
      <c r="CZ24">
        <v>139.50299999999999</v>
      </c>
      <c r="DA24">
        <v>0</v>
      </c>
      <c r="DB24">
        <v>104.09999990463299</v>
      </c>
      <c r="DC24">
        <v>0</v>
      </c>
      <c r="DD24">
        <v>964.13876923076896</v>
      </c>
      <c r="DE24">
        <v>14.0387692123054</v>
      </c>
      <c r="DF24">
        <v>176.74529889176901</v>
      </c>
      <c r="DG24">
        <v>13445.538461538499</v>
      </c>
      <c r="DH24">
        <v>15</v>
      </c>
      <c r="DI24">
        <v>1608224249</v>
      </c>
      <c r="DJ24" t="s">
        <v>295</v>
      </c>
      <c r="DK24">
        <v>1608224244</v>
      </c>
      <c r="DL24">
        <v>1608224249</v>
      </c>
      <c r="DM24">
        <v>2</v>
      </c>
      <c r="DN24">
        <v>0.77900000000000003</v>
      </c>
      <c r="DO24">
        <v>-1.4999999999999999E-2</v>
      </c>
      <c r="DP24">
        <v>-0.99099999999999999</v>
      </c>
      <c r="DQ24">
        <v>-4.2000000000000003E-2</v>
      </c>
      <c r="DR24">
        <v>415</v>
      </c>
      <c r="DS24">
        <v>17</v>
      </c>
      <c r="DT24">
        <v>0.14000000000000001</v>
      </c>
      <c r="DU24">
        <v>0.03</v>
      </c>
      <c r="DV24">
        <v>14.2631086192052</v>
      </c>
      <c r="DW24">
        <v>0.101250352342751</v>
      </c>
      <c r="DX24">
        <v>5.1577997773892902E-2</v>
      </c>
      <c r="DY24">
        <v>1</v>
      </c>
      <c r="DZ24">
        <v>-18.533877419354798</v>
      </c>
      <c r="EA24">
        <v>-0.101274193548353</v>
      </c>
      <c r="EB24">
        <v>6.9157388100073394E-2</v>
      </c>
      <c r="EC24">
        <v>1</v>
      </c>
      <c r="ED24">
        <v>3.4985516129032299</v>
      </c>
      <c r="EE24">
        <v>-0.11285806451612999</v>
      </c>
      <c r="EF24">
        <v>2.57687815748079E-2</v>
      </c>
      <c r="EG24">
        <v>1</v>
      </c>
      <c r="EH24">
        <v>3</v>
      </c>
      <c r="EI24">
        <v>3</v>
      </c>
      <c r="EJ24" t="s">
        <v>301</v>
      </c>
      <c r="EK24">
        <v>100</v>
      </c>
      <c r="EL24">
        <v>100</v>
      </c>
      <c r="EM24">
        <v>-0.996</v>
      </c>
      <c r="EN24">
        <v>-8.0000000000000004E-4</v>
      </c>
      <c r="EO24">
        <v>-1.21349394278357</v>
      </c>
      <c r="EP24">
        <v>8.1547674161403102E-4</v>
      </c>
      <c r="EQ24">
        <v>-7.5071724955183801E-7</v>
      </c>
      <c r="ER24">
        <v>1.8443278439785599E-10</v>
      </c>
      <c r="ES24">
        <v>-0.14036470413930399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9.6999999999999993</v>
      </c>
      <c r="FB24">
        <v>9.6</v>
      </c>
      <c r="FC24">
        <v>2</v>
      </c>
      <c r="FD24">
        <v>512.13199999999995</v>
      </c>
      <c r="FE24">
        <v>502.30200000000002</v>
      </c>
      <c r="FF24">
        <v>23.333300000000001</v>
      </c>
      <c r="FG24">
        <v>32.162799999999997</v>
      </c>
      <c r="FH24">
        <v>30.0002</v>
      </c>
      <c r="FI24">
        <v>32.0458</v>
      </c>
      <c r="FJ24">
        <v>31.996500000000001</v>
      </c>
      <c r="FK24">
        <v>20.3675</v>
      </c>
      <c r="FL24">
        <v>47.910299999999999</v>
      </c>
      <c r="FM24">
        <v>25.807500000000001</v>
      </c>
      <c r="FN24">
        <v>23.334299999999999</v>
      </c>
      <c r="FO24">
        <v>418.14400000000001</v>
      </c>
      <c r="FP24">
        <v>15.957800000000001</v>
      </c>
      <c r="FQ24">
        <v>100.946</v>
      </c>
      <c r="FR24">
        <v>100.905</v>
      </c>
    </row>
    <row r="25" spans="1:174" x14ac:dyDescent="0.25">
      <c r="A25">
        <v>9</v>
      </c>
      <c r="B25">
        <v>1608224919</v>
      </c>
      <c r="C25">
        <v>697</v>
      </c>
      <c r="D25" t="s">
        <v>326</v>
      </c>
      <c r="E25" t="s">
        <v>327</v>
      </c>
      <c r="F25" t="s">
        <v>289</v>
      </c>
      <c r="G25" t="s">
        <v>290</v>
      </c>
      <c r="H25">
        <v>1608224911.25</v>
      </c>
      <c r="I25">
        <f t="shared" si="0"/>
        <v>2.9400140805369082E-3</v>
      </c>
      <c r="J25">
        <f t="shared" si="1"/>
        <v>17.444810767420584</v>
      </c>
      <c r="K25">
        <f t="shared" si="2"/>
        <v>499.37236666666701</v>
      </c>
      <c r="L25">
        <f t="shared" si="3"/>
        <v>314.50423692682364</v>
      </c>
      <c r="M25">
        <f t="shared" si="4"/>
        <v>31.96861605141758</v>
      </c>
      <c r="N25">
        <f t="shared" si="5"/>
        <v>50.760026677697283</v>
      </c>
      <c r="O25">
        <f t="shared" si="6"/>
        <v>0.16562662086199129</v>
      </c>
      <c r="P25">
        <f t="shared" si="7"/>
        <v>2.9566192213723754</v>
      </c>
      <c r="Q25">
        <f t="shared" si="8"/>
        <v>0.16063940646585667</v>
      </c>
      <c r="R25">
        <f t="shared" si="9"/>
        <v>0.10083520145330477</v>
      </c>
      <c r="S25">
        <f t="shared" si="10"/>
        <v>231.29345856414514</v>
      </c>
      <c r="T25">
        <f t="shared" si="11"/>
        <v>28.575009955871884</v>
      </c>
      <c r="U25">
        <f t="shared" si="12"/>
        <v>27.896190000000001</v>
      </c>
      <c r="V25">
        <f t="shared" si="13"/>
        <v>3.7719347332972695</v>
      </c>
      <c r="W25">
        <f t="shared" si="14"/>
        <v>51.813403924995313</v>
      </c>
      <c r="X25">
        <f t="shared" si="15"/>
        <v>1.964074824611556</v>
      </c>
      <c r="Y25">
        <f t="shared" si="16"/>
        <v>3.7906693554716759</v>
      </c>
      <c r="Z25">
        <f t="shared" si="17"/>
        <v>1.8078599086857134</v>
      </c>
      <c r="AA25">
        <f t="shared" si="18"/>
        <v>-129.65462095167766</v>
      </c>
      <c r="AB25">
        <f t="shared" si="19"/>
        <v>13.540796851550081</v>
      </c>
      <c r="AC25">
        <f t="shared" si="20"/>
        <v>0.99768631051359025</v>
      </c>
      <c r="AD25">
        <f t="shared" si="21"/>
        <v>116.17732077453115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53522.32933953157</v>
      </c>
      <c r="AJ25" t="s">
        <v>291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328</v>
      </c>
      <c r="AR25">
        <v>15337.2</v>
      </c>
      <c r="AS25">
        <v>1004.75807692308</v>
      </c>
      <c r="AT25">
        <v>1259.9100000000001</v>
      </c>
      <c r="AU25">
        <f t="shared" si="27"/>
        <v>0.20251599167950096</v>
      </c>
      <c r="AV25">
        <v>0.5</v>
      </c>
      <c r="AW25">
        <f t="shared" si="28"/>
        <v>1180.1991606277245</v>
      </c>
      <c r="AX25">
        <f t="shared" si="29"/>
        <v>17.444810767420584</v>
      </c>
      <c r="AY25">
        <f t="shared" si="30"/>
        <v>119.50460169691914</v>
      </c>
      <c r="AZ25">
        <f t="shared" si="31"/>
        <v>0.43394369439086927</v>
      </c>
      <c r="BA25">
        <f t="shared" si="32"/>
        <v>1.5270777042114627E-2</v>
      </c>
      <c r="BB25">
        <f t="shared" si="33"/>
        <v>1.589137319332333</v>
      </c>
      <c r="BC25" t="s">
        <v>329</v>
      </c>
      <c r="BD25">
        <v>713.18</v>
      </c>
      <c r="BE25">
        <f t="shared" si="34"/>
        <v>546.73000000000013</v>
      </c>
      <c r="BF25">
        <f t="shared" si="35"/>
        <v>0.46668725527576682</v>
      </c>
      <c r="BG25">
        <f t="shared" si="36"/>
        <v>0.78550355055121812</v>
      </c>
      <c r="BH25">
        <f t="shared" si="37"/>
        <v>0.46865617445387225</v>
      </c>
      <c r="BI25">
        <f t="shared" si="38"/>
        <v>0.78621203993011501</v>
      </c>
      <c r="BJ25">
        <f t="shared" si="39"/>
        <v>0.33125587577939081</v>
      </c>
      <c r="BK25">
        <f t="shared" si="40"/>
        <v>0.66874412422060914</v>
      </c>
      <c r="BL25">
        <f t="shared" si="41"/>
        <v>1400.0170000000001</v>
      </c>
      <c r="BM25">
        <f t="shared" si="42"/>
        <v>1180.1991606277245</v>
      </c>
      <c r="BN25">
        <f t="shared" si="43"/>
        <v>0.84298916415138136</v>
      </c>
      <c r="BO25">
        <f t="shared" si="44"/>
        <v>0.19597832830276268</v>
      </c>
      <c r="BP25">
        <v>6</v>
      </c>
      <c r="BQ25">
        <v>0.5</v>
      </c>
      <c r="BR25" t="s">
        <v>294</v>
      </c>
      <c r="BS25">
        <v>2</v>
      </c>
      <c r="BT25">
        <v>1608224911.25</v>
      </c>
      <c r="BU25">
        <v>499.37236666666701</v>
      </c>
      <c r="BV25">
        <v>522.05820000000006</v>
      </c>
      <c r="BW25">
        <v>19.322383333333299</v>
      </c>
      <c r="BX25">
        <v>15.86402</v>
      </c>
      <c r="BY25">
        <v>500.22036666666702</v>
      </c>
      <c r="BZ25">
        <v>19.388383333333302</v>
      </c>
      <c r="CA25">
        <v>500.21453333333301</v>
      </c>
      <c r="CB25">
        <v>101.547666666667</v>
      </c>
      <c r="CC25">
        <v>9.9981593333333299E-2</v>
      </c>
      <c r="CD25">
        <v>27.98114</v>
      </c>
      <c r="CE25">
        <v>27.896190000000001</v>
      </c>
      <c r="CF25">
        <v>999.9</v>
      </c>
      <c r="CG25">
        <v>0</v>
      </c>
      <c r="CH25">
        <v>0</v>
      </c>
      <c r="CI25">
        <v>10000.357</v>
      </c>
      <c r="CJ25">
        <v>0</v>
      </c>
      <c r="CK25">
        <v>304.54833333333301</v>
      </c>
      <c r="CL25">
        <v>1400.0170000000001</v>
      </c>
      <c r="CM25">
        <v>0.90000349999999996</v>
      </c>
      <c r="CN25">
        <v>9.999653E-2</v>
      </c>
      <c r="CO25">
        <v>0</v>
      </c>
      <c r="CP25">
        <v>1004.71733333333</v>
      </c>
      <c r="CQ25">
        <v>4.99979</v>
      </c>
      <c r="CR25">
        <v>13977.92</v>
      </c>
      <c r="CS25">
        <v>11904.83</v>
      </c>
      <c r="CT25">
        <v>46.75</v>
      </c>
      <c r="CU25">
        <v>48.75</v>
      </c>
      <c r="CV25">
        <v>47.75</v>
      </c>
      <c r="CW25">
        <v>47.787199999999999</v>
      </c>
      <c r="CX25">
        <v>47.945399999999999</v>
      </c>
      <c r="CY25">
        <v>1255.521</v>
      </c>
      <c r="CZ25">
        <v>139.49600000000001</v>
      </c>
      <c r="DA25">
        <v>0</v>
      </c>
      <c r="DB25">
        <v>93.200000047683702</v>
      </c>
      <c r="DC25">
        <v>0</v>
      </c>
      <c r="DD25">
        <v>1004.75807692308</v>
      </c>
      <c r="DE25">
        <v>10.805128208136701</v>
      </c>
      <c r="DF25">
        <v>131.962393216696</v>
      </c>
      <c r="DG25">
        <v>13977.896153846201</v>
      </c>
      <c r="DH25">
        <v>15</v>
      </c>
      <c r="DI25">
        <v>1608224947</v>
      </c>
      <c r="DJ25" t="s">
        <v>330</v>
      </c>
      <c r="DK25">
        <v>1608224941</v>
      </c>
      <c r="DL25">
        <v>1608224947</v>
      </c>
      <c r="DM25">
        <v>3</v>
      </c>
      <c r="DN25">
        <v>0.11799999999999999</v>
      </c>
      <c r="DO25">
        <v>5.0000000000000001E-3</v>
      </c>
      <c r="DP25">
        <v>-0.84799999999999998</v>
      </c>
      <c r="DQ25">
        <v>-6.6000000000000003E-2</v>
      </c>
      <c r="DR25">
        <v>522</v>
      </c>
      <c r="DS25">
        <v>16</v>
      </c>
      <c r="DT25">
        <v>0.08</v>
      </c>
      <c r="DU25">
        <v>0.02</v>
      </c>
      <c r="DV25">
        <v>17.522246741606502</v>
      </c>
      <c r="DW25">
        <v>-0.21543686423464201</v>
      </c>
      <c r="DX25">
        <v>4.6472934102691099E-2</v>
      </c>
      <c r="DY25">
        <v>1</v>
      </c>
      <c r="DZ25">
        <v>-22.812654838709701</v>
      </c>
      <c r="EA25">
        <v>8.4735483870980899E-2</v>
      </c>
      <c r="EB25">
        <v>5.5713419005048101E-2</v>
      </c>
      <c r="EC25">
        <v>1</v>
      </c>
      <c r="ED25">
        <v>3.52011064516129</v>
      </c>
      <c r="EE25">
        <v>0.133968387096769</v>
      </c>
      <c r="EF25">
        <v>1.00276466011702E-2</v>
      </c>
      <c r="EG25">
        <v>1</v>
      </c>
      <c r="EH25">
        <v>3</v>
      </c>
      <c r="EI25">
        <v>3</v>
      </c>
      <c r="EJ25" t="s">
        <v>301</v>
      </c>
      <c r="EK25">
        <v>100</v>
      </c>
      <c r="EL25">
        <v>100</v>
      </c>
      <c r="EM25">
        <v>-0.84799999999999998</v>
      </c>
      <c r="EN25">
        <v>-6.6000000000000003E-2</v>
      </c>
      <c r="EO25">
        <v>-1.21349394278357</v>
      </c>
      <c r="EP25">
        <v>8.1547674161403102E-4</v>
      </c>
      <c r="EQ25">
        <v>-7.5071724955183801E-7</v>
      </c>
      <c r="ER25">
        <v>1.8443278439785599E-10</v>
      </c>
      <c r="ES25">
        <v>-0.14036470413930399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11.2</v>
      </c>
      <c r="FB25">
        <v>11.2</v>
      </c>
      <c r="FC25">
        <v>2</v>
      </c>
      <c r="FD25">
        <v>512.43100000000004</v>
      </c>
      <c r="FE25">
        <v>500.70499999999998</v>
      </c>
      <c r="FF25">
        <v>23.4909</v>
      </c>
      <c r="FG25">
        <v>32.185499999999998</v>
      </c>
      <c r="FH25">
        <v>30</v>
      </c>
      <c r="FI25">
        <v>32.075699999999998</v>
      </c>
      <c r="FJ25">
        <v>32.025700000000001</v>
      </c>
      <c r="FK25">
        <v>24.3443</v>
      </c>
      <c r="FL25">
        <v>47.7029</v>
      </c>
      <c r="FM25">
        <v>18.732900000000001</v>
      </c>
      <c r="FN25">
        <v>23.496600000000001</v>
      </c>
      <c r="FO25">
        <v>522.303</v>
      </c>
      <c r="FP25">
        <v>15.8725</v>
      </c>
      <c r="FQ25">
        <v>100.947</v>
      </c>
      <c r="FR25">
        <v>100.902</v>
      </c>
    </row>
    <row r="26" spans="1:174" x14ac:dyDescent="0.25">
      <c r="A26">
        <v>10</v>
      </c>
      <c r="B26">
        <v>1608225060</v>
      </c>
      <c r="C26">
        <v>838</v>
      </c>
      <c r="D26" t="s">
        <v>331</v>
      </c>
      <c r="E26" t="s">
        <v>332</v>
      </c>
      <c r="F26" t="s">
        <v>289</v>
      </c>
      <c r="G26" t="s">
        <v>290</v>
      </c>
      <c r="H26">
        <v>1608225052</v>
      </c>
      <c r="I26">
        <f t="shared" si="0"/>
        <v>2.9951871990121486E-3</v>
      </c>
      <c r="J26">
        <f t="shared" si="1"/>
        <v>19.971875499154603</v>
      </c>
      <c r="K26">
        <f t="shared" si="2"/>
        <v>599.72254838709705</v>
      </c>
      <c r="L26">
        <f t="shared" si="3"/>
        <v>391.35046558333175</v>
      </c>
      <c r="M26">
        <f t="shared" si="4"/>
        <v>39.783549635163446</v>
      </c>
      <c r="N26">
        <f t="shared" si="5"/>
        <v>60.966049281483166</v>
      </c>
      <c r="O26">
        <f t="shared" si="6"/>
        <v>0.16922881944808574</v>
      </c>
      <c r="P26">
        <f t="shared" si="7"/>
        <v>2.9563584902499542</v>
      </c>
      <c r="Q26">
        <f t="shared" si="8"/>
        <v>0.16402553729806352</v>
      </c>
      <c r="R26">
        <f t="shared" si="9"/>
        <v>0.10297012830517335</v>
      </c>
      <c r="S26">
        <f t="shared" si="10"/>
        <v>231.28778146691442</v>
      </c>
      <c r="T26">
        <f t="shared" si="11"/>
        <v>28.579218485114239</v>
      </c>
      <c r="U26">
        <f t="shared" si="12"/>
        <v>27.900293548387101</v>
      </c>
      <c r="V26">
        <f t="shared" si="13"/>
        <v>3.7728378572440557</v>
      </c>
      <c r="W26">
        <f t="shared" si="14"/>
        <v>51.886354057195447</v>
      </c>
      <c r="X26">
        <f t="shared" si="15"/>
        <v>1.968953224514131</v>
      </c>
      <c r="Y26">
        <f t="shared" si="16"/>
        <v>3.7947419129579067</v>
      </c>
      <c r="Z26">
        <f t="shared" si="17"/>
        <v>1.8038846327299247</v>
      </c>
      <c r="AA26">
        <f t="shared" si="18"/>
        <v>-132.08775547643575</v>
      </c>
      <c r="AB26">
        <f t="shared" si="19"/>
        <v>15.821096120516941</v>
      </c>
      <c r="AC26">
        <f t="shared" si="20"/>
        <v>1.1659325172015302</v>
      </c>
      <c r="AD26">
        <f t="shared" si="21"/>
        <v>116.18705462819715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53511.66445699671</v>
      </c>
      <c r="AJ26" t="s">
        <v>291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333</v>
      </c>
      <c r="AR26">
        <v>15336.7</v>
      </c>
      <c r="AS26">
        <v>1041.87846153846</v>
      </c>
      <c r="AT26">
        <v>1321.51</v>
      </c>
      <c r="AU26">
        <f t="shared" si="27"/>
        <v>0.21160001699687481</v>
      </c>
      <c r="AV26">
        <v>0.5</v>
      </c>
      <c r="AW26">
        <f t="shared" si="28"/>
        <v>1180.1699067811794</v>
      </c>
      <c r="AX26">
        <f t="shared" si="29"/>
        <v>19.971875499154603</v>
      </c>
      <c r="AY26">
        <f t="shared" si="30"/>
        <v>124.86198616704885</v>
      </c>
      <c r="AZ26">
        <f t="shared" si="31"/>
        <v>0.45296668205310592</v>
      </c>
      <c r="BA26">
        <f t="shared" si="32"/>
        <v>1.7412427533437375E-2</v>
      </c>
      <c r="BB26">
        <f t="shared" si="33"/>
        <v>1.4684489712525823</v>
      </c>
      <c r="BC26" t="s">
        <v>334</v>
      </c>
      <c r="BD26">
        <v>722.91</v>
      </c>
      <c r="BE26">
        <f t="shared" si="34"/>
        <v>598.6</v>
      </c>
      <c r="BF26">
        <f t="shared" si="35"/>
        <v>0.46714256341720678</v>
      </c>
      <c r="BG26">
        <f t="shared" si="36"/>
        <v>0.76425367344447193</v>
      </c>
      <c r="BH26">
        <f t="shared" si="37"/>
        <v>0.46141299725960877</v>
      </c>
      <c r="BI26">
        <f t="shared" si="38"/>
        <v>0.76202295425822142</v>
      </c>
      <c r="BJ26">
        <f t="shared" si="39"/>
        <v>0.32412804658738686</v>
      </c>
      <c r="BK26">
        <f t="shared" si="40"/>
        <v>0.67587195341261319</v>
      </c>
      <c r="BL26">
        <f t="shared" si="41"/>
        <v>1399.98225806452</v>
      </c>
      <c r="BM26">
        <f t="shared" si="42"/>
        <v>1180.1699067811794</v>
      </c>
      <c r="BN26">
        <f t="shared" si="43"/>
        <v>0.84298918788640087</v>
      </c>
      <c r="BO26">
        <f t="shared" si="44"/>
        <v>0.19597837577280178</v>
      </c>
      <c r="BP26">
        <v>6</v>
      </c>
      <c r="BQ26">
        <v>0.5</v>
      </c>
      <c r="BR26" t="s">
        <v>294</v>
      </c>
      <c r="BS26">
        <v>2</v>
      </c>
      <c r="BT26">
        <v>1608225052</v>
      </c>
      <c r="BU26">
        <v>599.72254838709705</v>
      </c>
      <c r="BV26">
        <v>625.83274193548402</v>
      </c>
      <c r="BW26">
        <v>19.3685774193548</v>
      </c>
      <c r="BX26">
        <v>15.8455322580645</v>
      </c>
      <c r="BY26">
        <v>600.55945161290299</v>
      </c>
      <c r="BZ26">
        <v>19.366783870967701</v>
      </c>
      <c r="CA26">
        <v>500.22203225806402</v>
      </c>
      <c r="CB26">
        <v>101.55709677419399</v>
      </c>
      <c r="CC26">
        <v>9.9993567741935505E-2</v>
      </c>
      <c r="CD26">
        <v>27.999558064516101</v>
      </c>
      <c r="CE26">
        <v>27.900293548387101</v>
      </c>
      <c r="CF26">
        <v>999.9</v>
      </c>
      <c r="CG26">
        <v>0</v>
      </c>
      <c r="CH26">
        <v>0</v>
      </c>
      <c r="CI26">
        <v>9997.9493548387109</v>
      </c>
      <c r="CJ26">
        <v>0</v>
      </c>
      <c r="CK26">
        <v>298.65383870967702</v>
      </c>
      <c r="CL26">
        <v>1399.98225806452</v>
      </c>
      <c r="CM26">
        <v>0.90000183870967698</v>
      </c>
      <c r="CN26">
        <v>9.9998199999999995E-2</v>
      </c>
      <c r="CO26">
        <v>0</v>
      </c>
      <c r="CP26">
        <v>1041.8564516128999</v>
      </c>
      <c r="CQ26">
        <v>4.99979</v>
      </c>
      <c r="CR26">
        <v>14492.012903225799</v>
      </c>
      <c r="CS26">
        <v>11904.5258064516</v>
      </c>
      <c r="CT26">
        <v>46.836387096774203</v>
      </c>
      <c r="CU26">
        <v>48.936999999999998</v>
      </c>
      <c r="CV26">
        <v>47.906999999999996</v>
      </c>
      <c r="CW26">
        <v>47.936999999999998</v>
      </c>
      <c r="CX26">
        <v>48.061999999999998</v>
      </c>
      <c r="CY26">
        <v>1255.4906451612901</v>
      </c>
      <c r="CZ26">
        <v>139.493870967742</v>
      </c>
      <c r="DA26">
        <v>0</v>
      </c>
      <c r="DB26">
        <v>140.40000009536701</v>
      </c>
      <c r="DC26">
        <v>0</v>
      </c>
      <c r="DD26">
        <v>1041.87846153846</v>
      </c>
      <c r="DE26">
        <v>7.2478631410890601E-2</v>
      </c>
      <c r="DF26">
        <v>-28.2598290260662</v>
      </c>
      <c r="DG26">
        <v>14491.8923076923</v>
      </c>
      <c r="DH26">
        <v>15</v>
      </c>
      <c r="DI26">
        <v>1608224947</v>
      </c>
      <c r="DJ26" t="s">
        <v>330</v>
      </c>
      <c r="DK26">
        <v>1608224941</v>
      </c>
      <c r="DL26">
        <v>1608224947</v>
      </c>
      <c r="DM26">
        <v>3</v>
      </c>
      <c r="DN26">
        <v>0.11799999999999999</v>
      </c>
      <c r="DO26">
        <v>5.0000000000000001E-3</v>
      </c>
      <c r="DP26">
        <v>-0.84799999999999998</v>
      </c>
      <c r="DQ26">
        <v>-6.6000000000000003E-2</v>
      </c>
      <c r="DR26">
        <v>522</v>
      </c>
      <c r="DS26">
        <v>16</v>
      </c>
      <c r="DT26">
        <v>0.08</v>
      </c>
      <c r="DU26">
        <v>0.02</v>
      </c>
      <c r="DV26">
        <v>19.971793187055301</v>
      </c>
      <c r="DW26">
        <v>-0.130239670353648</v>
      </c>
      <c r="DX26">
        <v>9.3616060952926405E-2</v>
      </c>
      <c r="DY26">
        <v>1</v>
      </c>
      <c r="DZ26">
        <v>-26.109174193548402</v>
      </c>
      <c r="EA26">
        <v>0.155908064516177</v>
      </c>
      <c r="EB26">
        <v>0.10921375893393</v>
      </c>
      <c r="EC26">
        <v>1</v>
      </c>
      <c r="ED26">
        <v>3.5242980645161301</v>
      </c>
      <c r="EE26">
        <v>-0.14219564516129499</v>
      </c>
      <c r="EF26">
        <v>1.5727767394695401E-2</v>
      </c>
      <c r="EG26">
        <v>1</v>
      </c>
      <c r="EH26">
        <v>3</v>
      </c>
      <c r="EI26">
        <v>3</v>
      </c>
      <c r="EJ26" t="s">
        <v>301</v>
      </c>
      <c r="EK26">
        <v>100</v>
      </c>
      <c r="EL26">
        <v>100</v>
      </c>
      <c r="EM26">
        <v>-0.83699999999999997</v>
      </c>
      <c r="EN26">
        <v>1.8E-3</v>
      </c>
      <c r="EO26">
        <v>-1.0956192357354</v>
      </c>
      <c r="EP26">
        <v>8.1547674161403102E-4</v>
      </c>
      <c r="EQ26">
        <v>-7.5071724955183801E-7</v>
      </c>
      <c r="ER26">
        <v>1.8443278439785599E-10</v>
      </c>
      <c r="ES26">
        <v>-0.13546494346524299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2</v>
      </c>
      <c r="FB26">
        <v>1.9</v>
      </c>
      <c r="FC26">
        <v>2</v>
      </c>
      <c r="FD26">
        <v>512.38</v>
      </c>
      <c r="FE26">
        <v>498.74700000000001</v>
      </c>
      <c r="FF26">
        <v>23.485600000000002</v>
      </c>
      <c r="FG26">
        <v>32.198999999999998</v>
      </c>
      <c r="FH26">
        <v>30.000800000000002</v>
      </c>
      <c r="FI26">
        <v>32.102200000000003</v>
      </c>
      <c r="FJ26">
        <v>32.053800000000003</v>
      </c>
      <c r="FK26">
        <v>28.182600000000001</v>
      </c>
      <c r="FL26">
        <v>47.020699999999998</v>
      </c>
      <c r="FM26">
        <v>10.690200000000001</v>
      </c>
      <c r="FN26">
        <v>23.445699999999999</v>
      </c>
      <c r="FO26">
        <v>625.95899999999995</v>
      </c>
      <c r="FP26">
        <v>15.9107</v>
      </c>
      <c r="FQ26">
        <v>100.952</v>
      </c>
      <c r="FR26">
        <v>100.899</v>
      </c>
    </row>
    <row r="27" spans="1:174" x14ac:dyDescent="0.25">
      <c r="A27">
        <v>11</v>
      </c>
      <c r="B27">
        <v>1608225168</v>
      </c>
      <c r="C27">
        <v>946</v>
      </c>
      <c r="D27" t="s">
        <v>335</v>
      </c>
      <c r="E27" t="s">
        <v>336</v>
      </c>
      <c r="F27" t="s">
        <v>289</v>
      </c>
      <c r="G27" t="s">
        <v>290</v>
      </c>
      <c r="H27">
        <v>1608225160.25</v>
      </c>
      <c r="I27">
        <f t="shared" si="0"/>
        <v>2.9833923214562493E-3</v>
      </c>
      <c r="J27">
        <f t="shared" si="1"/>
        <v>21.471450062869462</v>
      </c>
      <c r="K27">
        <f t="shared" si="2"/>
        <v>699.68563333333304</v>
      </c>
      <c r="L27">
        <f t="shared" si="3"/>
        <v>471.97007404092295</v>
      </c>
      <c r="M27">
        <f t="shared" si="4"/>
        <v>47.981605799979754</v>
      </c>
      <c r="N27">
        <f t="shared" si="5"/>
        <v>71.131713828954005</v>
      </c>
      <c r="O27">
        <f t="shared" si="6"/>
        <v>0.16753245710003897</v>
      </c>
      <c r="P27">
        <f t="shared" si="7"/>
        <v>2.9573493428673032</v>
      </c>
      <c r="Q27">
        <f t="shared" si="8"/>
        <v>0.16243292895139044</v>
      </c>
      <c r="R27">
        <f t="shared" si="9"/>
        <v>0.10196582286869121</v>
      </c>
      <c r="S27">
        <f t="shared" si="10"/>
        <v>231.29020220582484</v>
      </c>
      <c r="T27">
        <f t="shared" si="11"/>
        <v>28.581435767799757</v>
      </c>
      <c r="U27">
        <f t="shared" si="12"/>
        <v>27.940660000000001</v>
      </c>
      <c r="V27">
        <f t="shared" si="13"/>
        <v>3.7817319147308197</v>
      </c>
      <c r="W27">
        <f t="shared" si="14"/>
        <v>51.844849373902157</v>
      </c>
      <c r="X27">
        <f t="shared" si="15"/>
        <v>1.9673031378726527</v>
      </c>
      <c r="Y27">
        <f t="shared" si="16"/>
        <v>3.7945970749853513</v>
      </c>
      <c r="Z27">
        <f t="shared" si="17"/>
        <v>1.8144287768581671</v>
      </c>
      <c r="AA27">
        <f t="shared" si="18"/>
        <v>-131.56760137622058</v>
      </c>
      <c r="AB27">
        <f t="shared" si="19"/>
        <v>9.2861200744667638</v>
      </c>
      <c r="AC27">
        <f t="shared" si="20"/>
        <v>0.68424488109669879</v>
      </c>
      <c r="AD27">
        <f t="shared" si="21"/>
        <v>109.69296578516773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53540.753348205086</v>
      </c>
      <c r="AJ27" t="s">
        <v>291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337</v>
      </c>
      <c r="AR27">
        <v>15335.9</v>
      </c>
      <c r="AS27">
        <v>1055.6284000000001</v>
      </c>
      <c r="AT27">
        <v>1338.2</v>
      </c>
      <c r="AU27">
        <f t="shared" si="27"/>
        <v>0.21115797339710052</v>
      </c>
      <c r="AV27">
        <v>0.5</v>
      </c>
      <c r="AW27">
        <f t="shared" si="28"/>
        <v>1180.1800606277675</v>
      </c>
      <c r="AX27">
        <f t="shared" si="29"/>
        <v>21.471450062869462</v>
      </c>
      <c r="AY27">
        <f t="shared" si="30"/>
        <v>124.6022149229133</v>
      </c>
      <c r="AZ27">
        <f t="shared" si="31"/>
        <v>0.45777910626214319</v>
      </c>
      <c r="BA27">
        <f t="shared" si="32"/>
        <v>1.8682909734093596E-2</v>
      </c>
      <c r="BB27">
        <f t="shared" si="33"/>
        <v>1.4376625317590792</v>
      </c>
      <c r="BC27" t="s">
        <v>338</v>
      </c>
      <c r="BD27">
        <v>725.6</v>
      </c>
      <c r="BE27">
        <f t="shared" si="34"/>
        <v>612.6</v>
      </c>
      <c r="BF27">
        <f t="shared" si="35"/>
        <v>0.46126607900750893</v>
      </c>
      <c r="BG27">
        <f t="shared" si="36"/>
        <v>0.7584841985744023</v>
      </c>
      <c r="BH27">
        <f t="shared" si="37"/>
        <v>0.45376767052894224</v>
      </c>
      <c r="BI27">
        <f t="shared" si="38"/>
        <v>0.75546912568900226</v>
      </c>
      <c r="BJ27">
        <f t="shared" si="39"/>
        <v>0.31705727785255539</v>
      </c>
      <c r="BK27">
        <f t="shared" si="40"/>
        <v>0.68294272214744467</v>
      </c>
      <c r="BL27">
        <f t="shared" si="41"/>
        <v>1399.9939999999999</v>
      </c>
      <c r="BM27">
        <f t="shared" si="42"/>
        <v>1180.1800606277675</v>
      </c>
      <c r="BN27">
        <f t="shared" si="43"/>
        <v>0.84298937040284994</v>
      </c>
      <c r="BO27">
        <f t="shared" si="44"/>
        <v>0.19597874080570024</v>
      </c>
      <c r="BP27">
        <v>6</v>
      </c>
      <c r="BQ27">
        <v>0.5</v>
      </c>
      <c r="BR27" t="s">
        <v>294</v>
      </c>
      <c r="BS27">
        <v>2</v>
      </c>
      <c r="BT27">
        <v>1608225160.25</v>
      </c>
      <c r="BU27">
        <v>699.68563333333304</v>
      </c>
      <c r="BV27">
        <v>727.94436666666695</v>
      </c>
      <c r="BW27">
        <v>19.3513366666667</v>
      </c>
      <c r="BX27">
        <v>15.842026666666699</v>
      </c>
      <c r="BY27">
        <v>700.51506666666705</v>
      </c>
      <c r="BZ27">
        <v>19.349886666666698</v>
      </c>
      <c r="CA27">
        <v>500.21109999999999</v>
      </c>
      <c r="CB27">
        <v>101.5624</v>
      </c>
      <c r="CC27">
        <v>9.9990136666666701E-2</v>
      </c>
      <c r="CD27">
        <v>27.998903333333299</v>
      </c>
      <c r="CE27">
        <v>27.940660000000001</v>
      </c>
      <c r="CF27">
        <v>999.9</v>
      </c>
      <c r="CG27">
        <v>0</v>
      </c>
      <c r="CH27">
        <v>0</v>
      </c>
      <c r="CI27">
        <v>10003.0486666667</v>
      </c>
      <c r="CJ27">
        <v>0</v>
      </c>
      <c r="CK27">
        <v>302.06186666666702</v>
      </c>
      <c r="CL27">
        <v>1399.9939999999999</v>
      </c>
      <c r="CM27">
        <v>0.89999923333333398</v>
      </c>
      <c r="CN27">
        <v>0.100000776666667</v>
      </c>
      <c r="CO27">
        <v>0</v>
      </c>
      <c r="CP27">
        <v>1055.7446666666699</v>
      </c>
      <c r="CQ27">
        <v>4.99979</v>
      </c>
      <c r="CR27">
        <v>14684.446666666699</v>
      </c>
      <c r="CS27">
        <v>11904.6266666667</v>
      </c>
      <c r="CT27">
        <v>46.936999999999998</v>
      </c>
      <c r="CU27">
        <v>49.037199999999999</v>
      </c>
      <c r="CV27">
        <v>48.012333333333302</v>
      </c>
      <c r="CW27">
        <v>48</v>
      </c>
      <c r="CX27">
        <v>48.186999999999998</v>
      </c>
      <c r="CY27">
        <v>1255.49066666667</v>
      </c>
      <c r="CZ27">
        <v>139.50333333333299</v>
      </c>
      <c r="DA27">
        <v>0</v>
      </c>
      <c r="DB27">
        <v>107.5</v>
      </c>
      <c r="DC27">
        <v>0</v>
      </c>
      <c r="DD27">
        <v>1055.6284000000001</v>
      </c>
      <c r="DE27">
        <v>-10.033076913067999</v>
      </c>
      <c r="DF27">
        <v>-139.45384603141301</v>
      </c>
      <c r="DG27">
        <v>14682.88</v>
      </c>
      <c r="DH27">
        <v>15</v>
      </c>
      <c r="DI27">
        <v>1608224947</v>
      </c>
      <c r="DJ27" t="s">
        <v>330</v>
      </c>
      <c r="DK27">
        <v>1608224941</v>
      </c>
      <c r="DL27">
        <v>1608224947</v>
      </c>
      <c r="DM27">
        <v>3</v>
      </c>
      <c r="DN27">
        <v>0.11799999999999999</v>
      </c>
      <c r="DO27">
        <v>5.0000000000000001E-3</v>
      </c>
      <c r="DP27">
        <v>-0.84799999999999998</v>
      </c>
      <c r="DQ27">
        <v>-6.6000000000000003E-2</v>
      </c>
      <c r="DR27">
        <v>522</v>
      </c>
      <c r="DS27">
        <v>16</v>
      </c>
      <c r="DT27">
        <v>0.08</v>
      </c>
      <c r="DU27">
        <v>0.02</v>
      </c>
      <c r="DV27">
        <v>21.483927908432602</v>
      </c>
      <c r="DW27">
        <v>3.1939955479207999E-2</v>
      </c>
      <c r="DX27">
        <v>7.0202717132411899E-2</v>
      </c>
      <c r="DY27">
        <v>1</v>
      </c>
      <c r="DZ27">
        <v>-28.2730903225806</v>
      </c>
      <c r="EA27">
        <v>-3.7166129032189701E-2</v>
      </c>
      <c r="EB27">
        <v>8.2460290951262699E-2</v>
      </c>
      <c r="EC27">
        <v>1</v>
      </c>
      <c r="ED27">
        <v>3.5091590322580699</v>
      </c>
      <c r="EE27">
        <v>2.3726129032257501E-2</v>
      </c>
      <c r="EF27">
        <v>2.1037989521856498E-3</v>
      </c>
      <c r="EG27">
        <v>1</v>
      </c>
      <c r="EH27">
        <v>3</v>
      </c>
      <c r="EI27">
        <v>3</v>
      </c>
      <c r="EJ27" t="s">
        <v>301</v>
      </c>
      <c r="EK27">
        <v>100</v>
      </c>
      <c r="EL27">
        <v>100</v>
      </c>
      <c r="EM27">
        <v>-0.83</v>
      </c>
      <c r="EN27">
        <v>1.4E-3</v>
      </c>
      <c r="EO27">
        <v>-1.0956192357354</v>
      </c>
      <c r="EP27">
        <v>8.1547674161403102E-4</v>
      </c>
      <c r="EQ27">
        <v>-7.5071724955183801E-7</v>
      </c>
      <c r="ER27">
        <v>1.8443278439785599E-10</v>
      </c>
      <c r="ES27">
        <v>-0.13546494346524299</v>
      </c>
      <c r="ET27">
        <v>-1.3848143210928599E-2</v>
      </c>
      <c r="EU27">
        <v>1.44553185324755E-3</v>
      </c>
      <c r="EV27">
        <v>-1.8822019075458498E-5</v>
      </c>
      <c r="EW27">
        <v>6</v>
      </c>
      <c r="EX27">
        <v>2177</v>
      </c>
      <c r="EY27">
        <v>1</v>
      </c>
      <c r="EZ27">
        <v>25</v>
      </c>
      <c r="FA27">
        <v>3.8</v>
      </c>
      <c r="FB27">
        <v>3.7</v>
      </c>
      <c r="FC27">
        <v>2</v>
      </c>
      <c r="FD27">
        <v>512.58600000000001</v>
      </c>
      <c r="FE27">
        <v>497.78800000000001</v>
      </c>
      <c r="FF27">
        <v>23.676200000000001</v>
      </c>
      <c r="FG27">
        <v>32.194000000000003</v>
      </c>
      <c r="FH27">
        <v>30.000599999999999</v>
      </c>
      <c r="FI27">
        <v>32.107799999999997</v>
      </c>
      <c r="FJ27">
        <v>32.0593</v>
      </c>
      <c r="FK27">
        <v>31.886900000000001</v>
      </c>
      <c r="FL27">
        <v>46.473700000000001</v>
      </c>
      <c r="FM27">
        <v>3.3554900000000001</v>
      </c>
      <c r="FN27">
        <v>23.506699999999999</v>
      </c>
      <c r="FO27">
        <v>727.92200000000003</v>
      </c>
      <c r="FP27">
        <v>15.9183</v>
      </c>
      <c r="FQ27">
        <v>100.959</v>
      </c>
      <c r="FR27">
        <v>100.899</v>
      </c>
    </row>
    <row r="28" spans="1:174" x14ac:dyDescent="0.25">
      <c r="A28">
        <v>12</v>
      </c>
      <c r="B28">
        <v>1608225280</v>
      </c>
      <c r="C28">
        <v>1058</v>
      </c>
      <c r="D28" t="s">
        <v>339</v>
      </c>
      <c r="E28" t="s">
        <v>340</v>
      </c>
      <c r="F28" t="s">
        <v>289</v>
      </c>
      <c r="G28" t="s">
        <v>290</v>
      </c>
      <c r="H28">
        <v>1608225272.25</v>
      </c>
      <c r="I28">
        <f t="shared" si="0"/>
        <v>2.9337727547157004E-3</v>
      </c>
      <c r="J28">
        <f t="shared" si="1"/>
        <v>21.930698298210622</v>
      </c>
      <c r="K28">
        <f t="shared" si="2"/>
        <v>799.77303333333396</v>
      </c>
      <c r="L28">
        <f t="shared" si="3"/>
        <v>563.69842944009542</v>
      </c>
      <c r="M28">
        <f t="shared" si="4"/>
        <v>57.310315122587568</v>
      </c>
      <c r="N28">
        <f t="shared" si="5"/>
        <v>81.311641425731594</v>
      </c>
      <c r="O28">
        <f t="shared" si="6"/>
        <v>0.16652701194375572</v>
      </c>
      <c r="P28">
        <f t="shared" si="7"/>
        <v>2.9570010423026116</v>
      </c>
      <c r="Q28">
        <f t="shared" si="8"/>
        <v>0.16148694440491002</v>
      </c>
      <c r="R28">
        <f t="shared" si="9"/>
        <v>0.10136946379751845</v>
      </c>
      <c r="S28">
        <f t="shared" si="10"/>
        <v>231.29387009861804</v>
      </c>
      <c r="T28">
        <f t="shared" si="11"/>
        <v>28.602368450361745</v>
      </c>
      <c r="U28">
        <f t="shared" si="12"/>
        <v>27.9168633333333</v>
      </c>
      <c r="V28">
        <f t="shared" si="13"/>
        <v>3.7764865154282026</v>
      </c>
      <c r="W28">
        <f t="shared" si="14"/>
        <v>52.201219611020392</v>
      </c>
      <c r="X28">
        <f t="shared" si="15"/>
        <v>1.98175765233422</v>
      </c>
      <c r="Y28">
        <f t="shared" si="16"/>
        <v>3.7963818989314264</v>
      </c>
      <c r="Z28">
        <f t="shared" si="17"/>
        <v>1.7947288630939826</v>
      </c>
      <c r="AA28">
        <f t="shared" si="18"/>
        <v>-129.37937848296238</v>
      </c>
      <c r="AB28">
        <f t="shared" si="19"/>
        <v>14.364610186961391</v>
      </c>
      <c r="AC28">
        <f t="shared" si="20"/>
        <v>1.0584935524619994</v>
      </c>
      <c r="AD28">
        <f t="shared" si="21"/>
        <v>117.33759535507906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53529.303855630526</v>
      </c>
      <c r="AJ28" t="s">
        <v>291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341</v>
      </c>
      <c r="AR28">
        <v>15334.8</v>
      </c>
      <c r="AS28">
        <v>1052.6856</v>
      </c>
      <c r="AT28">
        <v>1322.89</v>
      </c>
      <c r="AU28">
        <f t="shared" si="27"/>
        <v>0.20425311250368516</v>
      </c>
      <c r="AV28">
        <v>0.5</v>
      </c>
      <c r="AW28">
        <f t="shared" si="28"/>
        <v>1180.1981206277765</v>
      </c>
      <c r="AX28">
        <f t="shared" si="29"/>
        <v>21.930698298210622</v>
      </c>
      <c r="AY28">
        <f t="shared" si="30"/>
        <v>120.52956975461152</v>
      </c>
      <c r="AZ28">
        <f t="shared" si="31"/>
        <v>0.45319716680903177</v>
      </c>
      <c r="BA28">
        <f t="shared" si="32"/>
        <v>1.9071751924205786E-2</v>
      </c>
      <c r="BB28">
        <f t="shared" si="33"/>
        <v>1.4658739577742668</v>
      </c>
      <c r="BC28" t="s">
        <v>342</v>
      </c>
      <c r="BD28">
        <v>723.36</v>
      </c>
      <c r="BE28">
        <f t="shared" si="34"/>
        <v>599.53000000000009</v>
      </c>
      <c r="BF28">
        <f t="shared" si="35"/>
        <v>0.4506937100728905</v>
      </c>
      <c r="BG28">
        <f t="shared" si="36"/>
        <v>0.76384555996722758</v>
      </c>
      <c r="BH28">
        <f t="shared" si="37"/>
        <v>0.44484455515635662</v>
      </c>
      <c r="BI28">
        <f t="shared" si="38"/>
        <v>0.76148105591037707</v>
      </c>
      <c r="BJ28">
        <f t="shared" si="39"/>
        <v>0.30969721835116398</v>
      </c>
      <c r="BK28">
        <f t="shared" si="40"/>
        <v>0.69030278164883607</v>
      </c>
      <c r="BL28">
        <f t="shared" si="41"/>
        <v>1400.0153333333301</v>
      </c>
      <c r="BM28">
        <f t="shared" si="42"/>
        <v>1180.1981206277765</v>
      </c>
      <c r="BN28">
        <f t="shared" si="43"/>
        <v>0.8429894248499511</v>
      </c>
      <c r="BO28">
        <f t="shared" si="44"/>
        <v>0.1959788496999022</v>
      </c>
      <c r="BP28">
        <v>6</v>
      </c>
      <c r="BQ28">
        <v>0.5</v>
      </c>
      <c r="BR28" t="s">
        <v>294</v>
      </c>
      <c r="BS28">
        <v>2</v>
      </c>
      <c r="BT28">
        <v>1608225272.25</v>
      </c>
      <c r="BU28">
        <v>799.77303333333396</v>
      </c>
      <c r="BV28">
        <v>828.89353333333304</v>
      </c>
      <c r="BW28">
        <v>19.492366666666701</v>
      </c>
      <c r="BX28">
        <v>16.041879999999999</v>
      </c>
      <c r="BY28">
        <v>800.60249999999996</v>
      </c>
      <c r="BZ28">
        <v>19.488016666666699</v>
      </c>
      <c r="CA28">
        <v>500.20536666666698</v>
      </c>
      <c r="CB28">
        <v>101.568433333333</v>
      </c>
      <c r="CC28">
        <v>9.9962620000000002E-2</v>
      </c>
      <c r="CD28">
        <v>28.006969999999999</v>
      </c>
      <c r="CE28">
        <v>27.9168633333333</v>
      </c>
      <c r="CF28">
        <v>999.9</v>
      </c>
      <c r="CG28">
        <v>0</v>
      </c>
      <c r="CH28">
        <v>0</v>
      </c>
      <c r="CI28">
        <v>10000.4783333333</v>
      </c>
      <c r="CJ28">
        <v>0</v>
      </c>
      <c r="CK28">
        <v>326.15030000000002</v>
      </c>
      <c r="CL28">
        <v>1400.0153333333301</v>
      </c>
      <c r="CM28">
        <v>0.89999689999999999</v>
      </c>
      <c r="CN28">
        <v>0.10000314</v>
      </c>
      <c r="CO28">
        <v>0</v>
      </c>
      <c r="CP28">
        <v>1052.7656666666701</v>
      </c>
      <c r="CQ28">
        <v>4.99979</v>
      </c>
      <c r="CR28">
        <v>14665.78</v>
      </c>
      <c r="CS28">
        <v>11904.7833333333</v>
      </c>
      <c r="CT28">
        <v>47</v>
      </c>
      <c r="CU28">
        <v>49.120800000000003</v>
      </c>
      <c r="CV28">
        <v>48.070399999999999</v>
      </c>
      <c r="CW28">
        <v>48.061999999999998</v>
      </c>
      <c r="CX28">
        <v>48.25</v>
      </c>
      <c r="CY28">
        <v>1255.5073333333301</v>
      </c>
      <c r="CZ28">
        <v>139.50800000000001</v>
      </c>
      <c r="DA28">
        <v>0</v>
      </c>
      <c r="DB28">
        <v>111.09999990463299</v>
      </c>
      <c r="DC28">
        <v>0</v>
      </c>
      <c r="DD28">
        <v>1052.6856</v>
      </c>
      <c r="DE28">
        <v>-17.1876922824273</v>
      </c>
      <c r="DF28">
        <v>-217.09230735644701</v>
      </c>
      <c r="DG28">
        <v>14664.6</v>
      </c>
      <c r="DH28">
        <v>15</v>
      </c>
      <c r="DI28">
        <v>1608224947</v>
      </c>
      <c r="DJ28" t="s">
        <v>330</v>
      </c>
      <c r="DK28">
        <v>1608224941</v>
      </c>
      <c r="DL28">
        <v>1608224947</v>
      </c>
      <c r="DM28">
        <v>3</v>
      </c>
      <c r="DN28">
        <v>0.11799999999999999</v>
      </c>
      <c r="DO28">
        <v>5.0000000000000001E-3</v>
      </c>
      <c r="DP28">
        <v>-0.84799999999999998</v>
      </c>
      <c r="DQ28">
        <v>-6.6000000000000003E-2</v>
      </c>
      <c r="DR28">
        <v>522</v>
      </c>
      <c r="DS28">
        <v>16</v>
      </c>
      <c r="DT28">
        <v>0.08</v>
      </c>
      <c r="DU28">
        <v>0.02</v>
      </c>
      <c r="DV28">
        <v>21.945184808746198</v>
      </c>
      <c r="DW28">
        <v>-0.21675268020695401</v>
      </c>
      <c r="DX28">
        <v>7.4413428692349501E-2</v>
      </c>
      <c r="DY28">
        <v>1</v>
      </c>
      <c r="DZ28">
        <v>-29.131235483870999</v>
      </c>
      <c r="EA28">
        <v>0.175770967741992</v>
      </c>
      <c r="EB28">
        <v>8.83391213098597E-2</v>
      </c>
      <c r="EC28">
        <v>1</v>
      </c>
      <c r="ED28">
        <v>3.4472416129032299</v>
      </c>
      <c r="EE28">
        <v>0.18337161290322501</v>
      </c>
      <c r="EF28">
        <v>1.9872982810480201E-2</v>
      </c>
      <c r="EG28">
        <v>1</v>
      </c>
      <c r="EH28">
        <v>3</v>
      </c>
      <c r="EI28">
        <v>3</v>
      </c>
      <c r="EJ28" t="s">
        <v>301</v>
      </c>
      <c r="EK28">
        <v>100</v>
      </c>
      <c r="EL28">
        <v>100</v>
      </c>
      <c r="EM28">
        <v>-0.83</v>
      </c>
      <c r="EN28">
        <v>4.4999999999999997E-3</v>
      </c>
      <c r="EO28">
        <v>-1.0956192357354</v>
      </c>
      <c r="EP28">
        <v>8.1547674161403102E-4</v>
      </c>
      <c r="EQ28">
        <v>-7.5071724955183801E-7</v>
      </c>
      <c r="ER28">
        <v>1.8443278439785599E-10</v>
      </c>
      <c r="ES28">
        <v>-0.13546494346524299</v>
      </c>
      <c r="ET28">
        <v>-1.3848143210928599E-2</v>
      </c>
      <c r="EU28">
        <v>1.44553185324755E-3</v>
      </c>
      <c r="EV28">
        <v>-1.8822019075458498E-5</v>
      </c>
      <c r="EW28">
        <v>6</v>
      </c>
      <c r="EX28">
        <v>2177</v>
      </c>
      <c r="EY28">
        <v>1</v>
      </c>
      <c r="EZ28">
        <v>25</v>
      </c>
      <c r="FA28">
        <v>5.7</v>
      </c>
      <c r="FB28">
        <v>5.5</v>
      </c>
      <c r="FC28">
        <v>2</v>
      </c>
      <c r="FD28">
        <v>512.24400000000003</v>
      </c>
      <c r="FE28">
        <v>496.45</v>
      </c>
      <c r="FF28">
        <v>23.514700000000001</v>
      </c>
      <c r="FG28">
        <v>32.174100000000003</v>
      </c>
      <c r="FH28">
        <v>30.000699999999998</v>
      </c>
      <c r="FI28">
        <v>32.099299999999999</v>
      </c>
      <c r="FJ28">
        <v>32.051000000000002</v>
      </c>
      <c r="FK28">
        <v>35.468699999999998</v>
      </c>
      <c r="FL28">
        <v>46.877699999999997</v>
      </c>
      <c r="FM28">
        <v>0</v>
      </c>
      <c r="FN28">
        <v>23.461500000000001</v>
      </c>
      <c r="FO28">
        <v>828.79100000000005</v>
      </c>
      <c r="FP28">
        <v>15.9739</v>
      </c>
      <c r="FQ28">
        <v>100.971</v>
      </c>
      <c r="FR28">
        <v>100.9</v>
      </c>
    </row>
    <row r="29" spans="1:174" x14ac:dyDescent="0.25">
      <c r="A29">
        <v>13</v>
      </c>
      <c r="B29">
        <v>1608225388</v>
      </c>
      <c r="C29">
        <v>1166</v>
      </c>
      <c r="D29" t="s">
        <v>343</v>
      </c>
      <c r="E29" t="s">
        <v>344</v>
      </c>
      <c r="F29" t="s">
        <v>289</v>
      </c>
      <c r="G29" t="s">
        <v>290</v>
      </c>
      <c r="H29">
        <v>1608225380.25</v>
      </c>
      <c r="I29">
        <f t="shared" si="0"/>
        <v>2.9509260193959683E-3</v>
      </c>
      <c r="J29">
        <f t="shared" si="1"/>
        <v>21.917518657069866</v>
      </c>
      <c r="K29">
        <f t="shared" si="2"/>
        <v>899.73286666666695</v>
      </c>
      <c r="L29">
        <f t="shared" si="3"/>
        <v>661.2366709539283</v>
      </c>
      <c r="M29">
        <f t="shared" si="4"/>
        <v>67.230139907573928</v>
      </c>
      <c r="N29">
        <f t="shared" si="5"/>
        <v>91.47884435716233</v>
      </c>
      <c r="O29">
        <f t="shared" si="6"/>
        <v>0.16684105680453076</v>
      </c>
      <c r="P29">
        <f t="shared" si="7"/>
        <v>2.957160926341114</v>
      </c>
      <c r="Q29">
        <f t="shared" si="8"/>
        <v>0.16178253713963855</v>
      </c>
      <c r="R29">
        <f t="shared" si="9"/>
        <v>0.10155579797284264</v>
      </c>
      <c r="S29">
        <f t="shared" si="10"/>
        <v>231.29173254285232</v>
      </c>
      <c r="T29">
        <f t="shared" si="11"/>
        <v>28.567182628157731</v>
      </c>
      <c r="U29">
        <f t="shared" si="12"/>
        <v>27.855840000000001</v>
      </c>
      <c r="V29">
        <f t="shared" si="13"/>
        <v>3.7630643987019576</v>
      </c>
      <c r="W29">
        <f t="shared" si="14"/>
        <v>51.740126654394935</v>
      </c>
      <c r="X29">
        <f t="shared" si="15"/>
        <v>1.9607361039127744</v>
      </c>
      <c r="Y29">
        <f t="shared" si="16"/>
        <v>3.7895850487761118</v>
      </c>
      <c r="Z29">
        <f t="shared" si="17"/>
        <v>1.8023282947891832</v>
      </c>
      <c r="AA29">
        <f t="shared" si="18"/>
        <v>-130.13583745536221</v>
      </c>
      <c r="AB29">
        <f t="shared" si="19"/>
        <v>19.19388292418164</v>
      </c>
      <c r="AC29">
        <f t="shared" si="20"/>
        <v>1.4136278964002797</v>
      </c>
      <c r="AD29">
        <f t="shared" si="21"/>
        <v>121.76340590807202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53539.534074775045</v>
      </c>
      <c r="AJ29" t="s">
        <v>291</v>
      </c>
      <c r="AK29">
        <v>15552.9</v>
      </c>
      <c r="AL29">
        <v>715.47692307692296</v>
      </c>
      <c r="AM29">
        <v>3262.08</v>
      </c>
      <c r="AN29">
        <f t="shared" si="25"/>
        <v>2546.603076923077</v>
      </c>
      <c r="AO29">
        <f t="shared" si="26"/>
        <v>0.78066849277855754</v>
      </c>
      <c r="AP29">
        <v>-0.57774747981622299</v>
      </c>
      <c r="AQ29" t="s">
        <v>345</v>
      </c>
      <c r="AR29">
        <v>15334</v>
      </c>
      <c r="AS29">
        <v>1043.6728000000001</v>
      </c>
      <c r="AT29">
        <v>1299.05</v>
      </c>
      <c r="AU29">
        <f t="shared" si="27"/>
        <v>0.19658766021323271</v>
      </c>
      <c r="AV29">
        <v>0.5</v>
      </c>
      <c r="AW29">
        <f t="shared" si="28"/>
        <v>1180.1876706277712</v>
      </c>
      <c r="AX29">
        <f t="shared" si="29"/>
        <v>21.917518657069866</v>
      </c>
      <c r="AY29">
        <f t="shared" si="30"/>
        <v>116.00516639060945</v>
      </c>
      <c r="AZ29">
        <f t="shared" si="31"/>
        <v>0.44643393248912666</v>
      </c>
      <c r="BA29">
        <f t="shared" si="32"/>
        <v>1.9060753384180246E-2</v>
      </c>
      <c r="BB29">
        <f t="shared" si="33"/>
        <v>1.5111273623032215</v>
      </c>
      <c r="BC29" t="s">
        <v>346</v>
      </c>
      <c r="BD29">
        <v>719.11</v>
      </c>
      <c r="BE29">
        <f t="shared" si="34"/>
        <v>579.93999999999994</v>
      </c>
      <c r="BF29">
        <f t="shared" si="35"/>
        <v>0.44035107080042751</v>
      </c>
      <c r="BG29">
        <f t="shared" si="36"/>
        <v>0.77194382945925444</v>
      </c>
      <c r="BH29">
        <f t="shared" si="37"/>
        <v>0.43760963296403432</v>
      </c>
      <c r="BI29">
        <f t="shared" si="38"/>
        <v>0.77084254620936965</v>
      </c>
      <c r="BJ29">
        <f t="shared" si="39"/>
        <v>0.30341009033031752</v>
      </c>
      <c r="BK29">
        <f t="shared" si="40"/>
        <v>0.69658990966968248</v>
      </c>
      <c r="BL29">
        <f t="shared" si="41"/>
        <v>1400.0029999999999</v>
      </c>
      <c r="BM29">
        <f t="shared" si="42"/>
        <v>1180.1876706277712</v>
      </c>
      <c r="BN29">
        <f t="shared" si="43"/>
        <v>0.84298938689972192</v>
      </c>
      <c r="BO29">
        <f t="shared" si="44"/>
        <v>0.19597877379944367</v>
      </c>
      <c r="BP29">
        <v>6</v>
      </c>
      <c r="BQ29">
        <v>0.5</v>
      </c>
      <c r="BR29" t="s">
        <v>294</v>
      </c>
      <c r="BS29">
        <v>2</v>
      </c>
      <c r="BT29">
        <v>1608225380.25</v>
      </c>
      <c r="BU29">
        <v>899.73286666666695</v>
      </c>
      <c r="BV29">
        <v>929.20806666666704</v>
      </c>
      <c r="BW29">
        <v>19.284663333333299</v>
      </c>
      <c r="BX29">
        <v>15.81324</v>
      </c>
      <c r="BY29">
        <v>900.56816666666703</v>
      </c>
      <c r="BZ29">
        <v>19.284576666666698</v>
      </c>
      <c r="CA29">
        <v>500.20146666666699</v>
      </c>
      <c r="CB29">
        <v>101.573366666667</v>
      </c>
      <c r="CC29">
        <v>9.9971883333333303E-2</v>
      </c>
      <c r="CD29">
        <v>27.976233333333301</v>
      </c>
      <c r="CE29">
        <v>27.855840000000001</v>
      </c>
      <c r="CF29">
        <v>999.9</v>
      </c>
      <c r="CG29">
        <v>0</v>
      </c>
      <c r="CH29">
        <v>0</v>
      </c>
      <c r="CI29">
        <v>10000.899666666701</v>
      </c>
      <c r="CJ29">
        <v>0</v>
      </c>
      <c r="CK29">
        <v>329.95453333333302</v>
      </c>
      <c r="CL29">
        <v>1400.0029999999999</v>
      </c>
      <c r="CM29">
        <v>0.89999739999999995</v>
      </c>
      <c r="CN29">
        <v>0.10000264</v>
      </c>
      <c r="CO29">
        <v>0</v>
      </c>
      <c r="CP29">
        <v>1043.7329999999999</v>
      </c>
      <c r="CQ29">
        <v>4.99979</v>
      </c>
      <c r="CR29">
        <v>14554.053333333301</v>
      </c>
      <c r="CS29">
        <v>11904.69</v>
      </c>
      <c r="CT29">
        <v>47.066200000000002</v>
      </c>
      <c r="CU29">
        <v>49.186999999999998</v>
      </c>
      <c r="CV29">
        <v>48.153933333333299</v>
      </c>
      <c r="CW29">
        <v>48.125</v>
      </c>
      <c r="CX29">
        <v>48.311999999999998</v>
      </c>
      <c r="CY29">
        <v>1255.498</v>
      </c>
      <c r="CZ29">
        <v>139.505</v>
      </c>
      <c r="DA29">
        <v>0</v>
      </c>
      <c r="DB29">
        <v>107</v>
      </c>
      <c r="DC29">
        <v>0</v>
      </c>
      <c r="DD29">
        <v>1043.6728000000001</v>
      </c>
      <c r="DE29">
        <v>-16.3599999824579</v>
      </c>
      <c r="DF29">
        <v>-225.838461255353</v>
      </c>
      <c r="DG29">
        <v>14552.936</v>
      </c>
      <c r="DH29">
        <v>15</v>
      </c>
      <c r="DI29">
        <v>1608224947</v>
      </c>
      <c r="DJ29" t="s">
        <v>330</v>
      </c>
      <c r="DK29">
        <v>1608224941</v>
      </c>
      <c r="DL29">
        <v>1608224947</v>
      </c>
      <c r="DM29">
        <v>3</v>
      </c>
      <c r="DN29">
        <v>0.11799999999999999</v>
      </c>
      <c r="DO29">
        <v>5.0000000000000001E-3</v>
      </c>
      <c r="DP29">
        <v>-0.84799999999999998</v>
      </c>
      <c r="DQ29">
        <v>-6.6000000000000003E-2</v>
      </c>
      <c r="DR29">
        <v>522</v>
      </c>
      <c r="DS29">
        <v>16</v>
      </c>
      <c r="DT29">
        <v>0.08</v>
      </c>
      <c r="DU29">
        <v>0.02</v>
      </c>
      <c r="DV29">
        <v>21.914535978417199</v>
      </c>
      <c r="DW29">
        <v>-0.195744738874085</v>
      </c>
      <c r="DX29">
        <v>6.8226548151090499E-2</v>
      </c>
      <c r="DY29">
        <v>1</v>
      </c>
      <c r="DZ29">
        <v>-29.473580645161299</v>
      </c>
      <c r="EA29">
        <v>0.19225645161289201</v>
      </c>
      <c r="EB29">
        <v>8.0139428575995195E-2</v>
      </c>
      <c r="EC29">
        <v>1</v>
      </c>
      <c r="ED29">
        <v>3.4718661290322599</v>
      </c>
      <c r="EE29">
        <v>-2.7062419354840699E-2</v>
      </c>
      <c r="EF29">
        <v>2.47993064083468E-3</v>
      </c>
      <c r="EG29">
        <v>1</v>
      </c>
      <c r="EH29">
        <v>3</v>
      </c>
      <c r="EI29">
        <v>3</v>
      </c>
      <c r="EJ29" t="s">
        <v>301</v>
      </c>
      <c r="EK29">
        <v>100</v>
      </c>
      <c r="EL29">
        <v>100</v>
      </c>
      <c r="EM29">
        <v>-0.83599999999999997</v>
      </c>
      <c r="EN29">
        <v>2.0000000000000001E-4</v>
      </c>
      <c r="EO29">
        <v>-1.0956192357354</v>
      </c>
      <c r="EP29">
        <v>8.1547674161403102E-4</v>
      </c>
      <c r="EQ29">
        <v>-7.5071724955183801E-7</v>
      </c>
      <c r="ER29">
        <v>1.8443278439785599E-10</v>
      </c>
      <c r="ES29">
        <v>-0.13546494346524299</v>
      </c>
      <c r="ET29">
        <v>-1.3848143210928599E-2</v>
      </c>
      <c r="EU29">
        <v>1.44553185324755E-3</v>
      </c>
      <c r="EV29">
        <v>-1.8822019075458498E-5</v>
      </c>
      <c r="EW29">
        <v>6</v>
      </c>
      <c r="EX29">
        <v>2177</v>
      </c>
      <c r="EY29">
        <v>1</v>
      </c>
      <c r="EZ29">
        <v>25</v>
      </c>
      <c r="FA29">
        <v>7.5</v>
      </c>
      <c r="FB29">
        <v>7.3</v>
      </c>
      <c r="FC29">
        <v>2</v>
      </c>
      <c r="FD29">
        <v>512.27099999999996</v>
      </c>
      <c r="FE29">
        <v>495.185</v>
      </c>
      <c r="FF29">
        <v>23.4697</v>
      </c>
      <c r="FG29">
        <v>32.171300000000002</v>
      </c>
      <c r="FH29">
        <v>29.9999</v>
      </c>
      <c r="FI29">
        <v>32.096600000000002</v>
      </c>
      <c r="FJ29">
        <v>32.051000000000002</v>
      </c>
      <c r="FK29">
        <v>38.970500000000001</v>
      </c>
      <c r="FL29">
        <v>47.5595</v>
      </c>
      <c r="FM29">
        <v>0</v>
      </c>
      <c r="FN29">
        <v>23.480699999999999</v>
      </c>
      <c r="FO29">
        <v>929.25599999999997</v>
      </c>
      <c r="FP29">
        <v>15.8613</v>
      </c>
      <c r="FQ29">
        <v>100.983</v>
      </c>
      <c r="FR29">
        <v>100.899</v>
      </c>
    </row>
    <row r="30" spans="1:174" x14ac:dyDescent="0.25">
      <c r="A30">
        <v>14</v>
      </c>
      <c r="B30">
        <v>1608225482</v>
      </c>
      <c r="C30">
        <v>1260</v>
      </c>
      <c r="D30" t="s">
        <v>347</v>
      </c>
      <c r="E30" t="s">
        <v>348</v>
      </c>
      <c r="F30" t="s">
        <v>289</v>
      </c>
      <c r="G30" t="s">
        <v>290</v>
      </c>
      <c r="H30">
        <v>1608225474.25</v>
      </c>
      <c r="I30">
        <f t="shared" si="0"/>
        <v>2.9070411046923637E-3</v>
      </c>
      <c r="J30">
        <f t="shared" si="1"/>
        <v>21.293889741831915</v>
      </c>
      <c r="K30">
        <f t="shared" si="2"/>
        <v>1198.10466666667</v>
      </c>
      <c r="L30">
        <f t="shared" si="3"/>
        <v>952.33189255435104</v>
      </c>
      <c r="M30">
        <f t="shared" si="4"/>
        <v>96.824900260866883</v>
      </c>
      <c r="N30">
        <f t="shared" si="5"/>
        <v>121.81295802341181</v>
      </c>
      <c r="O30">
        <f t="shared" si="6"/>
        <v>0.16313477565563997</v>
      </c>
      <c r="P30">
        <f t="shared" si="7"/>
        <v>2.9585277291611409</v>
      </c>
      <c r="Q30">
        <f t="shared" si="8"/>
        <v>0.15829715938771768</v>
      </c>
      <c r="R30">
        <f t="shared" si="9"/>
        <v>9.9358415778048936E-2</v>
      </c>
      <c r="S30">
        <f t="shared" si="10"/>
        <v>231.28697215559953</v>
      </c>
      <c r="T30">
        <f t="shared" si="11"/>
        <v>28.60219190533752</v>
      </c>
      <c r="U30">
        <f t="shared" si="12"/>
        <v>27.887366666666701</v>
      </c>
      <c r="V30">
        <f t="shared" si="13"/>
        <v>3.7699935005882956</v>
      </c>
      <c r="W30">
        <f t="shared" si="14"/>
        <v>51.52785394623173</v>
      </c>
      <c r="X30">
        <f t="shared" si="15"/>
        <v>1.9554260461042572</v>
      </c>
      <c r="Y30">
        <f t="shared" si="16"/>
        <v>3.7948912992664217</v>
      </c>
      <c r="Z30">
        <f t="shared" si="17"/>
        <v>1.8145674544840384</v>
      </c>
      <c r="AA30">
        <f t="shared" si="18"/>
        <v>-128.20051271693325</v>
      </c>
      <c r="AB30">
        <f t="shared" si="19"/>
        <v>18.002249917333586</v>
      </c>
      <c r="AC30">
        <f t="shared" si="20"/>
        <v>1.3256185323092711</v>
      </c>
      <c r="AD30">
        <f t="shared" si="21"/>
        <v>122.41432788830915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53575.042101016719</v>
      </c>
      <c r="AJ30" t="s">
        <v>291</v>
      </c>
      <c r="AK30">
        <v>15552.9</v>
      </c>
      <c r="AL30">
        <v>715.47692307692296</v>
      </c>
      <c r="AM30">
        <v>3262.08</v>
      </c>
      <c r="AN30">
        <f t="shared" si="25"/>
        <v>2546.603076923077</v>
      </c>
      <c r="AO30">
        <f t="shared" si="26"/>
        <v>0.78066849277855754</v>
      </c>
      <c r="AP30">
        <v>-0.57774747981622299</v>
      </c>
      <c r="AQ30" t="s">
        <v>349</v>
      </c>
      <c r="AR30">
        <v>15333.2</v>
      </c>
      <c r="AS30">
        <v>1045.38461538462</v>
      </c>
      <c r="AT30">
        <v>1270.18</v>
      </c>
      <c r="AU30">
        <f t="shared" si="27"/>
        <v>0.17697915619469684</v>
      </c>
      <c r="AV30">
        <v>0.5</v>
      </c>
      <c r="AW30">
        <f t="shared" si="28"/>
        <v>1180.1647506277473</v>
      </c>
      <c r="AX30">
        <f t="shared" si="29"/>
        <v>21.293889741831915</v>
      </c>
      <c r="AY30">
        <f t="shared" si="30"/>
        <v>104.43228086841177</v>
      </c>
      <c r="AZ30">
        <f t="shared" si="31"/>
        <v>0.43767812436032694</v>
      </c>
      <c r="BA30">
        <f t="shared" si="32"/>
        <v>1.8532698260996433E-2</v>
      </c>
      <c r="BB30">
        <f t="shared" si="33"/>
        <v>1.568202931867924</v>
      </c>
      <c r="BC30" t="s">
        <v>350</v>
      </c>
      <c r="BD30">
        <v>714.25</v>
      </c>
      <c r="BE30">
        <f t="shared" si="34"/>
        <v>555.93000000000006</v>
      </c>
      <c r="BF30">
        <f t="shared" si="35"/>
        <v>0.40435915423772778</v>
      </c>
      <c r="BG30">
        <f t="shared" si="36"/>
        <v>0.78180255354556616</v>
      </c>
      <c r="BH30">
        <f t="shared" si="37"/>
        <v>0.40525353827549315</v>
      </c>
      <c r="BI30">
        <f t="shared" si="38"/>
        <v>0.78217921671825874</v>
      </c>
      <c r="BJ30">
        <f t="shared" si="39"/>
        <v>0.27627489601809019</v>
      </c>
      <c r="BK30">
        <f t="shared" si="40"/>
        <v>0.72372510398190981</v>
      </c>
      <c r="BL30">
        <f t="shared" si="41"/>
        <v>1399.9760000000001</v>
      </c>
      <c r="BM30">
        <f t="shared" si="42"/>
        <v>1180.1647506277473</v>
      </c>
      <c r="BN30">
        <f t="shared" si="43"/>
        <v>0.8429892731216444</v>
      </c>
      <c r="BO30">
        <f t="shared" si="44"/>
        <v>0.19597854624328895</v>
      </c>
      <c r="BP30">
        <v>6</v>
      </c>
      <c r="BQ30">
        <v>0.5</v>
      </c>
      <c r="BR30" t="s">
        <v>294</v>
      </c>
      <c r="BS30">
        <v>2</v>
      </c>
      <c r="BT30">
        <v>1608225474.25</v>
      </c>
      <c r="BU30">
        <v>1198.10466666667</v>
      </c>
      <c r="BV30">
        <v>1227.8246666666701</v>
      </c>
      <c r="BW30">
        <v>19.232806666666701</v>
      </c>
      <c r="BX30">
        <v>15.812853333333299</v>
      </c>
      <c r="BY30">
        <v>1198.9836666666699</v>
      </c>
      <c r="BZ30">
        <v>19.233793333333299</v>
      </c>
      <c r="CA30">
        <v>500.20516666666703</v>
      </c>
      <c r="CB30">
        <v>101.57146666666701</v>
      </c>
      <c r="CC30">
        <v>9.9915986666666706E-2</v>
      </c>
      <c r="CD30">
        <v>28.000233333333298</v>
      </c>
      <c r="CE30">
        <v>27.887366666666701</v>
      </c>
      <c r="CF30">
        <v>999.9</v>
      </c>
      <c r="CG30">
        <v>0</v>
      </c>
      <c r="CH30">
        <v>0</v>
      </c>
      <c r="CI30">
        <v>10008.8433333333</v>
      </c>
      <c r="CJ30">
        <v>0</v>
      </c>
      <c r="CK30">
        <v>356.01580000000001</v>
      </c>
      <c r="CL30">
        <v>1399.9760000000001</v>
      </c>
      <c r="CM30">
        <v>0.89999899999999999</v>
      </c>
      <c r="CN30">
        <v>0.10000116000000001</v>
      </c>
      <c r="CO30">
        <v>0</v>
      </c>
      <c r="CP30">
        <v>1045.4786666666701</v>
      </c>
      <c r="CQ30">
        <v>4.99979</v>
      </c>
      <c r="CR30">
        <v>14605.436666666699</v>
      </c>
      <c r="CS30">
        <v>11904.4633333333</v>
      </c>
      <c r="CT30">
        <v>47.174599999999998</v>
      </c>
      <c r="CU30">
        <v>49.245800000000003</v>
      </c>
      <c r="CV30">
        <v>48.2164</v>
      </c>
      <c r="CW30">
        <v>48.186999999999998</v>
      </c>
      <c r="CX30">
        <v>48.375</v>
      </c>
      <c r="CY30">
        <v>1255.479</v>
      </c>
      <c r="CZ30">
        <v>139.49700000000001</v>
      </c>
      <c r="DA30">
        <v>0</v>
      </c>
      <c r="DB30">
        <v>93.200000047683702</v>
      </c>
      <c r="DC30">
        <v>0</v>
      </c>
      <c r="DD30">
        <v>1045.38461538462</v>
      </c>
      <c r="DE30">
        <v>-48.259829083465199</v>
      </c>
      <c r="DF30">
        <v>-622.35213722334697</v>
      </c>
      <c r="DG30">
        <v>14604.223076923099</v>
      </c>
      <c r="DH30">
        <v>15</v>
      </c>
      <c r="DI30">
        <v>1608224947</v>
      </c>
      <c r="DJ30" t="s">
        <v>330</v>
      </c>
      <c r="DK30">
        <v>1608224941</v>
      </c>
      <c r="DL30">
        <v>1608224947</v>
      </c>
      <c r="DM30">
        <v>3</v>
      </c>
      <c r="DN30">
        <v>0.11799999999999999</v>
      </c>
      <c r="DO30">
        <v>5.0000000000000001E-3</v>
      </c>
      <c r="DP30">
        <v>-0.84799999999999998</v>
      </c>
      <c r="DQ30">
        <v>-6.6000000000000003E-2</v>
      </c>
      <c r="DR30">
        <v>522</v>
      </c>
      <c r="DS30">
        <v>16</v>
      </c>
      <c r="DT30">
        <v>0.08</v>
      </c>
      <c r="DU30">
        <v>0.02</v>
      </c>
      <c r="DV30">
        <v>21.269469467350799</v>
      </c>
      <c r="DW30">
        <v>-8.6464755901115298E-2</v>
      </c>
      <c r="DX30">
        <v>8.43843129731634E-2</v>
      </c>
      <c r="DY30">
        <v>1</v>
      </c>
      <c r="DZ30">
        <v>-29.704480645161301</v>
      </c>
      <c r="EA30">
        <v>-0.19114354838705</v>
      </c>
      <c r="EB30">
        <v>0.123918127027628</v>
      </c>
      <c r="EC30">
        <v>1</v>
      </c>
      <c r="ED30">
        <v>3.4204861290322599</v>
      </c>
      <c r="EE30">
        <v>-4.1854838709681097E-2</v>
      </c>
      <c r="EF30">
        <v>3.1476623967629999E-3</v>
      </c>
      <c r="EG30">
        <v>1</v>
      </c>
      <c r="EH30">
        <v>3</v>
      </c>
      <c r="EI30">
        <v>3</v>
      </c>
      <c r="EJ30" t="s">
        <v>301</v>
      </c>
      <c r="EK30">
        <v>100</v>
      </c>
      <c r="EL30">
        <v>100</v>
      </c>
      <c r="EM30">
        <v>-0.88</v>
      </c>
      <c r="EN30">
        <v>-1E-3</v>
      </c>
      <c r="EO30">
        <v>-1.0956192357354</v>
      </c>
      <c r="EP30">
        <v>8.1547674161403102E-4</v>
      </c>
      <c r="EQ30">
        <v>-7.5071724955183801E-7</v>
      </c>
      <c r="ER30">
        <v>1.8443278439785599E-10</v>
      </c>
      <c r="ES30">
        <v>-0.13546494346524299</v>
      </c>
      <c r="ET30">
        <v>-1.3848143210928599E-2</v>
      </c>
      <c r="EU30">
        <v>1.44553185324755E-3</v>
      </c>
      <c r="EV30">
        <v>-1.8822019075458498E-5</v>
      </c>
      <c r="EW30">
        <v>6</v>
      </c>
      <c r="EX30">
        <v>2177</v>
      </c>
      <c r="EY30">
        <v>1</v>
      </c>
      <c r="EZ30">
        <v>25</v>
      </c>
      <c r="FA30">
        <v>9</v>
      </c>
      <c r="FB30">
        <v>8.9</v>
      </c>
      <c r="FC30">
        <v>2</v>
      </c>
      <c r="FD30">
        <v>512.52499999999998</v>
      </c>
      <c r="FE30">
        <v>494.09100000000001</v>
      </c>
      <c r="FF30">
        <v>23.3767</v>
      </c>
      <c r="FG30">
        <v>32.176900000000003</v>
      </c>
      <c r="FH30">
        <v>30.0001</v>
      </c>
      <c r="FI30">
        <v>32.102200000000003</v>
      </c>
      <c r="FJ30">
        <v>32.058700000000002</v>
      </c>
      <c r="FK30">
        <v>49.082299999999996</v>
      </c>
      <c r="FL30">
        <v>47.587400000000002</v>
      </c>
      <c r="FM30">
        <v>0</v>
      </c>
      <c r="FN30">
        <v>23.3765</v>
      </c>
      <c r="FO30">
        <v>1228.99</v>
      </c>
      <c r="FP30">
        <v>15.7995</v>
      </c>
      <c r="FQ30">
        <v>100.983</v>
      </c>
      <c r="FR30">
        <v>100.896</v>
      </c>
    </row>
    <row r="31" spans="1:174" x14ac:dyDescent="0.25">
      <c r="A31">
        <v>15</v>
      </c>
      <c r="B31">
        <v>1608225574</v>
      </c>
      <c r="C31">
        <v>1352</v>
      </c>
      <c r="D31" t="s">
        <v>351</v>
      </c>
      <c r="E31" t="s">
        <v>352</v>
      </c>
      <c r="F31" t="s">
        <v>289</v>
      </c>
      <c r="G31" t="s">
        <v>290</v>
      </c>
      <c r="H31">
        <v>1608225566.25</v>
      </c>
      <c r="I31">
        <f t="shared" si="0"/>
        <v>2.7730885061249102E-3</v>
      </c>
      <c r="J31">
        <f t="shared" si="1"/>
        <v>19.660469537790942</v>
      </c>
      <c r="K31">
        <f t="shared" si="2"/>
        <v>1398.8003333333299</v>
      </c>
      <c r="L31">
        <f t="shared" si="3"/>
        <v>1154.4615974374799</v>
      </c>
      <c r="M31">
        <f t="shared" si="4"/>
        <v>117.37166795929045</v>
      </c>
      <c r="N31">
        <f t="shared" si="5"/>
        <v>142.21307025696504</v>
      </c>
      <c r="O31">
        <f t="shared" si="6"/>
        <v>0.1557227457644684</v>
      </c>
      <c r="P31">
        <f t="shared" si="7"/>
        <v>2.9572898918760546</v>
      </c>
      <c r="Q31">
        <f t="shared" si="8"/>
        <v>0.15130654231969262</v>
      </c>
      <c r="R31">
        <f t="shared" si="9"/>
        <v>9.495293535591387E-2</v>
      </c>
      <c r="S31">
        <f t="shared" si="10"/>
        <v>231.29511814197539</v>
      </c>
      <c r="T31">
        <f t="shared" si="11"/>
        <v>28.626470405217187</v>
      </c>
      <c r="U31">
        <f t="shared" si="12"/>
        <v>27.89594</v>
      </c>
      <c r="V31">
        <f t="shared" si="13"/>
        <v>3.7718797184785933</v>
      </c>
      <c r="W31">
        <f t="shared" si="14"/>
        <v>51.708677411054452</v>
      </c>
      <c r="X31">
        <f t="shared" si="15"/>
        <v>1.9610853733444216</v>
      </c>
      <c r="Y31">
        <f t="shared" si="16"/>
        <v>3.7925653324197661</v>
      </c>
      <c r="Z31">
        <f t="shared" si="17"/>
        <v>1.8107943451341717</v>
      </c>
      <c r="AA31">
        <f t="shared" si="18"/>
        <v>-122.29320312010854</v>
      </c>
      <c r="AB31">
        <f t="shared" si="19"/>
        <v>14.951133993690362</v>
      </c>
      <c r="AC31">
        <f t="shared" si="20"/>
        <v>1.1013958810184865</v>
      </c>
      <c r="AD31">
        <f t="shared" si="21"/>
        <v>125.05444489657569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53540.77442830681</v>
      </c>
      <c r="AJ31" t="s">
        <v>291</v>
      </c>
      <c r="AK31">
        <v>15552.9</v>
      </c>
      <c r="AL31">
        <v>715.47692307692296</v>
      </c>
      <c r="AM31">
        <v>3262.08</v>
      </c>
      <c r="AN31">
        <f t="shared" si="25"/>
        <v>2546.603076923077</v>
      </c>
      <c r="AO31">
        <f t="shared" si="26"/>
        <v>0.78066849277855754</v>
      </c>
      <c r="AP31">
        <v>-0.57774747981622299</v>
      </c>
      <c r="AQ31" t="s">
        <v>353</v>
      </c>
      <c r="AR31">
        <v>15332.3</v>
      </c>
      <c r="AS31">
        <v>1032.644</v>
      </c>
      <c r="AT31">
        <v>1234.4100000000001</v>
      </c>
      <c r="AU31">
        <f t="shared" si="27"/>
        <v>0.16345136542963845</v>
      </c>
      <c r="AV31">
        <v>0.5</v>
      </c>
      <c r="AW31">
        <f t="shared" si="28"/>
        <v>1180.2055806277574</v>
      </c>
      <c r="AX31">
        <f t="shared" si="29"/>
        <v>19.660469537790942</v>
      </c>
      <c r="AY31">
        <f t="shared" si="30"/>
        <v>96.4531068206431</v>
      </c>
      <c r="AZ31">
        <f t="shared" si="31"/>
        <v>0.42569324616618476</v>
      </c>
      <c r="BA31">
        <f t="shared" si="32"/>
        <v>1.7148043823722942E-2</v>
      </c>
      <c r="BB31">
        <f t="shared" si="33"/>
        <v>1.6426227914550269</v>
      </c>
      <c r="BC31" t="s">
        <v>354</v>
      </c>
      <c r="BD31">
        <v>708.93</v>
      </c>
      <c r="BE31">
        <f t="shared" si="34"/>
        <v>525.48000000000013</v>
      </c>
      <c r="BF31">
        <f t="shared" si="35"/>
        <v>0.38396513663697956</v>
      </c>
      <c r="BG31">
        <f t="shared" si="36"/>
        <v>0.79418365548440151</v>
      </c>
      <c r="BH31">
        <f t="shared" si="37"/>
        <v>0.3888092876953157</v>
      </c>
      <c r="BI31">
        <f t="shared" si="38"/>
        <v>0.79622537896636958</v>
      </c>
      <c r="BJ31">
        <f t="shared" si="39"/>
        <v>0.26359946343178664</v>
      </c>
      <c r="BK31">
        <f t="shared" si="40"/>
        <v>0.73640053656821336</v>
      </c>
      <c r="BL31">
        <f t="shared" si="41"/>
        <v>1400.0243333333301</v>
      </c>
      <c r="BM31">
        <f t="shared" si="42"/>
        <v>1180.2055806277574</v>
      </c>
      <c r="BN31">
        <f t="shared" si="43"/>
        <v>0.84298933420521038</v>
      </c>
      <c r="BO31">
        <f t="shared" si="44"/>
        <v>0.19597866841042078</v>
      </c>
      <c r="BP31">
        <v>6</v>
      </c>
      <c r="BQ31">
        <v>0.5</v>
      </c>
      <c r="BR31" t="s">
        <v>294</v>
      </c>
      <c r="BS31">
        <v>2</v>
      </c>
      <c r="BT31">
        <v>1608225566.25</v>
      </c>
      <c r="BU31">
        <v>1398.8003333333299</v>
      </c>
      <c r="BV31">
        <v>1427.0360000000001</v>
      </c>
      <c r="BW31">
        <v>19.2891333333333</v>
      </c>
      <c r="BX31">
        <v>16.026966666666699</v>
      </c>
      <c r="BY31">
        <v>1399.9163333333299</v>
      </c>
      <c r="BZ31">
        <v>19.348133333333301</v>
      </c>
      <c r="CA31">
        <v>500.207066666667</v>
      </c>
      <c r="CB31">
        <v>101.56789999999999</v>
      </c>
      <c r="CC31">
        <v>9.9984163333333306E-2</v>
      </c>
      <c r="CD31">
        <v>27.989716666666698</v>
      </c>
      <c r="CE31">
        <v>27.89594</v>
      </c>
      <c r="CF31">
        <v>999.9</v>
      </c>
      <c r="CG31">
        <v>0</v>
      </c>
      <c r="CH31">
        <v>0</v>
      </c>
      <c r="CI31">
        <v>10002.169666666699</v>
      </c>
      <c r="CJ31">
        <v>0</v>
      </c>
      <c r="CK31">
        <v>352.801533333333</v>
      </c>
      <c r="CL31">
        <v>1400.0243333333301</v>
      </c>
      <c r="CM31">
        <v>0.8999994</v>
      </c>
      <c r="CN31">
        <v>0.10000089333333299</v>
      </c>
      <c r="CO31">
        <v>0</v>
      </c>
      <c r="CP31">
        <v>1033.63266666667</v>
      </c>
      <c r="CQ31">
        <v>4.99979</v>
      </c>
      <c r="CR31">
        <v>14436.22</v>
      </c>
      <c r="CS31">
        <v>11904.8633333333</v>
      </c>
      <c r="CT31">
        <v>47.25</v>
      </c>
      <c r="CU31">
        <v>49.311999999999998</v>
      </c>
      <c r="CV31">
        <v>48.311999999999998</v>
      </c>
      <c r="CW31">
        <v>48.2644666666666</v>
      </c>
      <c r="CX31">
        <v>48.436999999999998</v>
      </c>
      <c r="CY31">
        <v>1255.51966666667</v>
      </c>
      <c r="CZ31">
        <v>139.50466666666699</v>
      </c>
      <c r="DA31">
        <v>0</v>
      </c>
      <c r="DB31">
        <v>91.400000095367403</v>
      </c>
      <c r="DC31">
        <v>0</v>
      </c>
      <c r="DD31">
        <v>1032.644</v>
      </c>
      <c r="DE31">
        <v>-90.250769083160705</v>
      </c>
      <c r="DF31">
        <v>-1180.26922894782</v>
      </c>
      <c r="DG31">
        <v>14422.932000000001</v>
      </c>
      <c r="DH31">
        <v>15</v>
      </c>
      <c r="DI31">
        <v>1608225610.5</v>
      </c>
      <c r="DJ31" t="s">
        <v>355</v>
      </c>
      <c r="DK31">
        <v>1608225610.5</v>
      </c>
      <c r="DL31">
        <v>1608225606</v>
      </c>
      <c r="DM31">
        <v>4</v>
      </c>
      <c r="DN31">
        <v>-0.191</v>
      </c>
      <c r="DO31">
        <v>3.0000000000000001E-3</v>
      </c>
      <c r="DP31">
        <v>-1.1160000000000001</v>
      </c>
      <c r="DQ31">
        <v>-5.8999999999999997E-2</v>
      </c>
      <c r="DR31">
        <v>1428</v>
      </c>
      <c r="DS31">
        <v>16</v>
      </c>
      <c r="DT31">
        <v>0.13</v>
      </c>
      <c r="DU31">
        <v>0.02</v>
      </c>
      <c r="DV31">
        <v>19.438432937092799</v>
      </c>
      <c r="DW31">
        <v>-0.22013728498757201</v>
      </c>
      <c r="DX31">
        <v>0.34235189109231101</v>
      </c>
      <c r="DY31">
        <v>1</v>
      </c>
      <c r="DZ31">
        <v>-28.0761580645161</v>
      </c>
      <c r="EA31">
        <v>-3.8980645161226797E-2</v>
      </c>
      <c r="EB31">
        <v>0.41746749517984999</v>
      </c>
      <c r="EC31">
        <v>1</v>
      </c>
      <c r="ED31">
        <v>3.3238483870967701</v>
      </c>
      <c r="EE31">
        <v>-8.2242096774193099E-2</v>
      </c>
      <c r="EF31">
        <v>6.4078601414272098E-3</v>
      </c>
      <c r="EG31">
        <v>1</v>
      </c>
      <c r="EH31">
        <v>3</v>
      </c>
      <c r="EI31">
        <v>3</v>
      </c>
      <c r="EJ31" t="s">
        <v>301</v>
      </c>
      <c r="EK31">
        <v>100</v>
      </c>
      <c r="EL31">
        <v>100</v>
      </c>
      <c r="EM31">
        <v>-1.1160000000000001</v>
      </c>
      <c r="EN31">
        <v>-5.8999999999999997E-2</v>
      </c>
      <c r="EO31">
        <v>-1.0956192357354</v>
      </c>
      <c r="EP31">
        <v>8.1547674161403102E-4</v>
      </c>
      <c r="EQ31">
        <v>-7.5071724955183801E-7</v>
      </c>
      <c r="ER31">
        <v>1.8443278439785599E-10</v>
      </c>
      <c r="ES31">
        <v>-0.13546494346524299</v>
      </c>
      <c r="ET31">
        <v>-1.3848143210928599E-2</v>
      </c>
      <c r="EU31">
        <v>1.44553185324755E-3</v>
      </c>
      <c r="EV31">
        <v>-1.8822019075458498E-5</v>
      </c>
      <c r="EW31">
        <v>6</v>
      </c>
      <c r="EX31">
        <v>2177</v>
      </c>
      <c r="EY31">
        <v>1</v>
      </c>
      <c r="EZ31">
        <v>25</v>
      </c>
      <c r="FA31">
        <v>10.6</v>
      </c>
      <c r="FB31">
        <v>10.4</v>
      </c>
      <c r="FC31">
        <v>2</v>
      </c>
      <c r="FD31">
        <v>512.55100000000004</v>
      </c>
      <c r="FE31">
        <v>493.48200000000003</v>
      </c>
      <c r="FF31">
        <v>23.295400000000001</v>
      </c>
      <c r="FG31">
        <v>32.205399999999997</v>
      </c>
      <c r="FH31">
        <v>30.0001</v>
      </c>
      <c r="FI31">
        <v>32.121899999999997</v>
      </c>
      <c r="FJ31">
        <v>32.0762</v>
      </c>
      <c r="FK31">
        <v>55.604599999999998</v>
      </c>
      <c r="FL31">
        <v>47.3748</v>
      </c>
      <c r="FM31">
        <v>0</v>
      </c>
      <c r="FN31">
        <v>23.299499999999998</v>
      </c>
      <c r="FO31">
        <v>1428.13</v>
      </c>
      <c r="FP31">
        <v>15.9801</v>
      </c>
      <c r="FQ31">
        <v>100.98399999999999</v>
      </c>
      <c r="FR31">
        <v>100.892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2020-12-17T09:26:24Z</dcterms:created>
  <dcterms:modified xsi:type="dcterms:W3CDTF">2021-05-04T23:33:31Z</dcterms:modified>
</cp:coreProperties>
</file>