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D503E94E-D217-45A3-9A53-E2F7CC9DCFFA}" xr6:coauthVersionLast="46" xr6:coauthVersionMax="46" xr10:uidLastSave="{00000000-0000-0000-0000-000000000000}"/>
  <bookViews>
    <workbookView xWindow="1170" yWindow="117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AH31" i="1" s="1"/>
  <c r="Y31" i="1"/>
  <c r="X31" i="1"/>
  <c r="W31" i="1"/>
  <c r="P31" i="1"/>
  <c r="N31" i="1"/>
  <c r="K31" i="1"/>
  <c r="J31" i="1"/>
  <c r="AV31" i="1" s="1"/>
  <c r="I31" i="1"/>
  <c r="AA31" i="1" s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BH28" i="1"/>
  <c r="BG28" i="1"/>
  <c r="BF28" i="1"/>
  <c r="BE28" i="1"/>
  <c r="BD28" i="1"/>
  <c r="BC28" i="1"/>
  <c r="AX28" i="1" s="1"/>
  <c r="AZ28" i="1"/>
  <c r="AU28" i="1"/>
  <c r="AW28" i="1" s="1"/>
  <c r="AS28" i="1"/>
  <c r="AN28" i="1"/>
  <c r="AM28" i="1"/>
  <c r="AI28" i="1"/>
  <c r="AG28" i="1" s="1"/>
  <c r="Y28" i="1"/>
  <c r="W28" i="1" s="1"/>
  <c r="X28" i="1"/>
  <c r="S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 s="1"/>
  <c r="Y26" i="1"/>
  <c r="W26" i="1" s="1"/>
  <c r="X26" i="1"/>
  <c r="P26" i="1"/>
  <c r="BK25" i="1"/>
  <c r="BJ25" i="1"/>
  <c r="BI25" i="1" s="1"/>
  <c r="BH25" i="1"/>
  <c r="BG25" i="1"/>
  <c r="BF25" i="1"/>
  <c r="BE25" i="1"/>
  <c r="BD25" i="1"/>
  <c r="BC25" i="1"/>
  <c r="AX25" i="1" s="1"/>
  <c r="AZ25" i="1"/>
  <c r="AV25" i="1"/>
  <c r="AS25" i="1"/>
  <c r="AM25" i="1"/>
  <c r="AN25" i="1" s="1"/>
  <c r="AI25" i="1"/>
  <c r="AG25" i="1"/>
  <c r="K25" i="1" s="1"/>
  <c r="Y25" i="1"/>
  <c r="X25" i="1"/>
  <c r="W25" i="1"/>
  <c r="P25" i="1"/>
  <c r="N25" i="1"/>
  <c r="J25" i="1"/>
  <c r="BK24" i="1"/>
  <c r="BJ24" i="1"/>
  <c r="BI24" i="1"/>
  <c r="AU24" i="1" s="1"/>
  <c r="AW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H23" i="1"/>
  <c r="AG23" i="1"/>
  <c r="K23" i="1" s="1"/>
  <c r="Y23" i="1"/>
  <c r="X23" i="1"/>
  <c r="W23" i="1" s="1"/>
  <c r="P23" i="1"/>
  <c r="N23" i="1"/>
  <c r="J23" i="1"/>
  <c r="AV23" i="1" s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H21" i="1"/>
  <c r="AG21" i="1"/>
  <c r="I21" i="1" s="1"/>
  <c r="Y21" i="1"/>
  <c r="X21" i="1"/>
  <c r="W21" i="1" s="1"/>
  <c r="P21" i="1"/>
  <c r="N21" i="1"/>
  <c r="K21" i="1"/>
  <c r="J21" i="1"/>
  <c r="AV21" i="1" s="1"/>
  <c r="BK20" i="1"/>
  <c r="BJ20" i="1"/>
  <c r="BI20" i="1"/>
  <c r="BH20" i="1"/>
  <c r="BG20" i="1"/>
  <c r="BF20" i="1"/>
  <c r="BE20" i="1"/>
  <c r="BD20" i="1"/>
  <c r="BC20" i="1"/>
  <c r="AX20" i="1" s="1"/>
  <c r="AZ20" i="1"/>
  <c r="AU20" i="1"/>
  <c r="AW20" i="1" s="1"/>
  <c r="AS20" i="1"/>
  <c r="AN20" i="1"/>
  <c r="AM20" i="1"/>
  <c r="AI20" i="1"/>
  <c r="AG20" i="1" s="1"/>
  <c r="Y20" i="1"/>
  <c r="W20" i="1" s="1"/>
  <c r="X20" i="1"/>
  <c r="S20" i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S18" i="1" s="1"/>
  <c r="BJ18" i="1"/>
  <c r="BI18" i="1"/>
  <c r="AU18" i="1" s="1"/>
  <c r="AW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 s="1"/>
  <c r="Y18" i="1"/>
  <c r="W18" i="1" s="1"/>
  <c r="X18" i="1"/>
  <c r="P18" i="1"/>
  <c r="BK17" i="1"/>
  <c r="BJ17" i="1"/>
  <c r="BH17" i="1"/>
  <c r="BI17" i="1" s="1"/>
  <c r="BG17" i="1"/>
  <c r="BF17" i="1"/>
  <c r="BE17" i="1"/>
  <c r="BD17" i="1"/>
  <c r="BC17" i="1"/>
  <c r="AX17" i="1" s="1"/>
  <c r="AZ17" i="1"/>
  <c r="AV17" i="1"/>
  <c r="AS17" i="1"/>
  <c r="AM17" i="1"/>
  <c r="AN17" i="1" s="1"/>
  <c r="AI17" i="1"/>
  <c r="AG17" i="1"/>
  <c r="K17" i="1" s="1"/>
  <c r="Y17" i="1"/>
  <c r="X17" i="1"/>
  <c r="W17" i="1"/>
  <c r="P17" i="1"/>
  <c r="N17" i="1"/>
  <c r="J17" i="1"/>
  <c r="AW19" i="1" l="1"/>
  <c r="AU19" i="1"/>
  <c r="S19" i="1"/>
  <c r="N27" i="1"/>
  <c r="K27" i="1"/>
  <c r="AH27" i="1"/>
  <c r="J27" i="1"/>
  <c r="AV27" i="1" s="1"/>
  <c r="AY27" i="1" s="1"/>
  <c r="I27" i="1"/>
  <c r="AU22" i="1"/>
  <c r="AW22" i="1" s="1"/>
  <c r="S22" i="1"/>
  <c r="AU30" i="1"/>
  <c r="AW30" i="1" s="1"/>
  <c r="S30" i="1"/>
  <c r="AY25" i="1"/>
  <c r="AU25" i="1"/>
  <c r="AW25" i="1" s="1"/>
  <c r="S25" i="1"/>
  <c r="K28" i="1"/>
  <c r="J28" i="1"/>
  <c r="AV28" i="1" s="1"/>
  <c r="AY28" i="1" s="1"/>
  <c r="I28" i="1"/>
  <c r="AH28" i="1"/>
  <c r="N28" i="1"/>
  <c r="K20" i="1"/>
  <c r="J20" i="1"/>
  <c r="AV20" i="1" s="1"/>
  <c r="AY20" i="1" s="1"/>
  <c r="I20" i="1"/>
  <c r="AH20" i="1"/>
  <c r="N20" i="1"/>
  <c r="AB20" i="1"/>
  <c r="AH24" i="1"/>
  <c r="N24" i="1"/>
  <c r="I24" i="1"/>
  <c r="K24" i="1"/>
  <c r="J24" i="1"/>
  <c r="AV24" i="1" s="1"/>
  <c r="AY24" i="1" s="1"/>
  <c r="AU27" i="1"/>
  <c r="AW27" i="1" s="1"/>
  <c r="S27" i="1"/>
  <c r="J18" i="1"/>
  <c r="AV18" i="1" s="1"/>
  <c r="AY18" i="1" s="1"/>
  <c r="I18" i="1"/>
  <c r="AH18" i="1"/>
  <c r="N18" i="1"/>
  <c r="K18" i="1"/>
  <c r="T20" i="1"/>
  <c r="U20" i="1" s="1"/>
  <c r="AA21" i="1"/>
  <c r="T26" i="1"/>
  <c r="U26" i="1" s="1"/>
  <c r="I29" i="1"/>
  <c r="AH29" i="1"/>
  <c r="N29" i="1"/>
  <c r="J29" i="1"/>
  <c r="AV29" i="1" s="1"/>
  <c r="K29" i="1"/>
  <c r="S31" i="1"/>
  <c r="AU31" i="1"/>
  <c r="AW31" i="1" s="1"/>
  <c r="AU21" i="1"/>
  <c r="AW21" i="1" s="1"/>
  <c r="S21" i="1"/>
  <c r="J26" i="1"/>
  <c r="AV26" i="1" s="1"/>
  <c r="AY26" i="1" s="1"/>
  <c r="I26" i="1"/>
  <c r="AH26" i="1"/>
  <c r="N26" i="1"/>
  <c r="K26" i="1"/>
  <c r="N19" i="1"/>
  <c r="AH19" i="1"/>
  <c r="K19" i="1"/>
  <c r="J19" i="1"/>
  <c r="AV19" i="1" s="1"/>
  <c r="AY19" i="1" s="1"/>
  <c r="I19" i="1"/>
  <c r="S23" i="1"/>
  <c r="AU23" i="1"/>
  <c r="AW23" i="1" s="1"/>
  <c r="AU29" i="1"/>
  <c r="AW29" i="1" s="1"/>
  <c r="S29" i="1"/>
  <c r="T28" i="1"/>
  <c r="U28" i="1" s="1"/>
  <c r="AW17" i="1"/>
  <c r="AU17" i="1"/>
  <c r="AY17" i="1" s="1"/>
  <c r="S17" i="1"/>
  <c r="AY21" i="1"/>
  <c r="AB28" i="1"/>
  <c r="AH22" i="1"/>
  <c r="AH30" i="1"/>
  <c r="AH17" i="1"/>
  <c r="I22" i="1"/>
  <c r="S24" i="1"/>
  <c r="AH25" i="1"/>
  <c r="I30" i="1"/>
  <c r="I17" i="1"/>
  <c r="J22" i="1"/>
  <c r="AV22" i="1" s="1"/>
  <c r="I25" i="1"/>
  <c r="J30" i="1"/>
  <c r="AV30" i="1" s="1"/>
  <c r="AY30" i="1" s="1"/>
  <c r="K22" i="1"/>
  <c r="K30" i="1"/>
  <c r="I23" i="1"/>
  <c r="AA18" i="1" l="1"/>
  <c r="T24" i="1"/>
  <c r="U24" i="1" s="1"/>
  <c r="V26" i="1"/>
  <c r="Z26" i="1" s="1"/>
  <c r="AC26" i="1"/>
  <c r="AB26" i="1"/>
  <c r="T22" i="1"/>
  <c r="U22" i="1" s="1"/>
  <c r="T17" i="1"/>
  <c r="U17" i="1" s="1"/>
  <c r="Q17" i="1" s="1"/>
  <c r="O17" i="1" s="1"/>
  <c r="R17" i="1" s="1"/>
  <c r="L17" i="1" s="1"/>
  <c r="M17" i="1" s="1"/>
  <c r="T31" i="1"/>
  <c r="U31" i="1" s="1"/>
  <c r="AY23" i="1"/>
  <c r="AA25" i="1"/>
  <c r="T23" i="1"/>
  <c r="U23" i="1" s="1"/>
  <c r="Q23" i="1" s="1"/>
  <c r="O23" i="1" s="1"/>
  <c r="R23" i="1" s="1"/>
  <c r="L23" i="1" s="1"/>
  <c r="M23" i="1" s="1"/>
  <c r="AY31" i="1"/>
  <c r="T18" i="1"/>
  <c r="U18" i="1" s="1"/>
  <c r="Q24" i="1"/>
  <c r="O24" i="1" s="1"/>
  <c r="R24" i="1" s="1"/>
  <c r="L24" i="1" s="1"/>
  <c r="M24" i="1" s="1"/>
  <c r="AA24" i="1"/>
  <c r="AY22" i="1"/>
  <c r="AY29" i="1"/>
  <c r="T27" i="1"/>
  <c r="U27" i="1" s="1"/>
  <c r="AA28" i="1"/>
  <c r="Q28" i="1"/>
  <c r="O28" i="1" s="1"/>
  <c r="R28" i="1" s="1"/>
  <c r="L28" i="1" s="1"/>
  <c r="M28" i="1" s="1"/>
  <c r="T30" i="1"/>
  <c r="U30" i="1" s="1"/>
  <c r="AA17" i="1"/>
  <c r="AC28" i="1"/>
  <c r="AD28" i="1" s="1"/>
  <c r="V28" i="1"/>
  <c r="Z28" i="1" s="1"/>
  <c r="AA19" i="1"/>
  <c r="Q26" i="1"/>
  <c r="O26" i="1" s="1"/>
  <c r="R26" i="1" s="1"/>
  <c r="L26" i="1" s="1"/>
  <c r="M26" i="1" s="1"/>
  <c r="AA26" i="1"/>
  <c r="AC20" i="1"/>
  <c r="AD20" i="1" s="1"/>
  <c r="V20" i="1"/>
  <c r="Z20" i="1" s="1"/>
  <c r="T19" i="1"/>
  <c r="U19" i="1" s="1"/>
  <c r="Q19" i="1" s="1"/>
  <c r="O19" i="1" s="1"/>
  <c r="R19" i="1" s="1"/>
  <c r="L19" i="1" s="1"/>
  <c r="M19" i="1" s="1"/>
  <c r="AA30" i="1"/>
  <c r="Q30" i="1"/>
  <c r="O30" i="1" s="1"/>
  <c r="R30" i="1" s="1"/>
  <c r="L30" i="1" s="1"/>
  <c r="M30" i="1" s="1"/>
  <c r="AA22" i="1"/>
  <c r="Q22" i="1"/>
  <c r="O22" i="1" s="1"/>
  <c r="R22" i="1" s="1"/>
  <c r="L22" i="1" s="1"/>
  <c r="M22" i="1" s="1"/>
  <c r="AA23" i="1"/>
  <c r="T29" i="1"/>
  <c r="U29" i="1" s="1"/>
  <c r="T21" i="1"/>
  <c r="U21" i="1" s="1"/>
  <c r="Q29" i="1"/>
  <c r="O29" i="1" s="1"/>
  <c r="R29" i="1" s="1"/>
  <c r="L29" i="1" s="1"/>
  <c r="M29" i="1" s="1"/>
  <c r="AA29" i="1"/>
  <c r="AA20" i="1"/>
  <c r="Q20" i="1"/>
  <c r="O20" i="1" s="1"/>
  <c r="R20" i="1" s="1"/>
  <c r="L20" i="1" s="1"/>
  <c r="M20" i="1" s="1"/>
  <c r="T25" i="1"/>
  <c r="U25" i="1" s="1"/>
  <c r="Q25" i="1" s="1"/>
  <c r="O25" i="1" s="1"/>
  <c r="R25" i="1" s="1"/>
  <c r="L25" i="1" s="1"/>
  <c r="M25" i="1" s="1"/>
  <c r="AA27" i="1"/>
  <c r="Q27" i="1"/>
  <c r="O27" i="1" s="1"/>
  <c r="R27" i="1" s="1"/>
  <c r="L27" i="1" s="1"/>
  <c r="M27" i="1" s="1"/>
  <c r="V30" i="1" l="1"/>
  <c r="Z30" i="1" s="1"/>
  <c r="AC30" i="1"/>
  <c r="AD30" i="1" s="1"/>
  <c r="AB30" i="1"/>
  <c r="AD26" i="1"/>
  <c r="V21" i="1"/>
  <c r="Z21" i="1" s="1"/>
  <c r="AC21" i="1"/>
  <c r="AD21" i="1" s="1"/>
  <c r="Q21" i="1"/>
  <c r="O21" i="1" s="1"/>
  <c r="R21" i="1" s="1"/>
  <c r="L21" i="1" s="1"/>
  <c r="M21" i="1" s="1"/>
  <c r="AB21" i="1"/>
  <c r="V18" i="1"/>
  <c r="Z18" i="1" s="1"/>
  <c r="AC18" i="1"/>
  <c r="AD18" i="1" s="1"/>
  <c r="AB18" i="1"/>
  <c r="AB31" i="1"/>
  <c r="V31" i="1"/>
  <c r="Z31" i="1" s="1"/>
  <c r="AC31" i="1"/>
  <c r="AD31" i="1" s="1"/>
  <c r="Q31" i="1"/>
  <c r="O31" i="1" s="1"/>
  <c r="R31" i="1" s="1"/>
  <c r="L31" i="1" s="1"/>
  <c r="M31" i="1" s="1"/>
  <c r="V24" i="1"/>
  <c r="Z24" i="1" s="1"/>
  <c r="AC24" i="1"/>
  <c r="AB24" i="1"/>
  <c r="V29" i="1"/>
  <c r="Z29" i="1" s="1"/>
  <c r="AC29" i="1"/>
  <c r="AB29" i="1"/>
  <c r="V19" i="1"/>
  <c r="Z19" i="1" s="1"/>
  <c r="AC19" i="1"/>
  <c r="AD19" i="1" s="1"/>
  <c r="AB19" i="1"/>
  <c r="V27" i="1"/>
  <c r="Z27" i="1" s="1"/>
  <c r="AC27" i="1"/>
  <c r="AD27" i="1" s="1"/>
  <c r="AB27" i="1"/>
  <c r="AB23" i="1"/>
  <c r="V23" i="1"/>
  <c r="Z23" i="1" s="1"/>
  <c r="AC23" i="1"/>
  <c r="AD23" i="1" s="1"/>
  <c r="AC17" i="1"/>
  <c r="AD17" i="1" s="1"/>
  <c r="AB17" i="1"/>
  <c r="V17" i="1"/>
  <c r="Z17" i="1" s="1"/>
  <c r="AC25" i="1"/>
  <c r="AD25" i="1" s="1"/>
  <c r="AB25" i="1"/>
  <c r="V25" i="1"/>
  <c r="Z25" i="1" s="1"/>
  <c r="V22" i="1"/>
  <c r="Z22" i="1" s="1"/>
  <c r="AC22" i="1"/>
  <c r="AB22" i="1"/>
  <c r="Q18" i="1"/>
  <c r="O18" i="1" s="1"/>
  <c r="R18" i="1" s="1"/>
  <c r="L18" i="1" s="1"/>
  <c r="M18" i="1" s="1"/>
  <c r="AD22" i="1" l="1"/>
  <c r="AD29" i="1"/>
  <c r="AD24" i="1"/>
</calcChain>
</file>

<file path=xl/sharedStrings.xml><?xml version="1.0" encoding="utf-8"?>
<sst xmlns="http://schemas.openxmlformats.org/spreadsheetml/2006/main" count="693" uniqueCount="353">
  <si>
    <t>File opened</t>
  </si>
  <si>
    <t>2020-12-17 09:00:04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</si>
  <si>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</si>
  <si>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</si>
  <si>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</si>
  <si>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</si>
  <si>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</si>
  <si>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</si>
  <si>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</si>
  <si>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</si>
  <si>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</si>
  <si>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</si>
  <si>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</si>
  <si>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{"tazero": "0.0863571", "co2bzero": "0.964262", "h2oaspan1": "1.00771", "flowazero": "0.29042", "flowbzero": "0.29097", "co2bspan2": "-0.0301809", "h2oaspanconc2": "0", "h2oazero": "1.13424", "co2aspan1": "1.00054", "flowmeterzero": "1.00299", "chamberpressurezero": "2.68126", "co2bspanconc2": "299.2", "h2obspanconc2": "0", "h2obspan1": "0.99587", "ssa_ref": "35809.5", "h2obspanconc1": "12.28", "h2oaspanconc1": "12.28", "h2obspan2": "0", "oxygen": "21", "co2aspanconc1": "2500", "tbzero": "0.134552", "h2obspan2b": "0.0705964", "co2bspanconc1": "2500", "co2bspan1": "1.00108", "co2bspan2a": "0.310949", "h2obspan2a": "0.0708892", "h2oaspan2b": "0.070146", "co2aspan2a": "0.308883", "h2oaspan2a": "0.0696095", "co2bspan2b": "0.308367", "h2obzero": "1.1444", "h2oaspan2": "0", "ssb_ref": "37377.7", "co2aspan2b": "0.306383", "co2azero": "0.965182", "co2aspanconc2": "299.2", "co2aspan2": "-0.0279682"}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</si>
  <si>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</si>
  <si>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</si>
  <si>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</si>
  <si>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</si>
  <si>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</si>
  <si>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</si>
  <si>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</si>
  <si>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</si>
  <si>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</si>
  <si>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09:00:04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</si>
  <si>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</si>
  <si>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</si>
  <si>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</si>
  <si>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</si>
  <si>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</si>
  <si>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</si>
  <si>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</si>
  <si>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</si>
  <si>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</si>
  <si>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</si>
  <si>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</si>
  <si>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</si>
  <si>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</si>
  <si>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</si>
  <si>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</si>
  <si>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</si>
  <si>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</si>
  <si>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</si>
  <si>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</si>
  <si>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</si>
  <si>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</si>
  <si>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</si>
  <si>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</si>
  <si>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</si>
  <si>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</si>
  <si>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</si>
  <si>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</si>
  <si>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</si>
  <si>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</si>
  <si>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</si>
  <si>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</si>
  <si>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</si>
  <si>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</si>
  <si>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</si>
  <si>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</si>
  <si>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</si>
  <si>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</si>
  <si>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</si>
  <si>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</si>
  <si>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</si>
  <si>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</si>
  <si>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</si>
  <si>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</si>
  <si>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</si>
  <si>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</si>
  <si>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</si>
  <si>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</si>
  <si>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</si>
  <si>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</si>
  <si>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</si>
  <si>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</si>
  <si>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</si>
  <si>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</si>
  <si>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1.59755 68.8691 369.023 622.748 881.376 1099.01 1300.79 1492.44</t>
  </si>
  <si>
    <t>Fs_true</t>
  </si>
  <si>
    <t>0.0494932 100.888 404.301 601.068 801.065 1000.84 1201.71 1400.98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</si>
  <si>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</si>
  <si>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</si>
  <si>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</si>
  <si>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</si>
  <si>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</si>
  <si>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</si>
  <si>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</si>
  <si>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</si>
  <si>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</si>
  <si>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</si>
  <si>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</si>
  <si>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</si>
  <si>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</si>
  <si>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</si>
  <si>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</si>
  <si>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</si>
  <si>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</si>
  <si>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</si>
  <si>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</si>
  <si>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</si>
  <si>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</si>
  <si>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</si>
  <si>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</si>
  <si>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</si>
  <si>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</si>
  <si>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</si>
  <si>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</si>
  <si>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</si>
  <si>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</si>
  <si>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</si>
  <si>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</si>
  <si>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</si>
  <si>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</si>
  <si>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</si>
  <si>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</si>
  <si>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</si>
  <si>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</si>
  <si>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</si>
  <si>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</si>
  <si>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</si>
  <si>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</si>
  <si>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</si>
  <si>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</si>
  <si>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</si>
  <si>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</si>
  <si>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</si>
  <si>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</si>
  <si>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</si>
  <si>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</si>
  <si>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</si>
  <si>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</si>
  <si>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</si>
  <si>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</si>
  <si>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</si>
  <si>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</si>
  <si>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</si>
  <si>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</si>
  <si>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</si>
  <si>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</si>
  <si>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</si>
  <si>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</si>
  <si>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</si>
  <si>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</si>
  <si>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</si>
  <si>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</si>
  <si>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</si>
  <si>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</si>
  <si>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</si>
  <si>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</si>
  <si>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</si>
  <si>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</si>
  <si>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</si>
  <si>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</si>
  <si>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</si>
  <si>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</si>
  <si>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</si>
  <si>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</si>
  <si>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</si>
  <si>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</si>
  <si>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</si>
  <si>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</si>
  <si>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</si>
  <si>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</si>
  <si>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</si>
  <si>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</si>
  <si>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</si>
  <si>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</si>
  <si>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</si>
  <si>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</si>
  <si>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</si>
  <si>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</si>
  <si>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</si>
  <si>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</si>
  <si>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</si>
  <si>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</si>
  <si>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</si>
  <si>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</si>
  <si>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</si>
  <si>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</si>
  <si>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</si>
  <si>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</si>
  <si>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</si>
  <si>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</si>
  <si>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</si>
  <si>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</si>
  <si>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</si>
  <si>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</si>
  <si>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</si>
  <si>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</si>
  <si>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</si>
  <si>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</si>
  <si>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</si>
  <si>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</si>
  <si>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</si>
  <si>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</si>
  <si>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</si>
  <si>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</si>
  <si>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</si>
  <si>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</si>
  <si>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</si>
  <si>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</si>
  <si>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</si>
  <si>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</si>
  <si>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</si>
  <si>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</si>
  <si>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</si>
  <si>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</si>
  <si>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</si>
  <si>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</si>
  <si>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</si>
  <si>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</si>
  <si>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</si>
  <si>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</si>
  <si>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</si>
  <si>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</si>
  <si>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</si>
  <si>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</si>
  <si>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</si>
  <si>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</si>
  <si>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</si>
  <si>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</si>
  <si>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</si>
  <si>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</si>
  <si>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</si>
  <si>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</si>
  <si>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</si>
  <si>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</si>
  <si>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</si>
  <si>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</si>
  <si>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</si>
  <si>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</si>
  <si>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</si>
  <si>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</si>
  <si>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</si>
  <si>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</si>
  <si>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</si>
  <si>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</si>
  <si>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</si>
  <si>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</si>
  <si>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</si>
  <si>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</si>
  <si>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</si>
  <si>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</si>
  <si>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</si>
  <si>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</si>
  <si>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</si>
  <si>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</si>
  <si>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</si>
  <si>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</si>
  <si>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</si>
  <si>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</si>
  <si>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</si>
  <si>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</si>
  <si>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</si>
  <si>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</si>
  <si>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</si>
  <si>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</si>
  <si>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</si>
  <si>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</si>
  <si>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</si>
  <si>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</si>
  <si>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</si>
  <si>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</si>
  <si>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</si>
  <si>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</si>
  <si>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</si>
  <si>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</si>
  <si>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</si>
  <si>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</si>
  <si>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</si>
  <si>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</si>
  <si>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</si>
  <si>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</si>
  <si>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</si>
  <si>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</si>
  <si>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</si>
  <si>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</si>
  <si>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</si>
  <si>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</si>
  <si>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</si>
  <si>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</si>
  <si>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</si>
  <si>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</si>
  <si>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09:14:16</t>
  </si>
  <si>
    <t>09:14:16</t>
  </si>
  <si>
    <t>1149</t>
  </si>
  <si>
    <t>_1</t>
  </si>
  <si>
    <t>RECT-4143-20200907-06_33_50</t>
  </si>
  <si>
    <t>RECT-8199-20201217-09_14_20</t>
  </si>
  <si>
    <t>DARK-8200-20201217-09_14_22</t>
  </si>
  <si>
    <t>0: Broadleaf</t>
  </si>
  <si>
    <t>09:05:37</t>
  </si>
  <si>
    <t>0/3</t>
  </si>
  <si>
    <t>20201217 09:16:17</t>
  </si>
  <si>
    <t>09:16:17</t>
  </si>
  <si>
    <t>RECT-8201-20201217-09_16_20</t>
  </si>
  <si>
    <t>DARK-8202-20201217-09_16_22</t>
  </si>
  <si>
    <t>09:16:43</t>
  </si>
  <si>
    <t>20201217 09:18:08</t>
  </si>
  <si>
    <t>09:18:08</t>
  </si>
  <si>
    <t>RECT-8203-20201217-09_18_11</t>
  </si>
  <si>
    <t>DARK-8204-20201217-09_18_14</t>
  </si>
  <si>
    <t>3/3</t>
  </si>
  <si>
    <t>20201217 09:19:18</t>
  </si>
  <si>
    <t>09:19:18</t>
  </si>
  <si>
    <t>RECT-8205-20201217-09_19_21</t>
  </si>
  <si>
    <t>DARK-8206-20201217-09_19_23</t>
  </si>
  <si>
    <t>20201217 09:20:33</t>
  </si>
  <si>
    <t>09:20:33</t>
  </si>
  <si>
    <t>RECT-8207-20201217-09_20_36</t>
  </si>
  <si>
    <t>DARK-8208-20201217-09_20_38</t>
  </si>
  <si>
    <t>20201217 09:21:49</t>
  </si>
  <si>
    <t>09:21:49</t>
  </si>
  <si>
    <t>RECT-8209-20201217-09_21_52</t>
  </si>
  <si>
    <t>DARK-8210-20201217-09_21_55</t>
  </si>
  <si>
    <t>20201217 09:22:57</t>
  </si>
  <si>
    <t>09:22:57</t>
  </si>
  <si>
    <t>RECT-8211-20201217-09_23_00</t>
  </si>
  <si>
    <t>DARK-8212-20201217-09_23_03</t>
  </si>
  <si>
    <t>20201217 09:24:44</t>
  </si>
  <si>
    <t>09:24:44</t>
  </si>
  <si>
    <t>RECT-8213-20201217-09_24_47</t>
  </si>
  <si>
    <t>DARK-8214-20201217-09_24_50</t>
  </si>
  <si>
    <t>20201217 09:26:14</t>
  </si>
  <si>
    <t>09:26:14</t>
  </si>
  <si>
    <t>RECT-8215-20201217-09_26_17</t>
  </si>
  <si>
    <t>DARK-8216-20201217-09_26_19</t>
  </si>
  <si>
    <t>20201217 09:28:11</t>
  </si>
  <si>
    <t>09:28:11</t>
  </si>
  <si>
    <t>RECT-8217-20201217-09_28_14</t>
  </si>
  <si>
    <t>DARK-8218-20201217-09_28_16</t>
  </si>
  <si>
    <t>09:28:40</t>
  </si>
  <si>
    <t>20201217 09:30:26</t>
  </si>
  <si>
    <t>09:30:26</t>
  </si>
  <si>
    <t>RECT-8219-20201217-09_30_30</t>
  </si>
  <si>
    <t>DARK-8220-20201217-09_30_32</t>
  </si>
  <si>
    <t>20201217 09:32:27</t>
  </si>
  <si>
    <t>09:32:27</t>
  </si>
  <si>
    <t>RECT-8221-20201217-09_32_30</t>
  </si>
  <si>
    <t>DARK-8222-20201217-09_32_32</t>
  </si>
  <si>
    <t>1/3</t>
  </si>
  <si>
    <t>20201217 09:33:27</t>
  </si>
  <si>
    <t>09:33:27</t>
  </si>
  <si>
    <t>RECT-8223-20201217-09_33_31</t>
  </si>
  <si>
    <t>DARK-8224-20201217-09_33_33</t>
  </si>
  <si>
    <t>20201217 09:35:28</t>
  </si>
  <si>
    <t>09:35:28</t>
  </si>
  <si>
    <t>RECT-8225-20201217-09_35_31</t>
  </si>
  <si>
    <t>DARK-8226-20201217-09_35_33</t>
  </si>
  <si>
    <t>20201217 09:36:28</t>
  </si>
  <si>
    <t>09:36:28</t>
  </si>
  <si>
    <t>RECT-8227-20201217-09_36_32</t>
  </si>
  <si>
    <t>DARK-8228-20201217-09_36_34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</si>
</sst>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1608225256.5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1608225248.75</v>
      </c>
      <c r="I17">
        <f t="shared" ref="I17:I31" si="0">BW17*AG17*(BS17-BT17)/(100*BL17*(1000-AG17*BS17))</f>
        <v>6.4984833582606592E-4</v>
      </c>
      <c r="J17">
        <f t="shared" ref="J17:J31" si="1">BW17*AG17*(BR17-BQ17*(1000-AG17*BT17)/(1000-AG17*BS17))/(100*BL17)</f>
        <v>4.2065413542926819</v>
      </c>
      <c r="K17">
        <f t="shared" ref="K17:K31" si="2">BQ17 - IF(AG17&gt;1, J17*BL17*100/(AI17*CE17), 0)</f>
        <v>401.538166666667</v>
      </c>
      <c r="L17">
        <f t="shared" ref="L17:L31" si="3">((R17-I17/2)*K17-J17)/(R17+I17/2)</f>
        <v>204.13922229799826</v>
      </c>
      <c r="M17">
        <f t="shared" ref="M17:M31" si="4">L17*(BX17+BY17)/1000</f>
        <v>20.759094234045005</v>
      </c>
      <c r="N17">
        <f t="shared" ref="N17:N31" si="5">(BQ17 - IF(AG17&gt;1, J17*BL17*100/(AI17*CE17), 0))*(BX17+BY17)/1000</f>
        <v>40.832763770555161</v>
      </c>
      <c r="O17">
        <f t="shared" ref="O17:O31" si="6">2/((1/Q17-1/P17)+SIGN(Q17)*SQRT((1/Q17-1/P17)*(1/Q17-1/P17) + 4*BM17/((BM17+1)*(BM17+1))*(2*1/Q17*1/P17-1/P17*1/P17)))</f>
        <v>3.5896843827458572E-2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2.9578895589096326</v>
      </c>
      <c r="Q17">
        <f t="shared" ref="Q17:Q31" si="8">I17*(1000-(1000*0.61365*EXP(17.502*U17/(240.97+U17))/(BX17+BY17)+BS17)/2)/(1000*0.61365*EXP(17.502*U17/(240.97+U17))/(BX17+BY17)-BS17)</f>
        <v>3.5656568983697276E-2</v>
      </c>
      <c r="R17">
        <f t="shared" ref="R17:R31" si="9">1/((BM17+1)/(O17/1.6)+1/(P17/1.37)) + BM17/((BM17+1)/(O17/1.6) + BM17/(P17/1.37))</f>
        <v>2.2306809137246149E-2</v>
      </c>
      <c r="S17">
        <f t="shared" ref="S17:S31" si="10">(BI17*BK17)</f>
        <v>231.29129511624069</v>
      </c>
      <c r="T17">
        <f t="shared" ref="T17:T31" si="11">(BZ17+(S17+2*0.95*0.0000000567*(((BZ17+$B$7)+273)^4-(BZ17+273)^4)-44100*I17)/(1.84*29.3*P17+8*0.95*0.0000000567*(BZ17+273)^3))</f>
        <v>29.194768344673268</v>
      </c>
      <c r="U17">
        <f t="shared" ref="U17:U31" si="12">($C$7*CA17+$D$7*CB17+$E$7*T17)</f>
        <v>29.241389999999999</v>
      </c>
      <c r="V17">
        <f t="shared" ref="V17:V31" si="13">0.61365*EXP(17.502*U17/(240.97+U17))</f>
        <v>4.0782927856933515</v>
      </c>
      <c r="W17">
        <f t="shared" ref="W17:W31" si="14">(X17/Y17*100)</f>
        <v>60.119023361602864</v>
      </c>
      <c r="X17">
        <f t="shared" ref="X17:X31" si="15">BS17*(BX17+BY17)/1000</f>
        <v>2.2829229867599814</v>
      </c>
      <c r="Y17">
        <f t="shared" ref="Y17:Y31" si="16">0.61365*EXP(17.502*BZ17/(240.97+BZ17))</f>
        <v>3.7973387774926013</v>
      </c>
      <c r="Z17">
        <f t="shared" ref="Z17:Z31" si="17">(V17-BS17*(BX17+BY17)/1000)</f>
        <v>1.7953697989333701</v>
      </c>
      <c r="AA17">
        <f t="shared" ref="AA17:AA31" si="18">(-I17*44100)</f>
        <v>-28.658311609929505</v>
      </c>
      <c r="AB17">
        <f t="shared" ref="AB17:AB31" si="19">2*29.3*P17*0.92*(BZ17-U17)</f>
        <v>-196.15827755864376</v>
      </c>
      <c r="AC17">
        <f t="shared" ref="AC17:AC31" si="20">2*0.95*0.0000000567*(((BZ17+$B$7)+273)^4-(U17+273)^4)</f>
        <v>-14.546064156262572</v>
      </c>
      <c r="AD17">
        <f t="shared" ref="AD17:AD31" si="21">S17+AC17+AA17+AB17</f>
        <v>-8.071358208595143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53555.982454354562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937.8655</v>
      </c>
      <c r="AR17">
        <v>1104.03</v>
      </c>
      <c r="AS17">
        <f t="shared" ref="AS17:AS31" si="27">1-AQ17/AR17</f>
        <v>0.15050723259331722</v>
      </c>
      <c r="AT17">
        <v>0.5</v>
      </c>
      <c r="AU17">
        <f t="shared" ref="AU17:AU31" si="28">BI17</f>
        <v>1180.1907107472346</v>
      </c>
      <c r="AV17">
        <f t="shared" ref="AV17:AV31" si="29">J17</f>
        <v>4.2065413542926819</v>
      </c>
      <c r="AW17">
        <f t="shared" ref="AW17:AW31" si="30">AS17*AT17*AU17</f>
        <v>88.813618903453204</v>
      </c>
      <c r="AX17">
        <f t="shared" ref="AX17:AX31" si="31">BC17/AR17</f>
        <v>0.34201969149389061</v>
      </c>
      <c r="AY17">
        <f t="shared" ref="AY17:AY31" si="32">(AV17-AO17)/AU17</f>
        <v>4.0538268862324338E-3</v>
      </c>
      <c r="AZ17">
        <f t="shared" ref="AZ17:AZ31" si="33">(AL17-AR17)/AR17</f>
        <v>1.9547023178717973</v>
      </c>
      <c r="BA17" t="s">
        <v>289</v>
      </c>
      <c r="BB17">
        <v>726.43</v>
      </c>
      <c r="BC17">
        <f t="shared" ref="BC17:BC31" si="34">AR17-BB17</f>
        <v>377.6</v>
      </c>
      <c r="BD17">
        <f t="shared" ref="BD17:BD31" si="35">(AR17-AQ17)/(AR17-BB17)</f>
        <v>0.4400542902542372</v>
      </c>
      <c r="BE17">
        <f t="shared" ref="BE17:BE31" si="36">(AL17-AR17)/(AL17-BB17)</f>
        <v>0.85108354859700674</v>
      </c>
      <c r="BF17">
        <f t="shared" ref="BF17:BF31" si="37">(AR17-AQ17)/(AR17-AK17)</f>
        <v>0.42764942518495624</v>
      </c>
      <c r="BG17">
        <f t="shared" ref="BG17:BG31" si="38">(AL17-AR17)/(AL17-AK17)</f>
        <v>0.84742299243879637</v>
      </c>
      <c r="BH17">
        <f t="shared" ref="BH17:BH31" si="39">$B$11*CF17+$C$11*CG17+$F$11*CH17*(1-CK17)</f>
        <v>1400.0073333333301</v>
      </c>
      <c r="BI17">
        <f t="shared" ref="BI17:BI31" si="40">BH17*BJ17</f>
        <v>1180.1907107472346</v>
      </c>
      <c r="BJ17">
        <f t="shared" ref="BJ17:BJ31" si="41">($B$11*$D$9+$C$11*$D$9+$F$11*((CU17+CM17)/MAX(CU17+CM17+CV17, 0.1)*$I$9+CV17/MAX(CU17+CM17+CV17, 0.1)*$J$9))/($B$11+$C$11+$F$11)</f>
        <v>0.84298894916305489</v>
      </c>
      <c r="BK17">
        <f t="shared" ref="BK17:BK31" si="42">($B$11*$K$9+$C$11*$K$9+$F$11*((CU17+CM17)/MAX(CU17+CM17+CV17, 0.1)*$P$9+CV17/MAX(CU17+CM17+CV17, 0.1)*$Q$9))/($B$11+$C$11+$F$11)</f>
        <v>0.19597789832610971</v>
      </c>
      <c r="BL17">
        <v>6</v>
      </c>
      <c r="BM17">
        <v>0.5</v>
      </c>
      <c r="BN17" t="s">
        <v>290</v>
      </c>
      <c r="BO17">
        <v>2</v>
      </c>
      <c r="BP17">
        <v>1608225248.75</v>
      </c>
      <c r="BQ17">
        <v>401.538166666667</v>
      </c>
      <c r="BR17">
        <v>406.899133333333</v>
      </c>
      <c r="BS17">
        <v>22.449636666666699</v>
      </c>
      <c r="BT17">
        <v>21.687326666666699</v>
      </c>
      <c r="BU17">
        <v>396.85876666666701</v>
      </c>
      <c r="BV17">
        <v>22.315846666666701</v>
      </c>
      <c r="BW17">
        <v>500.0009</v>
      </c>
      <c r="BX17">
        <v>101.641066666667</v>
      </c>
      <c r="BY17">
        <v>4.9799009999999998E-2</v>
      </c>
      <c r="BZ17">
        <v>28.011293333333299</v>
      </c>
      <c r="CA17">
        <v>29.241389999999999</v>
      </c>
      <c r="CB17">
        <v>999.9</v>
      </c>
      <c r="CC17">
        <v>0</v>
      </c>
      <c r="CD17">
        <v>0</v>
      </c>
      <c r="CE17">
        <v>9998.3700000000008</v>
      </c>
      <c r="CF17">
        <v>0</v>
      </c>
      <c r="CG17">
        <v>191.24053333333299</v>
      </c>
      <c r="CH17">
        <v>1400.0073333333301</v>
      </c>
      <c r="CI17">
        <v>0.90000926666666703</v>
      </c>
      <c r="CJ17">
        <v>9.9990609999999994E-2</v>
      </c>
      <c r="CK17">
        <v>0</v>
      </c>
      <c r="CL17">
        <v>937.885533333333</v>
      </c>
      <c r="CM17">
        <v>4.9997499999999997</v>
      </c>
      <c r="CN17">
        <v>12879.92</v>
      </c>
      <c r="CO17">
        <v>12178.14</v>
      </c>
      <c r="CP17">
        <v>47.501933333333298</v>
      </c>
      <c r="CQ17">
        <v>49.093499999999999</v>
      </c>
      <c r="CR17">
        <v>48.481099999999998</v>
      </c>
      <c r="CS17">
        <v>48.678733333333298</v>
      </c>
      <c r="CT17">
        <v>48.6291333333333</v>
      </c>
      <c r="CU17">
        <v>1255.5223333333299</v>
      </c>
      <c r="CV17">
        <v>139.48500000000001</v>
      </c>
      <c r="CW17">
        <v>0</v>
      </c>
      <c r="CX17">
        <v>1608225259.2</v>
      </c>
      <c r="CY17">
        <v>0</v>
      </c>
      <c r="CZ17">
        <v>937.8655</v>
      </c>
      <c r="DA17">
        <v>-16.213641025706401</v>
      </c>
      <c r="DB17">
        <v>-216.74871806406901</v>
      </c>
      <c r="DC17">
        <v>12879.0423076923</v>
      </c>
      <c r="DD17">
        <v>15</v>
      </c>
      <c r="DE17">
        <v>1608224737.5</v>
      </c>
      <c r="DF17" t="s">
        <v>291</v>
      </c>
      <c r="DG17">
        <v>1608224737.5</v>
      </c>
      <c r="DH17">
        <v>1608224732.5</v>
      </c>
      <c r="DI17">
        <v>2</v>
      </c>
      <c r="DJ17">
        <v>0.47099999999999997</v>
      </c>
      <c r="DK17">
        <v>-8.7999999999999995E-2</v>
      </c>
      <c r="DL17">
        <v>4.6790000000000003</v>
      </c>
      <c r="DM17">
        <v>0.13400000000000001</v>
      </c>
      <c r="DN17">
        <v>1423</v>
      </c>
      <c r="DO17">
        <v>18</v>
      </c>
      <c r="DP17">
        <v>0.06</v>
      </c>
      <c r="DQ17">
        <v>0.02</v>
      </c>
      <c r="DR17">
        <v>4.1550569136455699</v>
      </c>
      <c r="DS17">
        <v>3.5599662212498102</v>
      </c>
      <c r="DT17">
        <v>0.25985325010713001</v>
      </c>
      <c r="DU17">
        <v>0</v>
      </c>
      <c r="DV17">
        <v>-5.3107670967741898</v>
      </c>
      <c r="DW17">
        <v>-4.2866564516128802</v>
      </c>
      <c r="DX17">
        <v>0.32429317595193202</v>
      </c>
      <c r="DY17">
        <v>0</v>
      </c>
      <c r="DZ17">
        <v>0.758398258064516</v>
      </c>
      <c r="EA17">
        <v>0.288576048387096</v>
      </c>
      <c r="EB17">
        <v>2.31031265625599E-2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4.6790000000000003</v>
      </c>
      <c r="EJ17">
        <v>0.1338</v>
      </c>
      <c r="EK17">
        <v>4.67949999999973</v>
      </c>
      <c r="EL17">
        <v>0</v>
      </c>
      <c r="EM17">
        <v>0</v>
      </c>
      <c r="EN17">
        <v>0</v>
      </c>
      <c r="EO17">
        <v>0.13378500000000301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8.6999999999999993</v>
      </c>
      <c r="EX17">
        <v>8.6999999999999993</v>
      </c>
      <c r="EY17">
        <v>2</v>
      </c>
      <c r="EZ17">
        <v>512.52099999999996</v>
      </c>
      <c r="FA17">
        <v>522.91899999999998</v>
      </c>
      <c r="FB17">
        <v>23.961600000000001</v>
      </c>
      <c r="FC17">
        <v>34.080500000000001</v>
      </c>
      <c r="FD17">
        <v>30.000599999999999</v>
      </c>
      <c r="FE17">
        <v>33.993000000000002</v>
      </c>
      <c r="FF17">
        <v>33.954999999999998</v>
      </c>
      <c r="FG17">
        <v>21.055700000000002</v>
      </c>
      <c r="FH17">
        <v>30.9178</v>
      </c>
      <c r="FI17">
        <v>67.520899999999997</v>
      </c>
      <c r="FJ17">
        <v>23.9466</v>
      </c>
      <c r="FK17">
        <v>406.78300000000002</v>
      </c>
      <c r="FL17">
        <v>21.7319</v>
      </c>
      <c r="FM17">
        <v>101.1</v>
      </c>
      <c r="FN17">
        <v>100.46299999999999</v>
      </c>
    </row>
    <row r="18" spans="1:170" x14ac:dyDescent="0.25">
      <c r="A18">
        <v>2</v>
      </c>
      <c r="B18">
        <v>1608225377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1608225369.25</v>
      </c>
      <c r="I18">
        <f t="shared" si="0"/>
        <v>1.2729398957531935E-3</v>
      </c>
      <c r="J18">
        <f t="shared" si="1"/>
        <v>-0.74154330776721666</v>
      </c>
      <c r="K18">
        <f t="shared" si="2"/>
        <v>46.695803333333302</v>
      </c>
      <c r="L18">
        <f t="shared" si="3"/>
        <v>61.836005377754205</v>
      </c>
      <c r="M18">
        <f t="shared" si="4"/>
        <v>6.2884461815616177</v>
      </c>
      <c r="N18">
        <f t="shared" si="5"/>
        <v>4.7487551042889953</v>
      </c>
      <c r="O18">
        <f t="shared" si="6"/>
        <v>7.1886381667699839E-2</v>
      </c>
      <c r="P18">
        <f t="shared" si="7"/>
        <v>2.9576293855069156</v>
      </c>
      <c r="Q18">
        <f t="shared" si="8"/>
        <v>7.0929642050029176E-2</v>
      </c>
      <c r="R18">
        <f t="shared" si="9"/>
        <v>4.4415924646244644E-2</v>
      </c>
      <c r="S18">
        <f t="shared" si="10"/>
        <v>231.28969833552389</v>
      </c>
      <c r="T18">
        <f t="shared" si="11"/>
        <v>28.997954822618073</v>
      </c>
      <c r="U18">
        <f t="shared" si="12"/>
        <v>29.178793333333299</v>
      </c>
      <c r="V18">
        <f t="shared" si="13"/>
        <v>4.0635700507494805</v>
      </c>
      <c r="W18">
        <f t="shared" si="14"/>
        <v>60.580099773042853</v>
      </c>
      <c r="X18">
        <f t="shared" si="15"/>
        <v>2.2955514718740857</v>
      </c>
      <c r="Y18">
        <f t="shared" si="16"/>
        <v>3.7892830821905781</v>
      </c>
      <c r="Z18">
        <f t="shared" si="17"/>
        <v>1.7680185788753948</v>
      </c>
      <c r="AA18">
        <f t="shared" si="18"/>
        <v>-56.136649402715832</v>
      </c>
      <c r="AB18">
        <f t="shared" si="19"/>
        <v>-191.9681722536555</v>
      </c>
      <c r="AC18">
        <f t="shared" si="20"/>
        <v>-14.229588173690257</v>
      </c>
      <c r="AD18">
        <f t="shared" si="21"/>
        <v>-31.044711494537694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53554.983877738654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879.34596153846201</v>
      </c>
      <c r="AR18">
        <v>976.39</v>
      </c>
      <c r="AS18">
        <f t="shared" si="27"/>
        <v>9.939065174933992E-2</v>
      </c>
      <c r="AT18">
        <v>0.5</v>
      </c>
      <c r="AU18">
        <f t="shared" si="28"/>
        <v>1180.1780307473341</v>
      </c>
      <c r="AV18">
        <f t="shared" si="29"/>
        <v>-0.74154330776721666</v>
      </c>
      <c r="AW18">
        <f t="shared" si="30"/>
        <v>58.649331828115031</v>
      </c>
      <c r="AX18">
        <f t="shared" si="31"/>
        <v>0.26589784819590534</v>
      </c>
      <c r="AY18">
        <f t="shared" si="32"/>
        <v>-1.3878908409036548E-4</v>
      </c>
      <c r="AZ18">
        <f t="shared" si="33"/>
        <v>2.340960067186268</v>
      </c>
      <c r="BA18" t="s">
        <v>296</v>
      </c>
      <c r="BB18">
        <v>716.77</v>
      </c>
      <c r="BC18">
        <f t="shared" si="34"/>
        <v>259.62</v>
      </c>
      <c r="BD18">
        <f t="shared" si="35"/>
        <v>0.37379261405722969</v>
      </c>
      <c r="BE18">
        <f t="shared" si="36"/>
        <v>0.89800063646471362</v>
      </c>
      <c r="BF18">
        <f t="shared" si="37"/>
        <v>0.37194010973297714</v>
      </c>
      <c r="BG18">
        <f t="shared" si="38"/>
        <v>0.89754466281477829</v>
      </c>
      <c r="BH18">
        <f t="shared" si="39"/>
        <v>1399.99166666667</v>
      </c>
      <c r="BI18">
        <f t="shared" si="40"/>
        <v>1180.1780307473341</v>
      </c>
      <c r="BJ18">
        <f t="shared" si="41"/>
        <v>0.84298932547026917</v>
      </c>
      <c r="BK18">
        <f t="shared" si="42"/>
        <v>0.19597865094053848</v>
      </c>
      <c r="BL18">
        <v>6</v>
      </c>
      <c r="BM18">
        <v>0.5</v>
      </c>
      <c r="BN18" t="s">
        <v>290</v>
      </c>
      <c r="BO18">
        <v>2</v>
      </c>
      <c r="BP18">
        <v>1608225369.25</v>
      </c>
      <c r="BQ18">
        <v>46.695803333333302</v>
      </c>
      <c r="BR18">
        <v>45.877290000000002</v>
      </c>
      <c r="BS18">
        <v>22.572783333333302</v>
      </c>
      <c r="BT18">
        <v>21.079753333333301</v>
      </c>
      <c r="BU18">
        <v>45.222803333333303</v>
      </c>
      <c r="BV18">
        <v>22.359783333333301</v>
      </c>
      <c r="BW18">
        <v>500.00580000000002</v>
      </c>
      <c r="BX18">
        <v>101.645766666667</v>
      </c>
      <c r="BY18">
        <v>4.9776943333333303E-2</v>
      </c>
      <c r="BZ18">
        <v>27.974866666666699</v>
      </c>
      <c r="CA18">
        <v>29.178793333333299</v>
      </c>
      <c r="CB18">
        <v>999.9</v>
      </c>
      <c r="CC18">
        <v>0</v>
      </c>
      <c r="CD18">
        <v>0</v>
      </c>
      <c r="CE18">
        <v>9996.4323333333305</v>
      </c>
      <c r="CF18">
        <v>0</v>
      </c>
      <c r="CG18">
        <v>196.54769999999999</v>
      </c>
      <c r="CH18">
        <v>1399.99166666667</v>
      </c>
      <c r="CI18">
        <v>0.89999913333333303</v>
      </c>
      <c r="CJ18">
        <v>0.10000082</v>
      </c>
      <c r="CK18">
        <v>0</v>
      </c>
      <c r="CL18">
        <v>879.37139999999999</v>
      </c>
      <c r="CM18">
        <v>4.9997499999999997</v>
      </c>
      <c r="CN18">
        <v>12081.7266666667</v>
      </c>
      <c r="CO18">
        <v>12177.97</v>
      </c>
      <c r="CP18">
        <v>47.799666666666702</v>
      </c>
      <c r="CQ18">
        <v>49.311999999999998</v>
      </c>
      <c r="CR18">
        <v>48.741466666666703</v>
      </c>
      <c r="CS18">
        <v>48.883133333333298</v>
      </c>
      <c r="CT18">
        <v>48.879066666666702</v>
      </c>
      <c r="CU18">
        <v>1255.49066666667</v>
      </c>
      <c r="CV18">
        <v>139.501</v>
      </c>
      <c r="CW18">
        <v>0</v>
      </c>
      <c r="CX18">
        <v>119.59999990463299</v>
      </c>
      <c r="CY18">
        <v>0</v>
      </c>
      <c r="CZ18">
        <v>879.34596153846201</v>
      </c>
      <c r="DA18">
        <v>-8.2335384697548601</v>
      </c>
      <c r="DB18">
        <v>-117.319658064141</v>
      </c>
      <c r="DC18">
        <v>12081.307692307701</v>
      </c>
      <c r="DD18">
        <v>15</v>
      </c>
      <c r="DE18">
        <v>1608225403.5</v>
      </c>
      <c r="DF18" t="s">
        <v>297</v>
      </c>
      <c r="DG18">
        <v>1608225403.5</v>
      </c>
      <c r="DH18">
        <v>1608225397</v>
      </c>
      <c r="DI18">
        <v>3</v>
      </c>
      <c r="DJ18">
        <v>-3.2069999999999999</v>
      </c>
      <c r="DK18">
        <v>0.08</v>
      </c>
      <c r="DL18">
        <v>1.4730000000000001</v>
      </c>
      <c r="DM18">
        <v>0.21299999999999999</v>
      </c>
      <c r="DN18">
        <v>46</v>
      </c>
      <c r="DO18">
        <v>21</v>
      </c>
      <c r="DP18">
        <v>0.24</v>
      </c>
      <c r="DQ18">
        <v>0.04</v>
      </c>
      <c r="DR18">
        <v>-3.4922330181659702</v>
      </c>
      <c r="DS18">
        <v>4.2857826647626904</v>
      </c>
      <c r="DT18">
        <v>0.41842957168476203</v>
      </c>
      <c r="DU18">
        <v>0</v>
      </c>
      <c r="DV18">
        <v>4.0674777419354804</v>
      </c>
      <c r="DW18">
        <v>-4.14226645161291</v>
      </c>
      <c r="DX18">
        <v>0.42828847251408703</v>
      </c>
      <c r="DY18">
        <v>0</v>
      </c>
      <c r="DZ18">
        <v>1.41161903225806</v>
      </c>
      <c r="EA18">
        <v>0.40939887096773903</v>
      </c>
      <c r="EB18">
        <v>3.1078572262930398E-2</v>
      </c>
      <c r="EC18">
        <v>0</v>
      </c>
      <c r="ED18">
        <v>0</v>
      </c>
      <c r="EE18">
        <v>3</v>
      </c>
      <c r="EF18" t="s">
        <v>292</v>
      </c>
      <c r="EG18">
        <v>100</v>
      </c>
      <c r="EH18">
        <v>100</v>
      </c>
      <c r="EI18">
        <v>1.4730000000000001</v>
      </c>
      <c r="EJ18">
        <v>0.21299999999999999</v>
      </c>
      <c r="EK18">
        <v>4.67949999999973</v>
      </c>
      <c r="EL18">
        <v>0</v>
      </c>
      <c r="EM18">
        <v>0</v>
      </c>
      <c r="EN18">
        <v>0</v>
      </c>
      <c r="EO18">
        <v>0.13378500000000301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10.7</v>
      </c>
      <c r="EX18">
        <v>10.7</v>
      </c>
      <c r="EY18">
        <v>2</v>
      </c>
      <c r="EZ18">
        <v>513.375</v>
      </c>
      <c r="FA18">
        <v>519.13599999999997</v>
      </c>
      <c r="FB18">
        <v>23.998999999999999</v>
      </c>
      <c r="FC18">
        <v>34.145699999999998</v>
      </c>
      <c r="FD18">
        <v>30.0002</v>
      </c>
      <c r="FE18">
        <v>34.0625</v>
      </c>
      <c r="FF18">
        <v>34.023099999999999</v>
      </c>
      <c r="FG18">
        <v>5.5840199999999998</v>
      </c>
      <c r="FH18">
        <v>31.213999999999999</v>
      </c>
      <c r="FI18">
        <v>63.726500000000001</v>
      </c>
      <c r="FJ18">
        <v>24.010400000000001</v>
      </c>
      <c r="FK18">
        <v>45.742400000000004</v>
      </c>
      <c r="FL18">
        <v>20.948499999999999</v>
      </c>
      <c r="FM18">
        <v>101.107</v>
      </c>
      <c r="FN18">
        <v>100.462</v>
      </c>
    </row>
    <row r="19" spans="1:170" x14ac:dyDescent="0.25">
      <c r="A19">
        <v>3</v>
      </c>
      <c r="B19">
        <v>1608225488.5</v>
      </c>
      <c r="C19">
        <v>232</v>
      </c>
      <c r="D19" t="s">
        <v>298</v>
      </c>
      <c r="E19" t="s">
        <v>299</v>
      </c>
      <c r="F19" t="s">
        <v>285</v>
      </c>
      <c r="G19" t="s">
        <v>286</v>
      </c>
      <c r="H19">
        <v>1608225480.5</v>
      </c>
      <c r="I19">
        <f t="shared" si="0"/>
        <v>1.9904511065780089E-3</v>
      </c>
      <c r="J19">
        <f t="shared" si="1"/>
        <v>0.41952542067222454</v>
      </c>
      <c r="K19">
        <f t="shared" si="2"/>
        <v>79.545809677419399</v>
      </c>
      <c r="L19">
        <f t="shared" si="3"/>
        <v>71.263285378133006</v>
      </c>
      <c r="M19">
        <f t="shared" si="4"/>
        <v>7.2474108683151295</v>
      </c>
      <c r="N19">
        <f t="shared" si="5"/>
        <v>8.0897360053786453</v>
      </c>
      <c r="O19">
        <f t="shared" si="6"/>
        <v>0.11201590682748168</v>
      </c>
      <c r="P19">
        <f t="shared" si="7"/>
        <v>2.9585456012528448</v>
      </c>
      <c r="Q19">
        <f t="shared" si="8"/>
        <v>0.10971200603961449</v>
      </c>
      <c r="R19">
        <f t="shared" si="9"/>
        <v>6.877305337805982E-2</v>
      </c>
      <c r="S19">
        <f t="shared" si="10"/>
        <v>231.29262924914534</v>
      </c>
      <c r="T19">
        <f t="shared" si="11"/>
        <v>28.852076492583283</v>
      </c>
      <c r="U19">
        <f t="shared" si="12"/>
        <v>29.088777419354798</v>
      </c>
      <c r="V19">
        <f t="shared" si="13"/>
        <v>4.0424795493560453</v>
      </c>
      <c r="W19">
        <f t="shared" si="14"/>
        <v>59.36159717367606</v>
      </c>
      <c r="X19">
        <f t="shared" si="15"/>
        <v>2.2545246802627275</v>
      </c>
      <c r="Y19">
        <f t="shared" si="16"/>
        <v>3.7979515168141362</v>
      </c>
      <c r="Z19">
        <f t="shared" si="17"/>
        <v>1.7879548690933178</v>
      </c>
      <c r="AA19">
        <f t="shared" si="18"/>
        <v>-87.778893800090188</v>
      </c>
      <c r="AB19">
        <f t="shared" si="19"/>
        <v>-171.41841600425869</v>
      </c>
      <c r="AC19">
        <f t="shared" si="20"/>
        <v>-12.699187276776247</v>
      </c>
      <c r="AD19">
        <f t="shared" si="21"/>
        <v>-40.603867831979812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53574.789407214019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865.23443999999995</v>
      </c>
      <c r="AR19">
        <v>953.42</v>
      </c>
      <c r="AS19">
        <f t="shared" si="27"/>
        <v>9.2493927125506081E-2</v>
      </c>
      <c r="AT19">
        <v>0.5</v>
      </c>
      <c r="AU19">
        <f t="shared" si="28"/>
        <v>1180.1914846183315</v>
      </c>
      <c r="AV19">
        <f t="shared" si="29"/>
        <v>0.41952542067222454</v>
      </c>
      <c r="AW19">
        <f t="shared" si="30"/>
        <v>54.580272586215393</v>
      </c>
      <c r="AX19">
        <f t="shared" si="31"/>
        <v>0.2697132428520484</v>
      </c>
      <c r="AY19">
        <f t="shared" si="32"/>
        <v>8.4500940185224351E-4</v>
      </c>
      <c r="AZ19">
        <f t="shared" si="33"/>
        <v>2.4214511967443517</v>
      </c>
      <c r="BA19" t="s">
        <v>301</v>
      </c>
      <c r="BB19">
        <v>696.27</v>
      </c>
      <c r="BC19">
        <f t="shared" si="34"/>
        <v>257.14999999999998</v>
      </c>
      <c r="BD19">
        <f t="shared" si="35"/>
        <v>0.34293431849115308</v>
      </c>
      <c r="BE19">
        <f t="shared" si="36"/>
        <v>0.89977823767153453</v>
      </c>
      <c r="BF19">
        <f t="shared" si="37"/>
        <v>0.37061620426346303</v>
      </c>
      <c r="BG19">
        <f t="shared" si="38"/>
        <v>0.90656452154665157</v>
      </c>
      <c r="BH19">
        <f t="shared" si="39"/>
        <v>1400.0074193548401</v>
      </c>
      <c r="BI19">
        <f t="shared" si="40"/>
        <v>1180.1914846183315</v>
      </c>
      <c r="BJ19">
        <f t="shared" si="41"/>
        <v>0.84298945012891036</v>
      </c>
      <c r="BK19">
        <f t="shared" si="42"/>
        <v>0.19597890025782072</v>
      </c>
      <c r="BL19">
        <v>6</v>
      </c>
      <c r="BM19">
        <v>0.5</v>
      </c>
      <c r="BN19" t="s">
        <v>290</v>
      </c>
      <c r="BO19">
        <v>2</v>
      </c>
      <c r="BP19">
        <v>1608225480.5</v>
      </c>
      <c r="BQ19">
        <v>79.545809677419399</v>
      </c>
      <c r="BR19">
        <v>80.239219354838696</v>
      </c>
      <c r="BS19">
        <v>22.168583870967701</v>
      </c>
      <c r="BT19">
        <v>19.833058064516099</v>
      </c>
      <c r="BU19">
        <v>78.072864516129002</v>
      </c>
      <c r="BV19">
        <v>21.955090322580599</v>
      </c>
      <c r="BW19">
        <v>500.01390322580602</v>
      </c>
      <c r="BX19">
        <v>101.649548387097</v>
      </c>
      <c r="BY19">
        <v>4.9535929032258098E-2</v>
      </c>
      <c r="BZ19">
        <v>28.014061290322601</v>
      </c>
      <c r="CA19">
        <v>29.088777419354798</v>
      </c>
      <c r="CB19">
        <v>999.9</v>
      </c>
      <c r="CC19">
        <v>0</v>
      </c>
      <c r="CD19">
        <v>0</v>
      </c>
      <c r="CE19">
        <v>10001.2564516129</v>
      </c>
      <c r="CF19">
        <v>0</v>
      </c>
      <c r="CG19">
        <v>217.25035483871</v>
      </c>
      <c r="CH19">
        <v>1400.0074193548401</v>
      </c>
      <c r="CI19">
        <v>0.89999303225806404</v>
      </c>
      <c r="CJ19">
        <v>0.10000694838709701</v>
      </c>
      <c r="CK19">
        <v>0</v>
      </c>
      <c r="CL19">
        <v>865.36400000000003</v>
      </c>
      <c r="CM19">
        <v>4.9997499999999997</v>
      </c>
      <c r="CN19">
        <v>11897.864516129001</v>
      </c>
      <c r="CO19">
        <v>12178.083870967699</v>
      </c>
      <c r="CP19">
        <v>48.050064516128998</v>
      </c>
      <c r="CQ19">
        <v>49.52</v>
      </c>
      <c r="CR19">
        <v>48.983677419354798</v>
      </c>
      <c r="CS19">
        <v>49.042064516129003</v>
      </c>
      <c r="CT19">
        <v>49.106580645161301</v>
      </c>
      <c r="CU19">
        <v>1255.49903225806</v>
      </c>
      <c r="CV19">
        <v>139.50838709677399</v>
      </c>
      <c r="CW19">
        <v>0</v>
      </c>
      <c r="CX19">
        <v>110.89999985694899</v>
      </c>
      <c r="CY19">
        <v>0</v>
      </c>
      <c r="CZ19">
        <v>865.23443999999995</v>
      </c>
      <c r="DA19">
        <v>-7.6365384784744403</v>
      </c>
      <c r="DB19">
        <v>-98.992307977185106</v>
      </c>
      <c r="DC19">
        <v>11896.368</v>
      </c>
      <c r="DD19">
        <v>15</v>
      </c>
      <c r="DE19">
        <v>1608225403.5</v>
      </c>
      <c r="DF19" t="s">
        <v>297</v>
      </c>
      <c r="DG19">
        <v>1608225403.5</v>
      </c>
      <c r="DH19">
        <v>1608225397</v>
      </c>
      <c r="DI19">
        <v>3</v>
      </c>
      <c r="DJ19">
        <v>-3.2069999999999999</v>
      </c>
      <c r="DK19">
        <v>0.08</v>
      </c>
      <c r="DL19">
        <v>1.4730000000000001</v>
      </c>
      <c r="DM19">
        <v>0.21299999999999999</v>
      </c>
      <c r="DN19">
        <v>46</v>
      </c>
      <c r="DO19">
        <v>21</v>
      </c>
      <c r="DP19">
        <v>0.24</v>
      </c>
      <c r="DQ19">
        <v>0.04</v>
      </c>
      <c r="DR19">
        <v>0.42138168726105202</v>
      </c>
      <c r="DS19">
        <v>3.8488323802642499E-2</v>
      </c>
      <c r="DT19">
        <v>2.2983369435925501E-2</v>
      </c>
      <c r="DU19">
        <v>1</v>
      </c>
      <c r="DV19">
        <v>-0.69482551612903198</v>
      </c>
      <c r="DW19">
        <v>5.4552580645180499E-3</v>
      </c>
      <c r="DX19">
        <v>2.85917357108556E-2</v>
      </c>
      <c r="DY19">
        <v>1</v>
      </c>
      <c r="DZ19">
        <v>2.3345009677419402</v>
      </c>
      <c r="EA19">
        <v>8.2825161290314905E-2</v>
      </c>
      <c r="EB19">
        <v>2.6547698442838E-2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1.4730000000000001</v>
      </c>
      <c r="EJ19">
        <v>0.2135</v>
      </c>
      <c r="EK19">
        <v>1.4729380952380899</v>
      </c>
      <c r="EL19">
        <v>0</v>
      </c>
      <c r="EM19">
        <v>0</v>
      </c>
      <c r="EN19">
        <v>0</v>
      </c>
      <c r="EO19">
        <v>0.21349500000000199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1.4</v>
      </c>
      <c r="EX19">
        <v>1.5</v>
      </c>
      <c r="EY19">
        <v>2</v>
      </c>
      <c r="EZ19">
        <v>513.85299999999995</v>
      </c>
      <c r="FA19">
        <v>516.303</v>
      </c>
      <c r="FB19">
        <v>23.896999999999998</v>
      </c>
      <c r="FC19">
        <v>34.173000000000002</v>
      </c>
      <c r="FD19">
        <v>30.0001</v>
      </c>
      <c r="FE19">
        <v>34.1023</v>
      </c>
      <c r="FF19">
        <v>34.064799999999998</v>
      </c>
      <c r="FG19">
        <v>7.16181</v>
      </c>
      <c r="FH19">
        <v>33.159999999999997</v>
      </c>
      <c r="FI19">
        <v>60.693199999999997</v>
      </c>
      <c r="FJ19">
        <v>23.8916</v>
      </c>
      <c r="FK19">
        <v>80.366900000000001</v>
      </c>
      <c r="FL19">
        <v>19.9208</v>
      </c>
      <c r="FM19">
        <v>101.116</v>
      </c>
      <c r="FN19">
        <v>100.467</v>
      </c>
    </row>
    <row r="20" spans="1:170" x14ac:dyDescent="0.25">
      <c r="A20">
        <v>4</v>
      </c>
      <c r="B20">
        <v>1608225558.5</v>
      </c>
      <c r="C20">
        <v>302</v>
      </c>
      <c r="D20" t="s">
        <v>303</v>
      </c>
      <c r="E20" t="s">
        <v>304</v>
      </c>
      <c r="F20" t="s">
        <v>285</v>
      </c>
      <c r="G20" t="s">
        <v>286</v>
      </c>
      <c r="H20">
        <v>1608225550.75</v>
      </c>
      <c r="I20">
        <f t="shared" si="0"/>
        <v>2.178528219155108E-3</v>
      </c>
      <c r="J20">
        <f t="shared" si="1"/>
        <v>1.3549510357233043</v>
      </c>
      <c r="K20">
        <f t="shared" si="2"/>
        <v>99.492123333333296</v>
      </c>
      <c r="L20">
        <f t="shared" si="3"/>
        <v>78.863475918473199</v>
      </c>
      <c r="M20">
        <f t="shared" si="4"/>
        <v>8.0203951688530939</v>
      </c>
      <c r="N20">
        <f t="shared" si="5"/>
        <v>10.118323292604007</v>
      </c>
      <c r="O20">
        <f t="shared" si="6"/>
        <v>0.12252620071852308</v>
      </c>
      <c r="P20">
        <f t="shared" si="7"/>
        <v>2.9568035647248863</v>
      </c>
      <c r="Q20">
        <f t="shared" si="8"/>
        <v>0.11977381202585581</v>
      </c>
      <c r="R20">
        <f t="shared" si="9"/>
        <v>7.5100774063087086E-2</v>
      </c>
      <c r="S20">
        <f t="shared" si="10"/>
        <v>231.29062894252337</v>
      </c>
      <c r="T20">
        <f t="shared" si="11"/>
        <v>28.764359511470243</v>
      </c>
      <c r="U20">
        <f t="shared" si="12"/>
        <v>28.98404</v>
      </c>
      <c r="V20">
        <f t="shared" si="13"/>
        <v>4.0180600257061405</v>
      </c>
      <c r="W20">
        <f t="shared" si="14"/>
        <v>58.72143971549152</v>
      </c>
      <c r="X20">
        <f t="shared" si="15"/>
        <v>2.2250523863940228</v>
      </c>
      <c r="Y20">
        <f t="shared" si="16"/>
        <v>3.7891652472666193</v>
      </c>
      <c r="Z20">
        <f t="shared" si="17"/>
        <v>1.7930076393121177</v>
      </c>
      <c r="AA20">
        <f t="shared" si="18"/>
        <v>-96.073094464740265</v>
      </c>
      <c r="AB20">
        <f t="shared" si="19"/>
        <v>-160.95450627575894</v>
      </c>
      <c r="AC20">
        <f t="shared" si="20"/>
        <v>-11.922438685911118</v>
      </c>
      <c r="AD20">
        <f t="shared" si="21"/>
        <v>-37.659410483886958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53531.104226330637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855.810230769231</v>
      </c>
      <c r="AR20">
        <v>945.94</v>
      </c>
      <c r="AS20">
        <f t="shared" si="27"/>
        <v>9.528064066512576E-2</v>
      </c>
      <c r="AT20">
        <v>0.5</v>
      </c>
      <c r="AU20">
        <f t="shared" si="28"/>
        <v>1180.1865807472495</v>
      </c>
      <c r="AV20">
        <f t="shared" si="29"/>
        <v>1.3549510357233043</v>
      </c>
      <c r="AW20">
        <f t="shared" si="30"/>
        <v>56.224466758991056</v>
      </c>
      <c r="AX20">
        <f t="shared" si="31"/>
        <v>0.28476436137598576</v>
      </c>
      <c r="AY20">
        <f t="shared" si="32"/>
        <v>1.6376211584407405E-3</v>
      </c>
      <c r="AZ20">
        <f t="shared" si="33"/>
        <v>2.4485062477535569</v>
      </c>
      <c r="BA20" t="s">
        <v>306</v>
      </c>
      <c r="BB20">
        <v>676.57</v>
      </c>
      <c r="BC20">
        <f t="shared" si="34"/>
        <v>269.37</v>
      </c>
      <c r="BD20">
        <f t="shared" si="35"/>
        <v>0.33459468103637768</v>
      </c>
      <c r="BE20">
        <f t="shared" si="36"/>
        <v>0.8958155257570074</v>
      </c>
      <c r="BF20">
        <f t="shared" si="37"/>
        <v>0.39108116768245765</v>
      </c>
      <c r="BG20">
        <f t="shared" si="38"/>
        <v>0.90950176766395285</v>
      </c>
      <c r="BH20">
        <f t="shared" si="39"/>
        <v>1400.0023333333299</v>
      </c>
      <c r="BI20">
        <f t="shared" si="40"/>
        <v>1180.1865807472495</v>
      </c>
      <c r="BJ20">
        <f t="shared" si="41"/>
        <v>0.84298900983778291</v>
      </c>
      <c r="BK20">
        <f t="shared" si="42"/>
        <v>0.19597801967556594</v>
      </c>
      <c r="BL20">
        <v>6</v>
      </c>
      <c r="BM20">
        <v>0.5</v>
      </c>
      <c r="BN20" t="s">
        <v>290</v>
      </c>
      <c r="BO20">
        <v>2</v>
      </c>
      <c r="BP20">
        <v>1608225550.75</v>
      </c>
      <c r="BQ20">
        <v>99.492123333333296</v>
      </c>
      <c r="BR20">
        <v>101.378166666667</v>
      </c>
      <c r="BS20">
        <v>21.878643333333301</v>
      </c>
      <c r="BT20">
        <v>19.3215966666667</v>
      </c>
      <c r="BU20">
        <v>98.019180000000006</v>
      </c>
      <c r="BV20">
        <v>21.665143333333301</v>
      </c>
      <c r="BW20">
        <v>499.99829999999997</v>
      </c>
      <c r="BX20">
        <v>101.64983333333301</v>
      </c>
      <c r="BY20">
        <v>4.9908853333333301E-2</v>
      </c>
      <c r="BZ20">
        <v>27.974333333333298</v>
      </c>
      <c r="CA20">
        <v>28.98404</v>
      </c>
      <c r="CB20">
        <v>999.9</v>
      </c>
      <c r="CC20">
        <v>0</v>
      </c>
      <c r="CD20">
        <v>0</v>
      </c>
      <c r="CE20">
        <v>9991.3506666666708</v>
      </c>
      <c r="CF20">
        <v>0</v>
      </c>
      <c r="CG20">
        <v>215.28440000000001</v>
      </c>
      <c r="CH20">
        <v>1400.0023333333299</v>
      </c>
      <c r="CI20">
        <v>0.90000729999999995</v>
      </c>
      <c r="CJ20">
        <v>9.9992556666666704E-2</v>
      </c>
      <c r="CK20">
        <v>0</v>
      </c>
      <c r="CL20">
        <v>855.87429999999995</v>
      </c>
      <c r="CM20">
        <v>4.9997499999999997</v>
      </c>
      <c r="CN20">
        <v>11777.3733333333</v>
      </c>
      <c r="CO20">
        <v>12178.1</v>
      </c>
      <c r="CP20">
        <v>48.249866666666698</v>
      </c>
      <c r="CQ20">
        <v>49.678733333333298</v>
      </c>
      <c r="CR20">
        <v>49.182866666666598</v>
      </c>
      <c r="CS20">
        <v>49.1933333333333</v>
      </c>
      <c r="CT20">
        <v>49.262333333333302</v>
      </c>
      <c r="CU20">
        <v>1255.5150000000001</v>
      </c>
      <c r="CV20">
        <v>139.487333333333</v>
      </c>
      <c r="CW20">
        <v>0</v>
      </c>
      <c r="CX20">
        <v>69.299999952316298</v>
      </c>
      <c r="CY20">
        <v>0</v>
      </c>
      <c r="CZ20">
        <v>855.810230769231</v>
      </c>
      <c r="DA20">
        <v>-11.325811975677899</v>
      </c>
      <c r="DB20">
        <v>-145.67863252627501</v>
      </c>
      <c r="DC20">
        <v>11776.942307692299</v>
      </c>
      <c r="DD20">
        <v>15</v>
      </c>
      <c r="DE20">
        <v>1608225403.5</v>
      </c>
      <c r="DF20" t="s">
        <v>297</v>
      </c>
      <c r="DG20">
        <v>1608225403.5</v>
      </c>
      <c r="DH20">
        <v>1608225397</v>
      </c>
      <c r="DI20">
        <v>3</v>
      </c>
      <c r="DJ20">
        <v>-3.2069999999999999</v>
      </c>
      <c r="DK20">
        <v>0.08</v>
      </c>
      <c r="DL20">
        <v>1.4730000000000001</v>
      </c>
      <c r="DM20">
        <v>0.21299999999999999</v>
      </c>
      <c r="DN20">
        <v>46</v>
      </c>
      <c r="DO20">
        <v>21</v>
      </c>
      <c r="DP20">
        <v>0.24</v>
      </c>
      <c r="DQ20">
        <v>0.04</v>
      </c>
      <c r="DR20">
        <v>1.36068858781125</v>
      </c>
      <c r="DS20">
        <v>-0.17526136600692499</v>
      </c>
      <c r="DT20">
        <v>4.5896513909501897E-2</v>
      </c>
      <c r="DU20">
        <v>1</v>
      </c>
      <c r="DV20">
        <v>-1.89402</v>
      </c>
      <c r="DW20">
        <v>0.13733806451613301</v>
      </c>
      <c r="DX20">
        <v>5.4123412321197203E-2</v>
      </c>
      <c r="DY20">
        <v>1</v>
      </c>
      <c r="DZ20">
        <v>2.5544764516129002</v>
      </c>
      <c r="EA20">
        <v>0.18845903225805799</v>
      </c>
      <c r="EB20">
        <v>1.4783356061504001E-2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1.4730000000000001</v>
      </c>
      <c r="EJ20">
        <v>0.2135</v>
      </c>
      <c r="EK20">
        <v>1.4729380952380899</v>
      </c>
      <c r="EL20">
        <v>0</v>
      </c>
      <c r="EM20">
        <v>0</v>
      </c>
      <c r="EN20">
        <v>0</v>
      </c>
      <c r="EO20">
        <v>0.21349500000000199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2.6</v>
      </c>
      <c r="EX20">
        <v>2.7</v>
      </c>
      <c r="EY20">
        <v>2</v>
      </c>
      <c r="EZ20">
        <v>513.90300000000002</v>
      </c>
      <c r="FA20">
        <v>514.88199999999995</v>
      </c>
      <c r="FB20">
        <v>23.888200000000001</v>
      </c>
      <c r="FC20">
        <v>34.193899999999999</v>
      </c>
      <c r="FD20">
        <v>30</v>
      </c>
      <c r="FE20">
        <v>34.124699999999997</v>
      </c>
      <c r="FF20">
        <v>34.089199999999998</v>
      </c>
      <c r="FG20">
        <v>8.1165099999999999</v>
      </c>
      <c r="FH20">
        <v>33.9634</v>
      </c>
      <c r="FI20">
        <v>57.957000000000001</v>
      </c>
      <c r="FJ20">
        <v>23.899000000000001</v>
      </c>
      <c r="FK20">
        <v>101.628</v>
      </c>
      <c r="FL20">
        <v>19.371600000000001</v>
      </c>
      <c r="FM20">
        <v>101.11499999999999</v>
      </c>
      <c r="FN20">
        <v>100.465</v>
      </c>
    </row>
    <row r="21" spans="1:170" x14ac:dyDescent="0.25">
      <c r="A21">
        <v>5</v>
      </c>
      <c r="B21">
        <v>1608225633.5</v>
      </c>
      <c r="C21">
        <v>377</v>
      </c>
      <c r="D21" t="s">
        <v>307</v>
      </c>
      <c r="E21" t="s">
        <v>308</v>
      </c>
      <c r="F21" t="s">
        <v>285</v>
      </c>
      <c r="G21" t="s">
        <v>286</v>
      </c>
      <c r="H21">
        <v>1608225625.75</v>
      </c>
      <c r="I21">
        <f t="shared" si="0"/>
        <v>2.3790158952679288E-3</v>
      </c>
      <c r="J21">
        <f t="shared" si="1"/>
        <v>3.6894807013984239</v>
      </c>
      <c r="K21">
        <f t="shared" si="2"/>
        <v>149.04820000000001</v>
      </c>
      <c r="L21">
        <f t="shared" si="3"/>
        <v>100.46005873699711</v>
      </c>
      <c r="M21">
        <f t="shared" si="4"/>
        <v>10.21670617964255</v>
      </c>
      <c r="N21">
        <f t="shared" si="5"/>
        <v>15.158080585949266</v>
      </c>
      <c r="O21">
        <f t="shared" si="6"/>
        <v>0.13409294976588718</v>
      </c>
      <c r="P21">
        <f t="shared" si="7"/>
        <v>2.9583026529580412</v>
      </c>
      <c r="Q21">
        <f t="shared" si="8"/>
        <v>0.13080550566763197</v>
      </c>
      <c r="R21">
        <f t="shared" si="9"/>
        <v>8.2042092052648924E-2</v>
      </c>
      <c r="S21">
        <f t="shared" si="10"/>
        <v>231.28901430165385</v>
      </c>
      <c r="T21">
        <f t="shared" si="11"/>
        <v>28.724177955727473</v>
      </c>
      <c r="U21">
        <f t="shared" si="12"/>
        <v>28.9240833333333</v>
      </c>
      <c r="V21">
        <f t="shared" si="13"/>
        <v>4.0041391053665123</v>
      </c>
      <c r="W21">
        <f t="shared" si="14"/>
        <v>58.310609306079861</v>
      </c>
      <c r="X21">
        <f t="shared" si="15"/>
        <v>2.2110111498697229</v>
      </c>
      <c r="Y21">
        <f t="shared" si="16"/>
        <v>3.7917819350229078</v>
      </c>
      <c r="Z21">
        <f t="shared" si="17"/>
        <v>1.7931279554967894</v>
      </c>
      <c r="AA21">
        <f t="shared" si="18"/>
        <v>-104.91460098131566</v>
      </c>
      <c r="AB21">
        <f t="shared" si="19"/>
        <v>-149.58540192230836</v>
      </c>
      <c r="AC21">
        <f t="shared" si="20"/>
        <v>-11.072020924241139</v>
      </c>
      <c r="AD21">
        <f t="shared" si="21"/>
        <v>-34.283009526211316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53572.673311999366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841.94888000000003</v>
      </c>
      <c r="AR21">
        <v>945.62</v>
      </c>
      <c r="AS21">
        <f t="shared" si="27"/>
        <v>0.10963296038577863</v>
      </c>
      <c r="AT21">
        <v>0.5</v>
      </c>
      <c r="AU21">
        <f t="shared" si="28"/>
        <v>1180.178170747253</v>
      </c>
      <c r="AV21">
        <f t="shared" si="29"/>
        <v>3.6894807013984239</v>
      </c>
      <c r="AW21">
        <f t="shared" si="30"/>
        <v>64.693213320847136</v>
      </c>
      <c r="AX21">
        <f t="shared" si="31"/>
        <v>0.31473530593684568</v>
      </c>
      <c r="AY21">
        <f t="shared" si="32"/>
        <v>3.6157491190612072E-3</v>
      </c>
      <c r="AZ21">
        <f t="shared" si="33"/>
        <v>2.4496732302616273</v>
      </c>
      <c r="BA21" t="s">
        <v>310</v>
      </c>
      <c r="BB21">
        <v>648</v>
      </c>
      <c r="BC21">
        <f t="shared" si="34"/>
        <v>297.62</v>
      </c>
      <c r="BD21">
        <f t="shared" si="35"/>
        <v>0.34833384853168459</v>
      </c>
      <c r="BE21">
        <f t="shared" si="36"/>
        <v>0.88614732525400908</v>
      </c>
      <c r="BF21">
        <f t="shared" si="37"/>
        <v>0.4504637783853519</v>
      </c>
      <c r="BG21">
        <f t="shared" si="38"/>
        <v>0.90962742525185891</v>
      </c>
      <c r="BH21">
        <f t="shared" si="39"/>
        <v>1399.99233333333</v>
      </c>
      <c r="BI21">
        <f t="shared" si="40"/>
        <v>1180.178170747253</v>
      </c>
      <c r="BJ21">
        <f t="shared" si="41"/>
        <v>0.84298902404507636</v>
      </c>
      <c r="BK21">
        <f t="shared" si="42"/>
        <v>0.1959780480901529</v>
      </c>
      <c r="BL21">
        <v>6</v>
      </c>
      <c r="BM21">
        <v>0.5</v>
      </c>
      <c r="BN21" t="s">
        <v>290</v>
      </c>
      <c r="BO21">
        <v>2</v>
      </c>
      <c r="BP21">
        <v>1608225625.75</v>
      </c>
      <c r="BQ21">
        <v>149.04820000000001</v>
      </c>
      <c r="BR21">
        <v>153.90096666666699</v>
      </c>
      <c r="BS21">
        <v>21.7406966666667</v>
      </c>
      <c r="BT21">
        <v>18.94801</v>
      </c>
      <c r="BU21">
        <v>147.5753</v>
      </c>
      <c r="BV21">
        <v>21.527200000000001</v>
      </c>
      <c r="BW21">
        <v>500.01193333333299</v>
      </c>
      <c r="BX21">
        <v>101.649566666667</v>
      </c>
      <c r="BY21">
        <v>4.9619139999999999E-2</v>
      </c>
      <c r="BZ21">
        <v>27.986173333333301</v>
      </c>
      <c r="CA21">
        <v>28.9240833333333</v>
      </c>
      <c r="CB21">
        <v>999.9</v>
      </c>
      <c r="CC21">
        <v>0</v>
      </c>
      <c r="CD21">
        <v>0</v>
      </c>
      <c r="CE21">
        <v>9999.8766666666706</v>
      </c>
      <c r="CF21">
        <v>0</v>
      </c>
      <c r="CG21">
        <v>232.63376666666699</v>
      </c>
      <c r="CH21">
        <v>1399.99233333333</v>
      </c>
      <c r="CI21">
        <v>0.90001109999999995</v>
      </c>
      <c r="CJ21">
        <v>9.99887466666666E-2</v>
      </c>
      <c r="CK21">
        <v>0</v>
      </c>
      <c r="CL21">
        <v>842.09929999999997</v>
      </c>
      <c r="CM21">
        <v>4.9997499999999997</v>
      </c>
      <c r="CN21">
        <v>11605.516666666699</v>
      </c>
      <c r="CO21">
        <v>12178.0366666667</v>
      </c>
      <c r="CP21">
        <v>48.4412666666666</v>
      </c>
      <c r="CQ21">
        <v>49.847700000000003</v>
      </c>
      <c r="CR21">
        <v>49.360233333333298</v>
      </c>
      <c r="CS21">
        <v>49.349800000000002</v>
      </c>
      <c r="CT21">
        <v>49.441200000000002</v>
      </c>
      <c r="CU21">
        <v>1255.5053333333301</v>
      </c>
      <c r="CV21">
        <v>139.48699999999999</v>
      </c>
      <c r="CW21">
        <v>0</v>
      </c>
      <c r="CX21">
        <v>74.599999904632597</v>
      </c>
      <c r="CY21">
        <v>0</v>
      </c>
      <c r="CZ21">
        <v>841.94888000000003</v>
      </c>
      <c r="DA21">
        <v>-10.9361538147591</v>
      </c>
      <c r="DB21">
        <v>-135.261538252924</v>
      </c>
      <c r="DC21">
        <v>11603.672</v>
      </c>
      <c r="DD21">
        <v>15</v>
      </c>
      <c r="DE21">
        <v>1608225403.5</v>
      </c>
      <c r="DF21" t="s">
        <v>297</v>
      </c>
      <c r="DG21">
        <v>1608225403.5</v>
      </c>
      <c r="DH21">
        <v>1608225397</v>
      </c>
      <c r="DI21">
        <v>3</v>
      </c>
      <c r="DJ21">
        <v>-3.2069999999999999</v>
      </c>
      <c r="DK21">
        <v>0.08</v>
      </c>
      <c r="DL21">
        <v>1.4730000000000001</v>
      </c>
      <c r="DM21">
        <v>0.21299999999999999</v>
      </c>
      <c r="DN21">
        <v>46</v>
      </c>
      <c r="DO21">
        <v>21</v>
      </c>
      <c r="DP21">
        <v>0.24</v>
      </c>
      <c r="DQ21">
        <v>0.04</v>
      </c>
      <c r="DR21">
        <v>3.6919014942240902</v>
      </c>
      <c r="DS21">
        <v>-0.156717629439347</v>
      </c>
      <c r="DT21">
        <v>2.9985481526657101E-2</v>
      </c>
      <c r="DU21">
        <v>1</v>
      </c>
      <c r="DV21">
        <v>-4.8545970967741896</v>
      </c>
      <c r="DW21">
        <v>0.17002403225808099</v>
      </c>
      <c r="DX21">
        <v>3.5500824451448497E-2</v>
      </c>
      <c r="DY21">
        <v>1</v>
      </c>
      <c r="DZ21">
        <v>2.7906970967741902</v>
      </c>
      <c r="EA21">
        <v>7.3742419354838204E-2</v>
      </c>
      <c r="EB21">
        <v>9.3686802160515194E-3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1.4730000000000001</v>
      </c>
      <c r="EJ21">
        <v>0.2135</v>
      </c>
      <c r="EK21">
        <v>1.4729380952380899</v>
      </c>
      <c r="EL21">
        <v>0</v>
      </c>
      <c r="EM21">
        <v>0</v>
      </c>
      <c r="EN21">
        <v>0</v>
      </c>
      <c r="EO21">
        <v>0.21349500000000199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3.8</v>
      </c>
      <c r="EX21">
        <v>3.9</v>
      </c>
      <c r="EY21">
        <v>2</v>
      </c>
      <c r="EZ21">
        <v>514.33199999999999</v>
      </c>
      <c r="FA21">
        <v>513.46900000000005</v>
      </c>
      <c r="FB21">
        <v>23.9924</v>
      </c>
      <c r="FC21">
        <v>34.204000000000001</v>
      </c>
      <c r="FD21">
        <v>30.0001</v>
      </c>
      <c r="FE21">
        <v>34.142299999999999</v>
      </c>
      <c r="FF21">
        <v>34.105200000000004</v>
      </c>
      <c r="FG21">
        <v>10.5367</v>
      </c>
      <c r="FH21">
        <v>33.417700000000004</v>
      </c>
      <c r="FI21">
        <v>54.545200000000001</v>
      </c>
      <c r="FJ21">
        <v>23.994399999999999</v>
      </c>
      <c r="FK21">
        <v>154.44200000000001</v>
      </c>
      <c r="FL21">
        <v>19.011099999999999</v>
      </c>
      <c r="FM21">
        <v>101.121</v>
      </c>
      <c r="FN21">
        <v>100.46599999999999</v>
      </c>
    </row>
    <row r="22" spans="1:170" x14ac:dyDescent="0.25">
      <c r="A22">
        <v>6</v>
      </c>
      <c r="B22">
        <v>1608225709.5</v>
      </c>
      <c r="C22">
        <v>453</v>
      </c>
      <c r="D22" t="s">
        <v>311</v>
      </c>
      <c r="E22" t="s">
        <v>312</v>
      </c>
      <c r="F22" t="s">
        <v>285</v>
      </c>
      <c r="G22" t="s">
        <v>286</v>
      </c>
      <c r="H22">
        <v>1608225701.75</v>
      </c>
      <c r="I22">
        <f t="shared" si="0"/>
        <v>2.5426945610707696E-3</v>
      </c>
      <c r="J22">
        <f t="shared" si="1"/>
        <v>6.2127540292940973</v>
      </c>
      <c r="K22">
        <f t="shared" si="2"/>
        <v>199.0027</v>
      </c>
      <c r="L22">
        <f t="shared" si="3"/>
        <v>123.52783100274041</v>
      </c>
      <c r="M22">
        <f t="shared" si="4"/>
        <v>12.562671307021924</v>
      </c>
      <c r="N22">
        <f t="shared" si="5"/>
        <v>20.238398820865157</v>
      </c>
      <c r="O22">
        <f t="shared" si="6"/>
        <v>0.14363364474193668</v>
      </c>
      <c r="P22">
        <f t="shared" si="7"/>
        <v>2.9588895473594876</v>
      </c>
      <c r="Q22">
        <f t="shared" si="8"/>
        <v>0.13986955511140478</v>
      </c>
      <c r="R22">
        <f t="shared" si="9"/>
        <v>8.7748444359864036E-2</v>
      </c>
      <c r="S22">
        <f t="shared" si="10"/>
        <v>231.29055270488774</v>
      </c>
      <c r="T22">
        <f t="shared" si="11"/>
        <v>28.694399233777133</v>
      </c>
      <c r="U22">
        <f t="shared" si="12"/>
        <v>28.875956666666699</v>
      </c>
      <c r="V22">
        <f t="shared" si="13"/>
        <v>3.9929953573714809</v>
      </c>
      <c r="W22">
        <f t="shared" si="14"/>
        <v>57.991090161730639</v>
      </c>
      <c r="X22">
        <f t="shared" si="15"/>
        <v>2.2004987058164898</v>
      </c>
      <c r="Y22">
        <f t="shared" si="16"/>
        <v>3.7945461961131373</v>
      </c>
      <c r="Z22">
        <f t="shared" si="17"/>
        <v>1.7924966515549912</v>
      </c>
      <c r="AA22">
        <f t="shared" si="18"/>
        <v>-112.13283014322094</v>
      </c>
      <c r="AB22">
        <f t="shared" si="19"/>
        <v>-139.94393315924921</v>
      </c>
      <c r="AC22">
        <f t="shared" si="20"/>
        <v>-10.354484627285947</v>
      </c>
      <c r="AD22">
        <f t="shared" si="21"/>
        <v>-31.140695224868367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53587.552203664076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831.59796153846196</v>
      </c>
      <c r="AR22">
        <v>948.61</v>
      </c>
      <c r="AS22">
        <f t="shared" si="27"/>
        <v>0.12335104886258641</v>
      </c>
      <c r="AT22">
        <v>0.5</v>
      </c>
      <c r="AU22">
        <f t="shared" si="28"/>
        <v>1180.1822607473371</v>
      </c>
      <c r="AV22">
        <f t="shared" si="29"/>
        <v>6.2127540292940973</v>
      </c>
      <c r="AW22">
        <f t="shared" si="30"/>
        <v>72.788359856101238</v>
      </c>
      <c r="AX22">
        <f t="shared" si="31"/>
        <v>0.32636172926703283</v>
      </c>
      <c r="AY22">
        <f t="shared" si="32"/>
        <v>5.7537735779982927E-3</v>
      </c>
      <c r="AZ22">
        <f t="shared" si="33"/>
        <v>2.4387999283161674</v>
      </c>
      <c r="BA22" t="s">
        <v>314</v>
      </c>
      <c r="BB22">
        <v>639.02</v>
      </c>
      <c r="BC22">
        <f t="shared" si="34"/>
        <v>309.59000000000003</v>
      </c>
      <c r="BD22">
        <f t="shared" si="35"/>
        <v>0.37795806861183512</v>
      </c>
      <c r="BE22">
        <f t="shared" si="36"/>
        <v>0.88197372534368246</v>
      </c>
      <c r="BF22">
        <f t="shared" si="37"/>
        <v>0.50191092575055973</v>
      </c>
      <c r="BG22">
        <f t="shared" si="38"/>
        <v>0.90845331216486269</v>
      </c>
      <c r="BH22">
        <f t="shared" si="39"/>
        <v>1399.9966666666701</v>
      </c>
      <c r="BI22">
        <f t="shared" si="40"/>
        <v>1180.1822607473371</v>
      </c>
      <c r="BJ22">
        <f t="shared" si="41"/>
        <v>0.84298933622270589</v>
      </c>
      <c r="BK22">
        <f t="shared" si="42"/>
        <v>0.19597867244541162</v>
      </c>
      <c r="BL22">
        <v>6</v>
      </c>
      <c r="BM22">
        <v>0.5</v>
      </c>
      <c r="BN22" t="s">
        <v>290</v>
      </c>
      <c r="BO22">
        <v>2</v>
      </c>
      <c r="BP22">
        <v>1608225701.75</v>
      </c>
      <c r="BQ22">
        <v>199.0027</v>
      </c>
      <c r="BR22">
        <v>207.064966666667</v>
      </c>
      <c r="BS22">
        <v>21.637343333333298</v>
      </c>
      <c r="BT22">
        <v>18.65222</v>
      </c>
      <c r="BU22">
        <v>197.52973333333301</v>
      </c>
      <c r="BV22">
        <v>21.423846666666702</v>
      </c>
      <c r="BW22">
        <v>500.01499999999999</v>
      </c>
      <c r="BX22">
        <v>101.649533333333</v>
      </c>
      <c r="BY22">
        <v>4.9583416666666699E-2</v>
      </c>
      <c r="BZ22">
        <v>27.998673333333301</v>
      </c>
      <c r="CA22">
        <v>28.875956666666699</v>
      </c>
      <c r="CB22">
        <v>999.9</v>
      </c>
      <c r="CC22">
        <v>0</v>
      </c>
      <c r="CD22">
        <v>0</v>
      </c>
      <c r="CE22">
        <v>10003.209000000001</v>
      </c>
      <c r="CF22">
        <v>0</v>
      </c>
      <c r="CG22">
        <v>239.337966666667</v>
      </c>
      <c r="CH22">
        <v>1399.9966666666701</v>
      </c>
      <c r="CI22">
        <v>0.89999866666666695</v>
      </c>
      <c r="CJ22">
        <v>0.1000013</v>
      </c>
      <c r="CK22">
        <v>0</v>
      </c>
      <c r="CL22">
        <v>831.59923333333302</v>
      </c>
      <c r="CM22">
        <v>4.9997499999999997</v>
      </c>
      <c r="CN22">
        <v>11476.303333333301</v>
      </c>
      <c r="CO22">
        <v>12178.0133333333</v>
      </c>
      <c r="CP22">
        <v>48.603999999999999</v>
      </c>
      <c r="CQ22">
        <v>50.0082666666667</v>
      </c>
      <c r="CR22">
        <v>49.5165333333333</v>
      </c>
      <c r="CS22">
        <v>49.5124</v>
      </c>
      <c r="CT22">
        <v>49.587200000000003</v>
      </c>
      <c r="CU22">
        <v>1255.4946666666699</v>
      </c>
      <c r="CV22">
        <v>139.50200000000001</v>
      </c>
      <c r="CW22">
        <v>0</v>
      </c>
      <c r="CX22">
        <v>75.199999809265094</v>
      </c>
      <c r="CY22">
        <v>0</v>
      </c>
      <c r="CZ22">
        <v>831.59796153846196</v>
      </c>
      <c r="DA22">
        <v>-6.2184957242263996</v>
      </c>
      <c r="DB22">
        <v>-83.675213800026597</v>
      </c>
      <c r="DC22">
        <v>11476.2192307692</v>
      </c>
      <c r="DD22">
        <v>15</v>
      </c>
      <c r="DE22">
        <v>1608225403.5</v>
      </c>
      <c r="DF22" t="s">
        <v>297</v>
      </c>
      <c r="DG22">
        <v>1608225403.5</v>
      </c>
      <c r="DH22">
        <v>1608225397</v>
      </c>
      <c r="DI22">
        <v>3</v>
      </c>
      <c r="DJ22">
        <v>-3.2069999999999999</v>
      </c>
      <c r="DK22">
        <v>0.08</v>
      </c>
      <c r="DL22">
        <v>1.4730000000000001</v>
      </c>
      <c r="DM22">
        <v>0.21299999999999999</v>
      </c>
      <c r="DN22">
        <v>46</v>
      </c>
      <c r="DO22">
        <v>21</v>
      </c>
      <c r="DP22">
        <v>0.24</v>
      </c>
      <c r="DQ22">
        <v>0.04</v>
      </c>
      <c r="DR22">
        <v>6.2079691317721304</v>
      </c>
      <c r="DS22">
        <v>7.9763728477906401E-2</v>
      </c>
      <c r="DT22">
        <v>2.9272975052760698E-2</v>
      </c>
      <c r="DU22">
        <v>1</v>
      </c>
      <c r="DV22">
        <v>-8.0577348387096794</v>
      </c>
      <c r="DW22">
        <v>-0.15720193548384401</v>
      </c>
      <c r="DX22">
        <v>3.3639632719310801E-2</v>
      </c>
      <c r="DY22">
        <v>1</v>
      </c>
      <c r="DZ22">
        <v>2.9856858064516101</v>
      </c>
      <c r="EA22">
        <v>0.17838241935483601</v>
      </c>
      <c r="EB22">
        <v>2.1641105268744101E-2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1.4730000000000001</v>
      </c>
      <c r="EJ22">
        <v>0.2135</v>
      </c>
      <c r="EK22">
        <v>1.4729380952380899</v>
      </c>
      <c r="EL22">
        <v>0</v>
      </c>
      <c r="EM22">
        <v>0</v>
      </c>
      <c r="EN22">
        <v>0</v>
      </c>
      <c r="EO22">
        <v>0.21349500000000199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5.0999999999999996</v>
      </c>
      <c r="EX22">
        <v>5.2</v>
      </c>
      <c r="EY22">
        <v>2</v>
      </c>
      <c r="EZ22">
        <v>514.16200000000003</v>
      </c>
      <c r="FA22">
        <v>512.50099999999998</v>
      </c>
      <c r="FB22">
        <v>23.8123</v>
      </c>
      <c r="FC22">
        <v>34.2226</v>
      </c>
      <c r="FD22">
        <v>30.000599999999999</v>
      </c>
      <c r="FE22">
        <v>34.162300000000002</v>
      </c>
      <c r="FF22">
        <v>34.129100000000001</v>
      </c>
      <c r="FG22">
        <v>12.9802</v>
      </c>
      <c r="FH22">
        <v>32.868499999999997</v>
      </c>
      <c r="FI22">
        <v>51.522500000000001</v>
      </c>
      <c r="FJ22">
        <v>23.8</v>
      </c>
      <c r="FK22">
        <v>207.62799999999999</v>
      </c>
      <c r="FL22">
        <v>18.729700000000001</v>
      </c>
      <c r="FM22">
        <v>101.121</v>
      </c>
      <c r="FN22">
        <v>100.47</v>
      </c>
    </row>
    <row r="23" spans="1:170" x14ac:dyDescent="0.25">
      <c r="A23">
        <v>7</v>
      </c>
      <c r="B23">
        <v>1608225777.5</v>
      </c>
      <c r="C23">
        <v>521</v>
      </c>
      <c r="D23" t="s">
        <v>315</v>
      </c>
      <c r="E23" t="s">
        <v>316</v>
      </c>
      <c r="F23" t="s">
        <v>285</v>
      </c>
      <c r="G23" t="s">
        <v>286</v>
      </c>
      <c r="H23">
        <v>1608225769.75</v>
      </c>
      <c r="I23">
        <f t="shared" si="0"/>
        <v>3.0138518783586693E-3</v>
      </c>
      <c r="J23">
        <f t="shared" si="1"/>
        <v>8.9575260922824</v>
      </c>
      <c r="K23">
        <f t="shared" si="2"/>
        <v>248.54920000000001</v>
      </c>
      <c r="L23">
        <f t="shared" si="3"/>
        <v>156.21535096498712</v>
      </c>
      <c r="M23">
        <f t="shared" si="4"/>
        <v>15.886894684256035</v>
      </c>
      <c r="N23">
        <f t="shared" si="5"/>
        <v>25.277125070385146</v>
      </c>
      <c r="O23">
        <f t="shared" si="6"/>
        <v>0.17031881693900994</v>
      </c>
      <c r="P23">
        <f t="shared" si="7"/>
        <v>2.9591104183010941</v>
      </c>
      <c r="Q23">
        <f t="shared" si="8"/>
        <v>0.16505415131583165</v>
      </c>
      <c r="R23">
        <f t="shared" si="9"/>
        <v>0.10361829809308437</v>
      </c>
      <c r="S23">
        <f t="shared" si="10"/>
        <v>231.30083874316946</v>
      </c>
      <c r="T23">
        <f t="shared" si="11"/>
        <v>28.545630137661767</v>
      </c>
      <c r="U23">
        <f t="shared" si="12"/>
        <v>28.797243333333299</v>
      </c>
      <c r="V23">
        <f t="shared" si="13"/>
        <v>3.9748275399690915</v>
      </c>
      <c r="W23">
        <f t="shared" si="14"/>
        <v>57.383846095395072</v>
      </c>
      <c r="X23">
        <f t="shared" si="15"/>
        <v>2.1739702662256666</v>
      </c>
      <c r="Y23">
        <f t="shared" si="16"/>
        <v>3.7884708226277688</v>
      </c>
      <c r="Z23">
        <f t="shared" si="17"/>
        <v>1.800857273743425</v>
      </c>
      <c r="AA23">
        <f t="shared" si="18"/>
        <v>-132.91086783561732</v>
      </c>
      <c r="AB23">
        <f t="shared" si="19"/>
        <v>-131.78157762972415</v>
      </c>
      <c r="AC23">
        <f t="shared" si="20"/>
        <v>-9.7446684916738011</v>
      </c>
      <c r="AD23">
        <f t="shared" si="21"/>
        <v>-43.136275213845806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53598.869404732941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830.44992000000002</v>
      </c>
      <c r="AR23">
        <v>964.05</v>
      </c>
      <c r="AS23">
        <f t="shared" si="27"/>
        <v>0.13858210673720239</v>
      </c>
      <c r="AT23">
        <v>0.5</v>
      </c>
      <c r="AU23">
        <f t="shared" si="28"/>
        <v>1180.2348007473329</v>
      </c>
      <c r="AV23">
        <f t="shared" si="29"/>
        <v>8.9575260922824</v>
      </c>
      <c r="AW23">
        <f t="shared" si="30"/>
        <v>81.779712566063836</v>
      </c>
      <c r="AX23">
        <f t="shared" si="31"/>
        <v>0.35056273014885114</v>
      </c>
      <c r="AY23">
        <f t="shared" si="32"/>
        <v>8.0791326997482378E-3</v>
      </c>
      <c r="AZ23">
        <f t="shared" si="33"/>
        <v>2.3837249105336857</v>
      </c>
      <c r="BA23" t="s">
        <v>318</v>
      </c>
      <c r="BB23">
        <v>626.09</v>
      </c>
      <c r="BC23">
        <f t="shared" si="34"/>
        <v>337.95999999999992</v>
      </c>
      <c r="BD23">
        <f t="shared" si="35"/>
        <v>0.39531329151378852</v>
      </c>
      <c r="BE23">
        <f t="shared" si="36"/>
        <v>0.87179010542528612</v>
      </c>
      <c r="BF23">
        <f t="shared" si="37"/>
        <v>0.53746802209534372</v>
      </c>
      <c r="BG23">
        <f t="shared" si="38"/>
        <v>0.90239033354840104</v>
      </c>
      <c r="BH23">
        <f t="shared" si="39"/>
        <v>1400.059</v>
      </c>
      <c r="BI23">
        <f t="shared" si="40"/>
        <v>1180.2348007473329</v>
      </c>
      <c r="BJ23">
        <f t="shared" si="41"/>
        <v>0.84298933169768775</v>
      </c>
      <c r="BK23">
        <f t="shared" si="42"/>
        <v>0.19597866339537537</v>
      </c>
      <c r="BL23">
        <v>6</v>
      </c>
      <c r="BM23">
        <v>0.5</v>
      </c>
      <c r="BN23" t="s">
        <v>290</v>
      </c>
      <c r="BO23">
        <v>2</v>
      </c>
      <c r="BP23">
        <v>1608225769.75</v>
      </c>
      <c r="BQ23">
        <v>248.54920000000001</v>
      </c>
      <c r="BR23">
        <v>260.19646666666699</v>
      </c>
      <c r="BS23">
        <v>21.376583333333301</v>
      </c>
      <c r="BT23">
        <v>17.837476666666699</v>
      </c>
      <c r="BU23">
        <v>247.07626666666701</v>
      </c>
      <c r="BV23">
        <v>21.1630933333333</v>
      </c>
      <c r="BW23">
        <v>500.02890000000002</v>
      </c>
      <c r="BX23">
        <v>101.648866666667</v>
      </c>
      <c r="BY23">
        <v>4.9811383333333299E-2</v>
      </c>
      <c r="BZ23">
        <v>27.97119</v>
      </c>
      <c r="CA23">
        <v>28.797243333333299</v>
      </c>
      <c r="CB23">
        <v>999.9</v>
      </c>
      <c r="CC23">
        <v>0</v>
      </c>
      <c r="CD23">
        <v>0</v>
      </c>
      <c r="CE23">
        <v>10004.5276666667</v>
      </c>
      <c r="CF23">
        <v>0</v>
      </c>
      <c r="CG23">
        <v>246.471366666667</v>
      </c>
      <c r="CH23">
        <v>1400.059</v>
      </c>
      <c r="CI23">
        <v>0.90000086666666701</v>
      </c>
      <c r="CJ23">
        <v>9.9999080000000004E-2</v>
      </c>
      <c r="CK23">
        <v>0</v>
      </c>
      <c r="CL23">
        <v>830.47609999999997</v>
      </c>
      <c r="CM23">
        <v>4.9997499999999997</v>
      </c>
      <c r="CN23">
        <v>11470.573333333299</v>
      </c>
      <c r="CO23">
        <v>12178.583333333299</v>
      </c>
      <c r="CP23">
        <v>48.752033333333301</v>
      </c>
      <c r="CQ23">
        <v>50.1312</v>
      </c>
      <c r="CR23">
        <v>49.674599999999998</v>
      </c>
      <c r="CS23">
        <v>49.6291333333333</v>
      </c>
      <c r="CT23">
        <v>49.731099999999998</v>
      </c>
      <c r="CU23">
        <v>1255.5509999999999</v>
      </c>
      <c r="CV23">
        <v>139.50800000000001</v>
      </c>
      <c r="CW23">
        <v>0</v>
      </c>
      <c r="CX23">
        <v>67.5</v>
      </c>
      <c r="CY23">
        <v>0</v>
      </c>
      <c r="CZ23">
        <v>830.44992000000002</v>
      </c>
      <c r="DA23">
        <v>-4.4945384527771202</v>
      </c>
      <c r="DB23">
        <v>-48.853846055241704</v>
      </c>
      <c r="DC23">
        <v>11469.9</v>
      </c>
      <c r="DD23">
        <v>15</v>
      </c>
      <c r="DE23">
        <v>1608225403.5</v>
      </c>
      <c r="DF23" t="s">
        <v>297</v>
      </c>
      <c r="DG23">
        <v>1608225403.5</v>
      </c>
      <c r="DH23">
        <v>1608225397</v>
      </c>
      <c r="DI23">
        <v>3</v>
      </c>
      <c r="DJ23">
        <v>-3.2069999999999999</v>
      </c>
      <c r="DK23">
        <v>0.08</v>
      </c>
      <c r="DL23">
        <v>1.4730000000000001</v>
      </c>
      <c r="DM23">
        <v>0.21299999999999999</v>
      </c>
      <c r="DN23">
        <v>46</v>
      </c>
      <c r="DO23">
        <v>21</v>
      </c>
      <c r="DP23">
        <v>0.24</v>
      </c>
      <c r="DQ23">
        <v>0.04</v>
      </c>
      <c r="DR23">
        <v>8.9609009436397908</v>
      </c>
      <c r="DS23">
        <v>-3.6237608121826E-3</v>
      </c>
      <c r="DT23">
        <v>3.7495072438220999E-2</v>
      </c>
      <c r="DU23">
        <v>1</v>
      </c>
      <c r="DV23">
        <v>-11.652764516129</v>
      </c>
      <c r="DW23">
        <v>-4.4912903225757903E-2</v>
      </c>
      <c r="DX23">
        <v>4.5149676156357198E-2</v>
      </c>
      <c r="DY23">
        <v>1</v>
      </c>
      <c r="DZ23">
        <v>3.5390219354838699</v>
      </c>
      <c r="EA23">
        <v>1.5877258064512099E-2</v>
      </c>
      <c r="EB23">
        <v>3.8314466394139398E-3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1.4730000000000001</v>
      </c>
      <c r="EJ23">
        <v>0.2135</v>
      </c>
      <c r="EK23">
        <v>1.4729380952380899</v>
      </c>
      <c r="EL23">
        <v>0</v>
      </c>
      <c r="EM23">
        <v>0</v>
      </c>
      <c r="EN23">
        <v>0</v>
      </c>
      <c r="EO23">
        <v>0.21349500000000199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6.2</v>
      </c>
      <c r="EX23">
        <v>6.3</v>
      </c>
      <c r="EY23">
        <v>2</v>
      </c>
      <c r="EZ23">
        <v>514.41999999999996</v>
      </c>
      <c r="FA23">
        <v>510.37299999999999</v>
      </c>
      <c r="FB23">
        <v>23.812899999999999</v>
      </c>
      <c r="FC23">
        <v>34.250399999999999</v>
      </c>
      <c r="FD23">
        <v>30.0002</v>
      </c>
      <c r="FE23">
        <v>34.185400000000001</v>
      </c>
      <c r="FF23">
        <v>34.153500000000001</v>
      </c>
      <c r="FG23">
        <v>15.360300000000001</v>
      </c>
      <c r="FH23">
        <v>35.0486</v>
      </c>
      <c r="FI23">
        <v>48.450899999999997</v>
      </c>
      <c r="FJ23">
        <v>23.825900000000001</v>
      </c>
      <c r="FK23">
        <v>260.92500000000001</v>
      </c>
      <c r="FL23">
        <v>17.872900000000001</v>
      </c>
      <c r="FM23">
        <v>101.11799999999999</v>
      </c>
      <c r="FN23">
        <v>100.47</v>
      </c>
    </row>
    <row r="24" spans="1:170" x14ac:dyDescent="0.25">
      <c r="A24">
        <v>8</v>
      </c>
      <c r="B24">
        <v>1608225884.5</v>
      </c>
      <c r="C24">
        <v>628</v>
      </c>
      <c r="D24" t="s">
        <v>319</v>
      </c>
      <c r="E24" t="s">
        <v>320</v>
      </c>
      <c r="F24" t="s">
        <v>285</v>
      </c>
      <c r="G24" t="s">
        <v>286</v>
      </c>
      <c r="H24">
        <v>1608225876.75</v>
      </c>
      <c r="I24">
        <f t="shared" si="0"/>
        <v>3.1212826622913203E-3</v>
      </c>
      <c r="J24">
        <f t="shared" si="1"/>
        <v>16.052410236110212</v>
      </c>
      <c r="K24">
        <f t="shared" si="2"/>
        <v>399.25673333333299</v>
      </c>
      <c r="L24">
        <f t="shared" si="3"/>
        <v>240.7624631991068</v>
      </c>
      <c r="M24">
        <f t="shared" si="4"/>
        <v>24.485549825725503</v>
      </c>
      <c r="N24">
        <f t="shared" si="5"/>
        <v>40.604421916073797</v>
      </c>
      <c r="O24">
        <f t="shared" si="6"/>
        <v>0.17701992090873442</v>
      </c>
      <c r="P24">
        <f t="shared" si="7"/>
        <v>2.9590857820289962</v>
      </c>
      <c r="Q24">
        <f t="shared" si="8"/>
        <v>0.17134022392890091</v>
      </c>
      <c r="R24">
        <f t="shared" si="9"/>
        <v>0.10758275761328751</v>
      </c>
      <c r="S24">
        <f t="shared" si="10"/>
        <v>231.2936944180689</v>
      </c>
      <c r="T24">
        <f t="shared" si="11"/>
        <v>28.528514795292654</v>
      </c>
      <c r="U24">
        <f t="shared" si="12"/>
        <v>28.717939999999999</v>
      </c>
      <c r="V24">
        <f t="shared" si="13"/>
        <v>3.9565964863876424</v>
      </c>
      <c r="W24">
        <f t="shared" si="14"/>
        <v>56.970663251671198</v>
      </c>
      <c r="X24">
        <f t="shared" si="15"/>
        <v>2.1596496394880127</v>
      </c>
      <c r="Y24">
        <f t="shared" si="16"/>
        <v>3.7908100699962644</v>
      </c>
      <c r="Z24">
        <f t="shared" si="17"/>
        <v>1.7969468468996297</v>
      </c>
      <c r="AA24">
        <f t="shared" si="18"/>
        <v>-137.64856540704722</v>
      </c>
      <c r="AB24">
        <f t="shared" si="19"/>
        <v>-117.44030785769556</v>
      </c>
      <c r="AC24">
        <f t="shared" si="20"/>
        <v>-8.6812938435778015</v>
      </c>
      <c r="AD24">
        <f t="shared" si="21"/>
        <v>-32.476472690251683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53596.294817664668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877.40215999999998</v>
      </c>
      <c r="AR24">
        <v>1070.99</v>
      </c>
      <c r="AS24">
        <f t="shared" si="27"/>
        <v>0.18075597344513028</v>
      </c>
      <c r="AT24">
        <v>0.5</v>
      </c>
      <c r="AU24">
        <f t="shared" si="28"/>
        <v>1180.1985307473292</v>
      </c>
      <c r="AV24">
        <f t="shared" si="29"/>
        <v>16.052410236110212</v>
      </c>
      <c r="AW24">
        <f t="shared" si="30"/>
        <v>106.663967141873</v>
      </c>
      <c r="AX24">
        <f t="shared" si="31"/>
        <v>0.41630640808971142</v>
      </c>
      <c r="AY24">
        <f t="shared" si="32"/>
        <v>1.4090983239401115E-2</v>
      </c>
      <c r="AZ24">
        <f t="shared" si="33"/>
        <v>2.0458547698858065</v>
      </c>
      <c r="BA24" t="s">
        <v>322</v>
      </c>
      <c r="BB24">
        <v>625.13</v>
      </c>
      <c r="BC24">
        <f t="shared" si="34"/>
        <v>445.86</v>
      </c>
      <c r="BD24">
        <f t="shared" si="35"/>
        <v>0.43418974566007273</v>
      </c>
      <c r="BE24">
        <f t="shared" si="36"/>
        <v>0.83091829575835729</v>
      </c>
      <c r="BF24">
        <f t="shared" si="37"/>
        <v>0.54453085572963877</v>
      </c>
      <c r="BG24">
        <f t="shared" si="38"/>
        <v>0.86039713839008469</v>
      </c>
      <c r="BH24">
        <f t="shared" si="39"/>
        <v>1400.0160000000001</v>
      </c>
      <c r="BI24">
        <f t="shared" si="40"/>
        <v>1180.1985307473292</v>
      </c>
      <c r="BJ24">
        <f t="shared" si="41"/>
        <v>0.84298931637019081</v>
      </c>
      <c r="BK24">
        <f t="shared" si="42"/>
        <v>0.19597863274038169</v>
      </c>
      <c r="BL24">
        <v>6</v>
      </c>
      <c r="BM24">
        <v>0.5</v>
      </c>
      <c r="BN24" t="s">
        <v>290</v>
      </c>
      <c r="BO24">
        <v>2</v>
      </c>
      <c r="BP24">
        <v>1608225876.75</v>
      </c>
      <c r="BQ24">
        <v>399.25673333333299</v>
      </c>
      <c r="BR24">
        <v>420.01403333333297</v>
      </c>
      <c r="BS24">
        <v>21.235486666666699</v>
      </c>
      <c r="BT24">
        <v>17.569666666666699</v>
      </c>
      <c r="BU24">
        <v>397.783866666667</v>
      </c>
      <c r="BV24">
        <v>21.021996666666698</v>
      </c>
      <c r="BW24">
        <v>500.02466666666697</v>
      </c>
      <c r="BX24">
        <v>101.6502</v>
      </c>
      <c r="BY24">
        <v>4.98303966666667E-2</v>
      </c>
      <c r="BZ24">
        <v>27.9817766666667</v>
      </c>
      <c r="CA24">
        <v>28.717939999999999</v>
      </c>
      <c r="CB24">
        <v>999.9</v>
      </c>
      <c r="CC24">
        <v>0</v>
      </c>
      <c r="CD24">
        <v>0</v>
      </c>
      <c r="CE24">
        <v>10004.256666666701</v>
      </c>
      <c r="CF24">
        <v>0</v>
      </c>
      <c r="CG24">
        <v>244.983466666667</v>
      </c>
      <c r="CH24">
        <v>1400.0160000000001</v>
      </c>
      <c r="CI24">
        <v>0.89999866666666695</v>
      </c>
      <c r="CJ24">
        <v>0.1000013</v>
      </c>
      <c r="CK24">
        <v>0</v>
      </c>
      <c r="CL24">
        <v>877.25256666666701</v>
      </c>
      <c r="CM24">
        <v>4.9997499999999997</v>
      </c>
      <c r="CN24">
        <v>12107.3766666667</v>
      </c>
      <c r="CO24">
        <v>12178.18</v>
      </c>
      <c r="CP24">
        <v>48.8832666666667</v>
      </c>
      <c r="CQ24">
        <v>50.345599999999997</v>
      </c>
      <c r="CR24">
        <v>49.870800000000003</v>
      </c>
      <c r="CS24">
        <v>49.799599999999998</v>
      </c>
      <c r="CT24">
        <v>49.870800000000003</v>
      </c>
      <c r="CU24">
        <v>1255.5129999999999</v>
      </c>
      <c r="CV24">
        <v>139.50299999999999</v>
      </c>
      <c r="CW24">
        <v>0</v>
      </c>
      <c r="CX24">
        <v>106.299999952316</v>
      </c>
      <c r="CY24">
        <v>0</v>
      </c>
      <c r="CZ24">
        <v>877.40215999999998</v>
      </c>
      <c r="DA24">
        <v>18.498615391559198</v>
      </c>
      <c r="DB24">
        <v>256.70769223187699</v>
      </c>
      <c r="DC24">
        <v>12109.472</v>
      </c>
      <c r="DD24">
        <v>15</v>
      </c>
      <c r="DE24">
        <v>1608225403.5</v>
      </c>
      <c r="DF24" t="s">
        <v>297</v>
      </c>
      <c r="DG24">
        <v>1608225403.5</v>
      </c>
      <c r="DH24">
        <v>1608225397</v>
      </c>
      <c r="DI24">
        <v>3</v>
      </c>
      <c r="DJ24">
        <v>-3.2069999999999999</v>
      </c>
      <c r="DK24">
        <v>0.08</v>
      </c>
      <c r="DL24">
        <v>1.4730000000000001</v>
      </c>
      <c r="DM24">
        <v>0.21299999999999999</v>
      </c>
      <c r="DN24">
        <v>46</v>
      </c>
      <c r="DO24">
        <v>21</v>
      </c>
      <c r="DP24">
        <v>0.24</v>
      </c>
      <c r="DQ24">
        <v>0.04</v>
      </c>
      <c r="DR24">
        <v>16.057165097184999</v>
      </c>
      <c r="DS24">
        <v>2.6048807651456899E-2</v>
      </c>
      <c r="DT24">
        <v>6.2968465629564693E-2</v>
      </c>
      <c r="DU24">
        <v>1</v>
      </c>
      <c r="DV24">
        <v>-20.764219354838701</v>
      </c>
      <c r="DW24">
        <v>-0.103175806451586</v>
      </c>
      <c r="DX24">
        <v>7.16271998225705E-2</v>
      </c>
      <c r="DY24">
        <v>1</v>
      </c>
      <c r="DZ24">
        <v>3.6638070967741898</v>
      </c>
      <c r="EA24">
        <v>4.8505645161278699E-2</v>
      </c>
      <c r="EB24">
        <v>1.35960810752047E-2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1.4730000000000001</v>
      </c>
      <c r="EJ24">
        <v>0.2135</v>
      </c>
      <c r="EK24">
        <v>1.4729380952380899</v>
      </c>
      <c r="EL24">
        <v>0</v>
      </c>
      <c r="EM24">
        <v>0</v>
      </c>
      <c r="EN24">
        <v>0</v>
      </c>
      <c r="EO24">
        <v>0.21349500000000199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8</v>
      </c>
      <c r="EX24">
        <v>8.1</v>
      </c>
      <c r="EY24">
        <v>2</v>
      </c>
      <c r="EZ24">
        <v>514.74099999999999</v>
      </c>
      <c r="FA24">
        <v>509.10399999999998</v>
      </c>
      <c r="FB24">
        <v>23.959700000000002</v>
      </c>
      <c r="FC24">
        <v>34.278300000000002</v>
      </c>
      <c r="FD24">
        <v>29.9999</v>
      </c>
      <c r="FE24">
        <v>34.216200000000001</v>
      </c>
      <c r="FF24">
        <v>34.181199999999997</v>
      </c>
      <c r="FG24">
        <v>22.133800000000001</v>
      </c>
      <c r="FH24">
        <v>33.322699999999998</v>
      </c>
      <c r="FI24">
        <v>43.889299999999999</v>
      </c>
      <c r="FJ24">
        <v>23.962599999999998</v>
      </c>
      <c r="FK24">
        <v>420.59300000000002</v>
      </c>
      <c r="FL24">
        <v>17.652200000000001</v>
      </c>
      <c r="FM24">
        <v>101.12</v>
      </c>
      <c r="FN24">
        <v>100.47</v>
      </c>
    </row>
    <row r="25" spans="1:170" x14ac:dyDescent="0.25">
      <c r="A25">
        <v>9</v>
      </c>
      <c r="B25">
        <v>1608225974.5</v>
      </c>
      <c r="C25">
        <v>718</v>
      </c>
      <c r="D25" t="s">
        <v>323</v>
      </c>
      <c r="E25" t="s">
        <v>324</v>
      </c>
      <c r="F25" t="s">
        <v>285</v>
      </c>
      <c r="G25" t="s">
        <v>286</v>
      </c>
      <c r="H25">
        <v>1608225966.75</v>
      </c>
      <c r="I25">
        <f t="shared" si="0"/>
        <v>3.2687391392113162E-3</v>
      </c>
      <c r="J25">
        <f t="shared" si="1"/>
        <v>20.198453133539914</v>
      </c>
      <c r="K25">
        <f t="shared" si="2"/>
        <v>498.99163333333303</v>
      </c>
      <c r="L25">
        <f t="shared" si="3"/>
        <v>307.59774458070444</v>
      </c>
      <c r="M25">
        <f t="shared" si="4"/>
        <v>31.283832222645788</v>
      </c>
      <c r="N25">
        <f t="shared" si="5"/>
        <v>50.74930103594528</v>
      </c>
      <c r="O25">
        <f t="shared" si="6"/>
        <v>0.18521716907482333</v>
      </c>
      <c r="P25">
        <f t="shared" si="7"/>
        <v>2.9590467701978556</v>
      </c>
      <c r="Q25">
        <f t="shared" si="8"/>
        <v>0.17900912204347466</v>
      </c>
      <c r="R25">
        <f t="shared" si="9"/>
        <v>0.11242113532569245</v>
      </c>
      <c r="S25">
        <f t="shared" si="10"/>
        <v>231.29054694408109</v>
      </c>
      <c r="T25">
        <f t="shared" si="11"/>
        <v>28.488693819555948</v>
      </c>
      <c r="U25">
        <f t="shared" si="12"/>
        <v>28.668283333333299</v>
      </c>
      <c r="V25">
        <f t="shared" si="13"/>
        <v>3.9452180737774771</v>
      </c>
      <c r="W25">
        <f t="shared" si="14"/>
        <v>56.555521832256581</v>
      </c>
      <c r="X25">
        <f t="shared" si="15"/>
        <v>2.1436820115027251</v>
      </c>
      <c r="Y25">
        <f t="shared" si="16"/>
        <v>3.790402673431033</v>
      </c>
      <c r="Z25">
        <f t="shared" si="17"/>
        <v>1.801536062274752</v>
      </c>
      <c r="AA25">
        <f t="shared" si="18"/>
        <v>-144.15139603921904</v>
      </c>
      <c r="AB25">
        <f t="shared" si="19"/>
        <v>-109.81118792405206</v>
      </c>
      <c r="AC25">
        <f t="shared" si="20"/>
        <v>-8.1153671895928419</v>
      </c>
      <c r="AD25">
        <f t="shared" si="21"/>
        <v>-30.787404208782846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53595.56294697641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938.57992000000002</v>
      </c>
      <c r="AR25">
        <v>1170.1400000000001</v>
      </c>
      <c r="AS25">
        <f t="shared" si="27"/>
        <v>0.19789091903532918</v>
      </c>
      <c r="AT25">
        <v>0.5</v>
      </c>
      <c r="AU25">
        <f t="shared" si="28"/>
        <v>1180.1812507473517</v>
      </c>
      <c r="AV25">
        <f t="shared" si="29"/>
        <v>20.198453133539914</v>
      </c>
      <c r="AW25">
        <f t="shared" si="30"/>
        <v>116.77357616932885</v>
      </c>
      <c r="AX25">
        <f t="shared" si="31"/>
        <v>0.45332182473892013</v>
      </c>
      <c r="AY25">
        <f t="shared" si="32"/>
        <v>1.7604245619221266E-2</v>
      </c>
      <c r="AZ25">
        <f t="shared" si="33"/>
        <v>1.7877689849077882</v>
      </c>
      <c r="BA25" t="s">
        <v>326</v>
      </c>
      <c r="BB25">
        <v>639.69000000000005</v>
      </c>
      <c r="BC25">
        <f t="shared" si="34"/>
        <v>530.45000000000005</v>
      </c>
      <c r="BD25">
        <f t="shared" si="35"/>
        <v>0.43653516825336991</v>
      </c>
      <c r="BE25">
        <f t="shared" si="36"/>
        <v>0.79772268808224545</v>
      </c>
      <c r="BF25">
        <f t="shared" si="37"/>
        <v>0.50930038473121253</v>
      </c>
      <c r="BG25">
        <f t="shared" si="38"/>
        <v>0.82146292013735323</v>
      </c>
      <c r="BH25">
        <f t="shared" si="39"/>
        <v>1399.9953333333301</v>
      </c>
      <c r="BI25">
        <f t="shared" si="40"/>
        <v>1180.1812507473517</v>
      </c>
      <c r="BJ25">
        <f t="shared" si="41"/>
        <v>0.84298941764140722</v>
      </c>
      <c r="BK25">
        <f t="shared" si="42"/>
        <v>0.19597883528281437</v>
      </c>
      <c r="BL25">
        <v>6</v>
      </c>
      <c r="BM25">
        <v>0.5</v>
      </c>
      <c r="BN25" t="s">
        <v>290</v>
      </c>
      <c r="BO25">
        <v>2</v>
      </c>
      <c r="BP25">
        <v>1608225966.75</v>
      </c>
      <c r="BQ25">
        <v>498.99163333333303</v>
      </c>
      <c r="BR25">
        <v>525.18563333333304</v>
      </c>
      <c r="BS25">
        <v>21.077716666666699</v>
      </c>
      <c r="BT25">
        <v>17.238116666666699</v>
      </c>
      <c r="BU25">
        <v>497.51863333333301</v>
      </c>
      <c r="BV25">
        <v>20.864216666666699</v>
      </c>
      <c r="BW25">
        <v>500.02733333333299</v>
      </c>
      <c r="BX25">
        <v>101.653766666667</v>
      </c>
      <c r="BY25">
        <v>4.9944669999999997E-2</v>
      </c>
      <c r="BZ25">
        <v>27.9799333333333</v>
      </c>
      <c r="CA25">
        <v>28.668283333333299</v>
      </c>
      <c r="CB25">
        <v>999.9</v>
      </c>
      <c r="CC25">
        <v>0</v>
      </c>
      <c r="CD25">
        <v>0</v>
      </c>
      <c r="CE25">
        <v>10003.6843333333</v>
      </c>
      <c r="CF25">
        <v>0</v>
      </c>
      <c r="CG25">
        <v>233.94093333333299</v>
      </c>
      <c r="CH25">
        <v>1399.9953333333301</v>
      </c>
      <c r="CI25">
        <v>0.89999573333333305</v>
      </c>
      <c r="CJ25">
        <v>0.10000426</v>
      </c>
      <c r="CK25">
        <v>0</v>
      </c>
      <c r="CL25">
        <v>938.47683333333305</v>
      </c>
      <c r="CM25">
        <v>4.9997499999999997</v>
      </c>
      <c r="CN25">
        <v>12932.393333333301</v>
      </c>
      <c r="CO25">
        <v>12177.97</v>
      </c>
      <c r="CP25">
        <v>48.987400000000001</v>
      </c>
      <c r="CQ25">
        <v>50.436999999999998</v>
      </c>
      <c r="CR25">
        <v>49.9412666666666</v>
      </c>
      <c r="CS25">
        <v>49.903866666666701</v>
      </c>
      <c r="CT25">
        <v>49.964366666666699</v>
      </c>
      <c r="CU25">
        <v>1255.48966666667</v>
      </c>
      <c r="CV25">
        <v>139.505666666667</v>
      </c>
      <c r="CW25">
        <v>0</v>
      </c>
      <c r="CX25">
        <v>89.099999904632597</v>
      </c>
      <c r="CY25">
        <v>0</v>
      </c>
      <c r="CZ25">
        <v>938.57992000000002</v>
      </c>
      <c r="DA25">
        <v>19.100846114467601</v>
      </c>
      <c r="DB25">
        <v>250.07692265910001</v>
      </c>
      <c r="DC25">
        <v>12933.712</v>
      </c>
      <c r="DD25">
        <v>15</v>
      </c>
      <c r="DE25">
        <v>1608225403.5</v>
      </c>
      <c r="DF25" t="s">
        <v>297</v>
      </c>
      <c r="DG25">
        <v>1608225403.5</v>
      </c>
      <c r="DH25">
        <v>1608225397</v>
      </c>
      <c r="DI25">
        <v>3</v>
      </c>
      <c r="DJ25">
        <v>-3.2069999999999999</v>
      </c>
      <c r="DK25">
        <v>0.08</v>
      </c>
      <c r="DL25">
        <v>1.4730000000000001</v>
      </c>
      <c r="DM25">
        <v>0.21299999999999999</v>
      </c>
      <c r="DN25">
        <v>46</v>
      </c>
      <c r="DO25">
        <v>21</v>
      </c>
      <c r="DP25">
        <v>0.24</v>
      </c>
      <c r="DQ25">
        <v>0.04</v>
      </c>
      <c r="DR25">
        <v>20.207868020103302</v>
      </c>
      <c r="DS25">
        <v>6.8627763059493002E-2</v>
      </c>
      <c r="DT25">
        <v>5.1802037343291502E-2</v>
      </c>
      <c r="DU25">
        <v>1</v>
      </c>
      <c r="DV25">
        <v>-26.2031322580645</v>
      </c>
      <c r="DW25">
        <v>-3.86177419353948E-2</v>
      </c>
      <c r="DX25">
        <v>5.6700152967289599E-2</v>
      </c>
      <c r="DY25">
        <v>1</v>
      </c>
      <c r="DZ25">
        <v>3.8385016129032299</v>
      </c>
      <c r="EA25">
        <v>-1.3092580645158201E-2</v>
      </c>
      <c r="EB25">
        <v>1.17915828636703E-2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1.4730000000000001</v>
      </c>
      <c r="EJ25">
        <v>0.2135</v>
      </c>
      <c r="EK25">
        <v>1.4729380952380899</v>
      </c>
      <c r="EL25">
        <v>0</v>
      </c>
      <c r="EM25">
        <v>0</v>
      </c>
      <c r="EN25">
        <v>0</v>
      </c>
      <c r="EO25">
        <v>0.21349500000000199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9.5</v>
      </c>
      <c r="EX25">
        <v>9.6</v>
      </c>
      <c r="EY25">
        <v>2</v>
      </c>
      <c r="EZ25">
        <v>514.78200000000004</v>
      </c>
      <c r="FA25">
        <v>508.35</v>
      </c>
      <c r="FB25">
        <v>23.910499999999999</v>
      </c>
      <c r="FC25">
        <v>34.275100000000002</v>
      </c>
      <c r="FD25">
        <v>29.9999</v>
      </c>
      <c r="FE25">
        <v>34.219299999999997</v>
      </c>
      <c r="FF25">
        <v>34.187399999999997</v>
      </c>
      <c r="FG25">
        <v>26.3582</v>
      </c>
      <c r="FH25">
        <v>32.945599999999999</v>
      </c>
      <c r="FI25">
        <v>40.122300000000003</v>
      </c>
      <c r="FJ25">
        <v>23.912600000000001</v>
      </c>
      <c r="FK25">
        <v>525.67899999999997</v>
      </c>
      <c r="FL25">
        <v>17.322700000000001</v>
      </c>
      <c r="FM25">
        <v>101.124</v>
      </c>
      <c r="FN25">
        <v>100.47199999999999</v>
      </c>
    </row>
    <row r="26" spans="1:170" x14ac:dyDescent="0.25">
      <c r="A26">
        <v>10</v>
      </c>
      <c r="B26">
        <v>1608226091.5</v>
      </c>
      <c r="C26">
        <v>835</v>
      </c>
      <c r="D26" t="s">
        <v>327</v>
      </c>
      <c r="E26" t="s">
        <v>328</v>
      </c>
      <c r="F26" t="s">
        <v>285</v>
      </c>
      <c r="G26" t="s">
        <v>286</v>
      </c>
      <c r="H26">
        <v>1608226083.75</v>
      </c>
      <c r="I26">
        <f t="shared" si="0"/>
        <v>3.0974942424856992E-3</v>
      </c>
      <c r="J26">
        <f t="shared" si="1"/>
        <v>21.037438978478274</v>
      </c>
      <c r="K26">
        <f t="shared" si="2"/>
        <v>601.98220000000003</v>
      </c>
      <c r="L26">
        <f t="shared" si="3"/>
        <v>388.14328518126672</v>
      </c>
      <c r="M26">
        <f t="shared" si="4"/>
        <v>39.476239671055254</v>
      </c>
      <c r="N26">
        <f t="shared" si="5"/>
        <v>61.224796388815804</v>
      </c>
      <c r="O26">
        <f t="shared" si="6"/>
        <v>0.17358527383949623</v>
      </c>
      <c r="P26">
        <f t="shared" si="7"/>
        <v>2.9581718952028861</v>
      </c>
      <c r="Q26">
        <f t="shared" si="8"/>
        <v>0.16811854741278298</v>
      </c>
      <c r="R26">
        <f t="shared" si="9"/>
        <v>0.10555091430600838</v>
      </c>
      <c r="S26">
        <f t="shared" si="10"/>
        <v>231.28960596543496</v>
      </c>
      <c r="T26">
        <f t="shared" si="11"/>
        <v>28.5464271466181</v>
      </c>
      <c r="U26">
        <f t="shared" si="12"/>
        <v>28.683253333333301</v>
      </c>
      <c r="V26">
        <f t="shared" si="13"/>
        <v>3.9486453161847073</v>
      </c>
      <c r="W26">
        <f t="shared" si="14"/>
        <v>56.171018545956727</v>
      </c>
      <c r="X26">
        <f t="shared" si="15"/>
        <v>2.1307842298276927</v>
      </c>
      <c r="Y26">
        <f t="shared" si="16"/>
        <v>3.7933872039090337</v>
      </c>
      <c r="Z26">
        <f t="shared" si="17"/>
        <v>1.8178610863570146</v>
      </c>
      <c r="AA26">
        <f t="shared" si="18"/>
        <v>-136.59949609361934</v>
      </c>
      <c r="AB26">
        <f t="shared" si="19"/>
        <v>-110.01315804440442</v>
      </c>
      <c r="AC26">
        <f t="shared" si="20"/>
        <v>-8.133850594241343</v>
      </c>
      <c r="AD26">
        <f t="shared" si="21"/>
        <v>-23.45689876683015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53567.705471637804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983.87199999999996</v>
      </c>
      <c r="AR26">
        <v>1240.5999999999999</v>
      </c>
      <c r="AS26">
        <f t="shared" si="27"/>
        <v>0.20693857810736738</v>
      </c>
      <c r="AT26">
        <v>0.5</v>
      </c>
      <c r="AU26">
        <f t="shared" si="28"/>
        <v>1180.1807507472624</v>
      </c>
      <c r="AV26">
        <f t="shared" si="29"/>
        <v>21.037438978478274</v>
      </c>
      <c r="AW26">
        <f t="shared" si="30"/>
        <v>122.11246323466192</v>
      </c>
      <c r="AX26">
        <f t="shared" si="31"/>
        <v>0.47496372722876024</v>
      </c>
      <c r="AY26">
        <f t="shared" si="32"/>
        <v>1.831514913678119E-2</v>
      </c>
      <c r="AZ26">
        <f t="shared" si="33"/>
        <v>1.6294373690149928</v>
      </c>
      <c r="BA26" t="s">
        <v>330</v>
      </c>
      <c r="BB26">
        <v>651.36</v>
      </c>
      <c r="BC26">
        <f t="shared" si="34"/>
        <v>589.2399999999999</v>
      </c>
      <c r="BD26">
        <f t="shared" si="35"/>
        <v>0.43569343561197477</v>
      </c>
      <c r="BE26">
        <f t="shared" si="36"/>
        <v>0.77429981001409576</v>
      </c>
      <c r="BF26">
        <f t="shared" si="37"/>
        <v>0.48889110245217227</v>
      </c>
      <c r="BG26">
        <f t="shared" si="38"/>
        <v>0.79379469000031411</v>
      </c>
      <c r="BH26">
        <f t="shared" si="39"/>
        <v>1399.9953333333301</v>
      </c>
      <c r="BI26">
        <f t="shared" si="40"/>
        <v>1180.1807507472624</v>
      </c>
      <c r="BJ26">
        <f t="shared" si="41"/>
        <v>0.84298906049729583</v>
      </c>
      <c r="BK26">
        <f t="shared" si="42"/>
        <v>0.19597812099459161</v>
      </c>
      <c r="BL26">
        <v>6</v>
      </c>
      <c r="BM26">
        <v>0.5</v>
      </c>
      <c r="BN26" t="s">
        <v>290</v>
      </c>
      <c r="BO26">
        <v>2</v>
      </c>
      <c r="BP26">
        <v>1608226083.75</v>
      </c>
      <c r="BQ26">
        <v>601.98220000000003</v>
      </c>
      <c r="BR26">
        <v>629.46363333333295</v>
      </c>
      <c r="BS26">
        <v>20.950566666666699</v>
      </c>
      <c r="BT26">
        <v>17.311586666666699</v>
      </c>
      <c r="BU26">
        <v>598.33720000000005</v>
      </c>
      <c r="BV26">
        <v>20.828566666666699</v>
      </c>
      <c r="BW26">
        <v>500.01923333333298</v>
      </c>
      <c r="BX26">
        <v>101.65583333333301</v>
      </c>
      <c r="BY26">
        <v>4.9493483333333303E-2</v>
      </c>
      <c r="BZ26">
        <v>27.9934333333333</v>
      </c>
      <c r="CA26">
        <v>28.683253333333301</v>
      </c>
      <c r="CB26">
        <v>999.9</v>
      </c>
      <c r="CC26">
        <v>0</v>
      </c>
      <c r="CD26">
        <v>0</v>
      </c>
      <c r="CE26">
        <v>9998.5186666666705</v>
      </c>
      <c r="CF26">
        <v>0</v>
      </c>
      <c r="CG26">
        <v>211.77780000000001</v>
      </c>
      <c r="CH26">
        <v>1399.9953333333301</v>
      </c>
      <c r="CI26">
        <v>0.90000746666666698</v>
      </c>
      <c r="CJ26">
        <v>9.99924066666667E-2</v>
      </c>
      <c r="CK26">
        <v>0</v>
      </c>
      <c r="CL26">
        <v>983.84410000000003</v>
      </c>
      <c r="CM26">
        <v>4.9997499999999997</v>
      </c>
      <c r="CN26">
        <v>13543.8433333333</v>
      </c>
      <c r="CO26">
        <v>12178.0466666667</v>
      </c>
      <c r="CP26">
        <v>49.062066666666603</v>
      </c>
      <c r="CQ26">
        <v>50.526866666666699</v>
      </c>
      <c r="CR26">
        <v>50.047600000000003</v>
      </c>
      <c r="CS26">
        <v>49.985166666666601</v>
      </c>
      <c r="CT26">
        <v>50.026866666666699</v>
      </c>
      <c r="CU26">
        <v>1255.5063333333301</v>
      </c>
      <c r="CV26">
        <v>139.489</v>
      </c>
      <c r="CW26">
        <v>0</v>
      </c>
      <c r="CX26">
        <v>116.59999990463299</v>
      </c>
      <c r="CY26">
        <v>0</v>
      </c>
      <c r="CZ26">
        <v>983.87199999999996</v>
      </c>
      <c r="DA26">
        <v>-0.56823076441783404</v>
      </c>
      <c r="DB26">
        <v>0.77692312764614002</v>
      </c>
      <c r="DC26">
        <v>13543.683999999999</v>
      </c>
      <c r="DD26">
        <v>15</v>
      </c>
      <c r="DE26">
        <v>1608226120.0999999</v>
      </c>
      <c r="DF26" t="s">
        <v>331</v>
      </c>
      <c r="DG26">
        <v>1608226120.0999999</v>
      </c>
      <c r="DH26">
        <v>1608226118.5999999</v>
      </c>
      <c r="DI26">
        <v>4</v>
      </c>
      <c r="DJ26">
        <v>2.1720000000000002</v>
      </c>
      <c r="DK26">
        <v>-9.0999999999999998E-2</v>
      </c>
      <c r="DL26">
        <v>3.645</v>
      </c>
      <c r="DM26">
        <v>0.122</v>
      </c>
      <c r="DN26">
        <v>629</v>
      </c>
      <c r="DO26">
        <v>17</v>
      </c>
      <c r="DP26">
        <v>0.06</v>
      </c>
      <c r="DQ26">
        <v>0.02</v>
      </c>
      <c r="DR26">
        <v>22.810446556530401</v>
      </c>
      <c r="DS26">
        <v>-0.131606369477555</v>
      </c>
      <c r="DT26">
        <v>5.1026436370834503E-2</v>
      </c>
      <c r="DU26">
        <v>1</v>
      </c>
      <c r="DV26">
        <v>-29.656670967741899</v>
      </c>
      <c r="DW26">
        <v>0.186667741935479</v>
      </c>
      <c r="DX26">
        <v>5.4090826802932201E-2</v>
      </c>
      <c r="DY26">
        <v>1</v>
      </c>
      <c r="DZ26">
        <v>3.7302819354838701</v>
      </c>
      <c r="EA26">
        <v>-7.21253225806439E-2</v>
      </c>
      <c r="EB26">
        <v>1.47255232492288E-2</v>
      </c>
      <c r="EC26">
        <v>1</v>
      </c>
      <c r="ED26">
        <v>3</v>
      </c>
      <c r="EE26">
        <v>3</v>
      </c>
      <c r="EF26" t="s">
        <v>302</v>
      </c>
      <c r="EG26">
        <v>100</v>
      </c>
      <c r="EH26">
        <v>100</v>
      </c>
      <c r="EI26">
        <v>3.645</v>
      </c>
      <c r="EJ26">
        <v>0.122</v>
      </c>
      <c r="EK26">
        <v>1.4729380952380899</v>
      </c>
      <c r="EL26">
        <v>0</v>
      </c>
      <c r="EM26">
        <v>0</v>
      </c>
      <c r="EN26">
        <v>0</v>
      </c>
      <c r="EO26">
        <v>0.21349500000000199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11.5</v>
      </c>
      <c r="EX26">
        <v>11.6</v>
      </c>
      <c r="EY26">
        <v>2</v>
      </c>
      <c r="EZ26">
        <v>515.02</v>
      </c>
      <c r="FA26">
        <v>507.55599999999998</v>
      </c>
      <c r="FB26">
        <v>23.8734</v>
      </c>
      <c r="FC26">
        <v>34.231000000000002</v>
      </c>
      <c r="FD26">
        <v>29.9999</v>
      </c>
      <c r="FE26">
        <v>34.195300000000003</v>
      </c>
      <c r="FF26">
        <v>34.165900000000001</v>
      </c>
      <c r="FG26">
        <v>30.427</v>
      </c>
      <c r="FH26">
        <v>30.917899999999999</v>
      </c>
      <c r="FI26">
        <v>35.5229</v>
      </c>
      <c r="FJ26">
        <v>23.8794</v>
      </c>
      <c r="FK26">
        <v>629.55999999999995</v>
      </c>
      <c r="FL26">
        <v>17.383299999999998</v>
      </c>
      <c r="FM26">
        <v>101.137</v>
      </c>
      <c r="FN26">
        <v>100.485</v>
      </c>
    </row>
    <row r="27" spans="1:170" x14ac:dyDescent="0.25">
      <c r="A27">
        <v>11</v>
      </c>
      <c r="B27">
        <v>1608226226.5999999</v>
      </c>
      <c r="C27">
        <v>970.09999990463302</v>
      </c>
      <c r="D27" t="s">
        <v>332</v>
      </c>
      <c r="E27" t="s">
        <v>333</v>
      </c>
      <c r="F27" t="s">
        <v>285</v>
      </c>
      <c r="G27" t="s">
        <v>286</v>
      </c>
      <c r="H27">
        <v>1608226218.8499999</v>
      </c>
      <c r="I27">
        <f t="shared" si="0"/>
        <v>3.1250798030223654E-3</v>
      </c>
      <c r="J27">
        <f t="shared" si="1"/>
        <v>23.213274842364228</v>
      </c>
      <c r="K27">
        <f t="shared" si="2"/>
        <v>699.66776666666703</v>
      </c>
      <c r="L27">
        <f t="shared" si="3"/>
        <v>465.43123624277871</v>
      </c>
      <c r="M27">
        <f t="shared" si="4"/>
        <v>47.338272792946221</v>
      </c>
      <c r="N27">
        <f t="shared" si="5"/>
        <v>71.162098767306375</v>
      </c>
      <c r="O27">
        <f t="shared" si="6"/>
        <v>0.17582111275579998</v>
      </c>
      <c r="P27">
        <f t="shared" si="7"/>
        <v>2.958927192177335</v>
      </c>
      <c r="Q27">
        <f t="shared" si="8"/>
        <v>0.17021648223955094</v>
      </c>
      <c r="R27">
        <f t="shared" si="9"/>
        <v>0.10687397255380496</v>
      </c>
      <c r="S27">
        <f t="shared" si="10"/>
        <v>231.29271795836661</v>
      </c>
      <c r="T27">
        <f t="shared" si="11"/>
        <v>28.547781124826102</v>
      </c>
      <c r="U27">
        <f t="shared" si="12"/>
        <v>28.723946666666698</v>
      </c>
      <c r="V27">
        <f t="shared" si="13"/>
        <v>3.9579748025843515</v>
      </c>
      <c r="W27">
        <f t="shared" si="14"/>
        <v>56.562419022780752</v>
      </c>
      <c r="X27">
        <f t="shared" si="15"/>
        <v>2.1467042294900733</v>
      </c>
      <c r="Y27">
        <f t="shared" si="16"/>
        <v>3.7952836292688956</v>
      </c>
      <c r="Z27">
        <f t="shared" si="17"/>
        <v>1.8112705730942782</v>
      </c>
      <c r="AA27">
        <f t="shared" si="18"/>
        <v>-137.81601931328632</v>
      </c>
      <c r="AB27">
        <f t="shared" si="19"/>
        <v>-115.1650836695607</v>
      </c>
      <c r="AC27">
        <f t="shared" si="20"/>
        <v>-8.5146748862304573</v>
      </c>
      <c r="AD27">
        <f t="shared" si="21"/>
        <v>-30.203059910710877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53588.268912431529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1013.1844</v>
      </c>
      <c r="AR27">
        <v>1290.19</v>
      </c>
      <c r="AS27">
        <f t="shared" si="27"/>
        <v>0.21470140056890852</v>
      </c>
      <c r="AT27">
        <v>0.5</v>
      </c>
      <c r="AU27">
        <f t="shared" si="28"/>
        <v>1180.1962497509116</v>
      </c>
      <c r="AV27">
        <f t="shared" si="29"/>
        <v>23.213274842364228</v>
      </c>
      <c r="AW27">
        <f t="shared" si="30"/>
        <v>126.69489388384704</v>
      </c>
      <c r="AX27">
        <f t="shared" si="31"/>
        <v>0.49008285601345541</v>
      </c>
      <c r="AY27">
        <f t="shared" si="32"/>
        <v>2.0158530691147095E-2</v>
      </c>
      <c r="AZ27">
        <f t="shared" si="33"/>
        <v>1.5283717902014431</v>
      </c>
      <c r="BA27" t="s">
        <v>335</v>
      </c>
      <c r="BB27">
        <v>657.89</v>
      </c>
      <c r="BC27">
        <f t="shared" si="34"/>
        <v>632.30000000000007</v>
      </c>
      <c r="BD27">
        <f t="shared" si="35"/>
        <v>0.43809204491538833</v>
      </c>
      <c r="BE27">
        <f t="shared" si="36"/>
        <v>0.75719897549717952</v>
      </c>
      <c r="BF27">
        <f t="shared" si="37"/>
        <v>0.48198938065415919</v>
      </c>
      <c r="BG27">
        <f t="shared" si="38"/>
        <v>0.77432169067451539</v>
      </c>
      <c r="BH27">
        <f t="shared" si="39"/>
        <v>1400.0136666666699</v>
      </c>
      <c r="BI27">
        <f t="shared" si="40"/>
        <v>1180.1962497509116</v>
      </c>
      <c r="BJ27">
        <f t="shared" si="41"/>
        <v>0.84298909207141715</v>
      </c>
      <c r="BK27">
        <f t="shared" si="42"/>
        <v>0.1959781841428343</v>
      </c>
      <c r="BL27">
        <v>6</v>
      </c>
      <c r="BM27">
        <v>0.5</v>
      </c>
      <c r="BN27" t="s">
        <v>290</v>
      </c>
      <c r="BO27">
        <v>2</v>
      </c>
      <c r="BP27">
        <v>1608226218.8499999</v>
      </c>
      <c r="BQ27">
        <v>699.66776666666703</v>
      </c>
      <c r="BR27">
        <v>730.14656666666701</v>
      </c>
      <c r="BS27">
        <v>21.106456666666698</v>
      </c>
      <c r="BT27">
        <v>17.4356266666667</v>
      </c>
      <c r="BU27">
        <v>696.02236666666704</v>
      </c>
      <c r="BV27">
        <v>20.984383333333302</v>
      </c>
      <c r="BW27">
        <v>500.01560000000001</v>
      </c>
      <c r="BX27">
        <v>101.65940000000001</v>
      </c>
      <c r="BY27">
        <v>4.9013846666666701E-2</v>
      </c>
      <c r="BZ27">
        <v>28.002006666666698</v>
      </c>
      <c r="CA27">
        <v>28.723946666666698</v>
      </c>
      <c r="CB27">
        <v>999.9</v>
      </c>
      <c r="CC27">
        <v>0</v>
      </c>
      <c r="CD27">
        <v>0</v>
      </c>
      <c r="CE27">
        <v>10002.4516666667</v>
      </c>
      <c r="CF27">
        <v>0</v>
      </c>
      <c r="CG27">
        <v>180.7328</v>
      </c>
      <c r="CH27">
        <v>1400.0136666666699</v>
      </c>
      <c r="CI27">
        <v>0.90000519999999995</v>
      </c>
      <c r="CJ27">
        <v>9.9994673333333298E-2</v>
      </c>
      <c r="CK27">
        <v>0</v>
      </c>
      <c r="CL27">
        <v>1013.23566666667</v>
      </c>
      <c r="CM27">
        <v>4.9997499999999997</v>
      </c>
      <c r="CN27">
        <v>13942.6466666667</v>
      </c>
      <c r="CO27">
        <v>12178.176666666701</v>
      </c>
      <c r="CP27">
        <v>49.120733333333298</v>
      </c>
      <c r="CQ27">
        <v>50.589300000000001</v>
      </c>
      <c r="CR27">
        <v>50.1312</v>
      </c>
      <c r="CS27">
        <v>50.068266666666602</v>
      </c>
      <c r="CT27">
        <v>50.078733333333297</v>
      </c>
      <c r="CU27">
        <v>1255.5216666666699</v>
      </c>
      <c r="CV27">
        <v>139.49233333333299</v>
      </c>
      <c r="CW27">
        <v>0</v>
      </c>
      <c r="CX27">
        <v>134.59999990463299</v>
      </c>
      <c r="CY27">
        <v>0</v>
      </c>
      <c r="CZ27">
        <v>1013.1844</v>
      </c>
      <c r="DA27">
        <v>-3.3261538563473998</v>
      </c>
      <c r="DB27">
        <v>-40.9076922022386</v>
      </c>
      <c r="DC27">
        <v>13941.912</v>
      </c>
      <c r="DD27">
        <v>15</v>
      </c>
      <c r="DE27">
        <v>1608226120.0999999</v>
      </c>
      <c r="DF27" t="s">
        <v>331</v>
      </c>
      <c r="DG27">
        <v>1608226120.0999999</v>
      </c>
      <c r="DH27">
        <v>1608226118.5999999</v>
      </c>
      <c r="DI27">
        <v>4</v>
      </c>
      <c r="DJ27">
        <v>2.1720000000000002</v>
      </c>
      <c r="DK27">
        <v>-9.0999999999999998E-2</v>
      </c>
      <c r="DL27">
        <v>3.645</v>
      </c>
      <c r="DM27">
        <v>0.122</v>
      </c>
      <c r="DN27">
        <v>629</v>
      </c>
      <c r="DO27">
        <v>17</v>
      </c>
      <c r="DP27">
        <v>0.06</v>
      </c>
      <c r="DQ27">
        <v>0.02</v>
      </c>
      <c r="DR27">
        <v>23.2270404817334</v>
      </c>
      <c r="DS27">
        <v>-0.19170880014795399</v>
      </c>
      <c r="DT27">
        <v>8.4775160411883002E-2</v>
      </c>
      <c r="DU27">
        <v>1</v>
      </c>
      <c r="DV27">
        <v>-30.4955838709677</v>
      </c>
      <c r="DW27">
        <v>0.16007419354847599</v>
      </c>
      <c r="DX27">
        <v>9.6201653452272107E-2</v>
      </c>
      <c r="DY27">
        <v>1</v>
      </c>
      <c r="DZ27">
        <v>3.6704225806451598</v>
      </c>
      <c r="EA27">
        <v>1.73129032257992E-2</v>
      </c>
      <c r="EB27">
        <v>6.5762147008657902E-3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3.645</v>
      </c>
      <c r="EJ27">
        <v>0.122</v>
      </c>
      <c r="EK27">
        <v>3.64523809523814</v>
      </c>
      <c r="EL27">
        <v>0</v>
      </c>
      <c r="EM27">
        <v>0</v>
      </c>
      <c r="EN27">
        <v>0</v>
      </c>
      <c r="EO27">
        <v>0.122071428571431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1.8</v>
      </c>
      <c r="EX27">
        <v>1.8</v>
      </c>
      <c r="EY27">
        <v>2</v>
      </c>
      <c r="EZ27">
        <v>514.81899999999996</v>
      </c>
      <c r="FA27">
        <v>506.68900000000002</v>
      </c>
      <c r="FB27">
        <v>23.855699999999999</v>
      </c>
      <c r="FC27">
        <v>34.200899999999997</v>
      </c>
      <c r="FD27">
        <v>29.999700000000001</v>
      </c>
      <c r="FE27">
        <v>34.173099999999998</v>
      </c>
      <c r="FF27">
        <v>34.144399999999997</v>
      </c>
      <c r="FG27">
        <v>34.260199999999998</v>
      </c>
      <c r="FH27">
        <v>29.091200000000001</v>
      </c>
      <c r="FI27">
        <v>32.474800000000002</v>
      </c>
      <c r="FJ27">
        <v>23.8705</v>
      </c>
      <c r="FK27">
        <v>730.28599999999994</v>
      </c>
      <c r="FL27">
        <v>17.514900000000001</v>
      </c>
      <c r="FM27">
        <v>101.145</v>
      </c>
      <c r="FN27">
        <v>100.496</v>
      </c>
    </row>
    <row r="28" spans="1:170" x14ac:dyDescent="0.25">
      <c r="A28">
        <v>12</v>
      </c>
      <c r="B28">
        <v>1608226347.0999999</v>
      </c>
      <c r="C28">
        <v>1090.5999999046301</v>
      </c>
      <c r="D28" t="s">
        <v>336</v>
      </c>
      <c r="E28" t="s">
        <v>337</v>
      </c>
      <c r="F28" t="s">
        <v>285</v>
      </c>
      <c r="G28" t="s">
        <v>286</v>
      </c>
      <c r="H28">
        <v>1608226339.0999999</v>
      </c>
      <c r="I28">
        <f t="shared" si="0"/>
        <v>2.8246996776872539E-3</v>
      </c>
      <c r="J28">
        <f t="shared" si="1"/>
        <v>24.52696792533478</v>
      </c>
      <c r="K28">
        <f t="shared" si="2"/>
        <v>799.88677419354804</v>
      </c>
      <c r="L28">
        <f t="shared" si="3"/>
        <v>524.26836945876596</v>
      </c>
      <c r="M28">
        <f t="shared" si="4"/>
        <v>53.327299422921875</v>
      </c>
      <c r="N28">
        <f t="shared" si="5"/>
        <v>81.362531094314562</v>
      </c>
      <c r="O28">
        <f t="shared" si="6"/>
        <v>0.15710296131060419</v>
      </c>
      <c r="P28">
        <f t="shared" si="7"/>
        <v>2.957736106869385</v>
      </c>
      <c r="Q28">
        <f t="shared" si="8"/>
        <v>0.15260999998080171</v>
      </c>
      <c r="R28">
        <f t="shared" si="9"/>
        <v>9.5774221806693691E-2</v>
      </c>
      <c r="S28">
        <f t="shared" si="10"/>
        <v>231.29539642929802</v>
      </c>
      <c r="T28">
        <f t="shared" si="11"/>
        <v>28.619988214015827</v>
      </c>
      <c r="U28">
        <f t="shared" si="12"/>
        <v>28.7454419354839</v>
      </c>
      <c r="V28">
        <f t="shared" si="13"/>
        <v>3.9629106327450501</v>
      </c>
      <c r="W28">
        <f t="shared" si="14"/>
        <v>56.314977922735885</v>
      </c>
      <c r="X28">
        <f t="shared" si="15"/>
        <v>2.1366419915311021</v>
      </c>
      <c r="Y28">
        <f t="shared" si="16"/>
        <v>3.7940918568104092</v>
      </c>
      <c r="Z28">
        <f t="shared" si="17"/>
        <v>1.8262686412139479</v>
      </c>
      <c r="AA28">
        <f t="shared" si="18"/>
        <v>-124.5692557860079</v>
      </c>
      <c r="AB28">
        <f t="shared" si="19"/>
        <v>-119.40535343489631</v>
      </c>
      <c r="AC28">
        <f t="shared" si="20"/>
        <v>-8.8324413752026363</v>
      </c>
      <c r="AD28">
        <f t="shared" si="21"/>
        <v>-21.511654166808839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53554.704874471972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1017.5961538461499</v>
      </c>
      <c r="AR28">
        <v>1298.0999999999999</v>
      </c>
      <c r="AS28">
        <f t="shared" si="27"/>
        <v>0.21608801028722746</v>
      </c>
      <c r="AT28">
        <v>0.5</v>
      </c>
      <c r="AU28">
        <f t="shared" si="28"/>
        <v>1180.207084618301</v>
      </c>
      <c r="AV28">
        <f t="shared" si="29"/>
        <v>24.52696792533478</v>
      </c>
      <c r="AW28">
        <f t="shared" si="30"/>
        <v>127.51430032102908</v>
      </c>
      <c r="AX28">
        <f t="shared" si="31"/>
        <v>0.49291271858870656</v>
      </c>
      <c r="AY28">
        <f t="shared" si="32"/>
        <v>2.1271449504364139E-2</v>
      </c>
      <c r="AZ28">
        <f t="shared" si="33"/>
        <v>1.5129651028426163</v>
      </c>
      <c r="BA28" t="s">
        <v>339</v>
      </c>
      <c r="BB28">
        <v>658.25</v>
      </c>
      <c r="BC28">
        <f t="shared" si="34"/>
        <v>639.84999999999991</v>
      </c>
      <c r="BD28">
        <f t="shared" si="35"/>
        <v>0.43839000727334532</v>
      </c>
      <c r="BE28">
        <f t="shared" si="36"/>
        <v>0.75426583148669468</v>
      </c>
      <c r="BF28">
        <f t="shared" si="37"/>
        <v>0.4814499412471514</v>
      </c>
      <c r="BG28">
        <f t="shared" si="38"/>
        <v>0.77121559217346547</v>
      </c>
      <c r="BH28">
        <f t="shared" si="39"/>
        <v>1400.0261290322601</v>
      </c>
      <c r="BI28">
        <f t="shared" si="40"/>
        <v>1180.207084618301</v>
      </c>
      <c r="BJ28">
        <f t="shared" si="41"/>
        <v>0.84298932723069642</v>
      </c>
      <c r="BK28">
        <f t="shared" si="42"/>
        <v>0.19597865446139301</v>
      </c>
      <c r="BL28">
        <v>6</v>
      </c>
      <c r="BM28">
        <v>0.5</v>
      </c>
      <c r="BN28" t="s">
        <v>290</v>
      </c>
      <c r="BO28">
        <v>2</v>
      </c>
      <c r="BP28">
        <v>1608226339.0999999</v>
      </c>
      <c r="BQ28">
        <v>799.88677419354804</v>
      </c>
      <c r="BR28">
        <v>832.03003225806503</v>
      </c>
      <c r="BS28">
        <v>21.005635483871</v>
      </c>
      <c r="BT28">
        <v>17.6872419354839</v>
      </c>
      <c r="BU28">
        <v>796.24141935483897</v>
      </c>
      <c r="BV28">
        <v>20.8835612903226</v>
      </c>
      <c r="BW28">
        <v>500.006709677419</v>
      </c>
      <c r="BX28">
        <v>101.66819354838699</v>
      </c>
      <c r="BY28">
        <v>4.9366635483870998E-2</v>
      </c>
      <c r="BZ28">
        <v>27.9966193548387</v>
      </c>
      <c r="CA28">
        <v>28.7454419354839</v>
      </c>
      <c r="CB28">
        <v>999.9</v>
      </c>
      <c r="CC28">
        <v>0</v>
      </c>
      <c r="CD28">
        <v>0</v>
      </c>
      <c r="CE28">
        <v>9994.8322580645199</v>
      </c>
      <c r="CF28">
        <v>0</v>
      </c>
      <c r="CG28">
        <v>175.675548387097</v>
      </c>
      <c r="CH28">
        <v>1400.0261290322601</v>
      </c>
      <c r="CI28">
        <v>0.90000074193548396</v>
      </c>
      <c r="CJ28">
        <v>9.9999151612903195E-2</v>
      </c>
      <c r="CK28">
        <v>0</v>
      </c>
      <c r="CL28">
        <v>1017.71580645161</v>
      </c>
      <c r="CM28">
        <v>4.9997499999999997</v>
      </c>
      <c r="CN28">
        <v>14006.941935483899</v>
      </c>
      <c r="CO28">
        <v>12178.274193548399</v>
      </c>
      <c r="CP28">
        <v>49.132967741935502</v>
      </c>
      <c r="CQ28">
        <v>50.598580645161299</v>
      </c>
      <c r="CR28">
        <v>50.161000000000001</v>
      </c>
      <c r="CS28">
        <v>50.062064516128999</v>
      </c>
      <c r="CT28">
        <v>50.122967741935497</v>
      </c>
      <c r="CU28">
        <v>1255.5216129032301</v>
      </c>
      <c r="CV28">
        <v>139.504516129032</v>
      </c>
      <c r="CW28">
        <v>0</v>
      </c>
      <c r="CX28">
        <v>120</v>
      </c>
      <c r="CY28">
        <v>0</v>
      </c>
      <c r="CZ28">
        <v>1017.5961538461499</v>
      </c>
      <c r="DA28">
        <v>-11.325811958783399</v>
      </c>
      <c r="DB28">
        <v>-158.23589725649401</v>
      </c>
      <c r="DC28">
        <v>14004.9692307692</v>
      </c>
      <c r="DD28">
        <v>15</v>
      </c>
      <c r="DE28">
        <v>1608226120.0999999</v>
      </c>
      <c r="DF28" t="s">
        <v>331</v>
      </c>
      <c r="DG28">
        <v>1608226120.0999999</v>
      </c>
      <c r="DH28">
        <v>1608226118.5999999</v>
      </c>
      <c r="DI28">
        <v>4</v>
      </c>
      <c r="DJ28">
        <v>2.1720000000000002</v>
      </c>
      <c r="DK28">
        <v>-9.0999999999999998E-2</v>
      </c>
      <c r="DL28">
        <v>3.645</v>
      </c>
      <c r="DM28">
        <v>0.122</v>
      </c>
      <c r="DN28">
        <v>629</v>
      </c>
      <c r="DO28">
        <v>17</v>
      </c>
      <c r="DP28">
        <v>0.06</v>
      </c>
      <c r="DQ28">
        <v>0.02</v>
      </c>
      <c r="DR28">
        <v>24.528771286069102</v>
      </c>
      <c r="DS28">
        <v>0.92187862445309698</v>
      </c>
      <c r="DT28">
        <v>9.0972034488668294E-2</v>
      </c>
      <c r="DU28">
        <v>0</v>
      </c>
      <c r="DV28">
        <v>-32.143270967741898</v>
      </c>
      <c r="DW28">
        <v>-2.6109677419303E-2</v>
      </c>
      <c r="DX28">
        <v>7.0152811056033104E-2</v>
      </c>
      <c r="DY28">
        <v>1</v>
      </c>
      <c r="DZ28">
        <v>3.3183964516128999</v>
      </c>
      <c r="EA28">
        <v>-1.13517290322582</v>
      </c>
      <c r="EB28">
        <v>8.8097102202292693E-2</v>
      </c>
      <c r="EC28">
        <v>0</v>
      </c>
      <c r="ED28">
        <v>1</v>
      </c>
      <c r="EE28">
        <v>3</v>
      </c>
      <c r="EF28" t="s">
        <v>340</v>
      </c>
      <c r="EG28">
        <v>100</v>
      </c>
      <c r="EH28">
        <v>100</v>
      </c>
      <c r="EI28">
        <v>3.6459999999999999</v>
      </c>
      <c r="EJ28">
        <v>0.1221</v>
      </c>
      <c r="EK28">
        <v>3.64523809523814</v>
      </c>
      <c r="EL28">
        <v>0</v>
      </c>
      <c r="EM28">
        <v>0</v>
      </c>
      <c r="EN28">
        <v>0</v>
      </c>
      <c r="EO28">
        <v>0.122071428571431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3.8</v>
      </c>
      <c r="EX28">
        <v>3.8</v>
      </c>
      <c r="EY28">
        <v>2</v>
      </c>
      <c r="EZ28">
        <v>514.505</v>
      </c>
      <c r="FA28">
        <v>506.60500000000002</v>
      </c>
      <c r="FB28">
        <v>24.064399999999999</v>
      </c>
      <c r="FC28">
        <v>34.161700000000003</v>
      </c>
      <c r="FD28">
        <v>30.0001</v>
      </c>
      <c r="FE28">
        <v>34.140999999999998</v>
      </c>
      <c r="FF28">
        <v>34.113700000000001</v>
      </c>
      <c r="FG28">
        <v>38.043100000000003</v>
      </c>
      <c r="FH28">
        <v>25.889399999999998</v>
      </c>
      <c r="FI28">
        <v>29.8431</v>
      </c>
      <c r="FJ28">
        <v>24.063400000000001</v>
      </c>
      <c r="FK28">
        <v>831.87199999999996</v>
      </c>
      <c r="FL28">
        <v>17.962299999999999</v>
      </c>
      <c r="FM28">
        <v>101.15600000000001</v>
      </c>
      <c r="FN28">
        <v>100.508</v>
      </c>
    </row>
    <row r="29" spans="1:170" x14ac:dyDescent="0.25">
      <c r="A29">
        <v>13</v>
      </c>
      <c r="B29">
        <v>1608226407.5999999</v>
      </c>
      <c r="C29">
        <v>1151.0999999046301</v>
      </c>
      <c r="D29" t="s">
        <v>341</v>
      </c>
      <c r="E29" t="s">
        <v>342</v>
      </c>
      <c r="F29" t="s">
        <v>285</v>
      </c>
      <c r="G29" t="s">
        <v>286</v>
      </c>
      <c r="H29">
        <v>1608226399.5999999</v>
      </c>
      <c r="I29">
        <f t="shared" si="0"/>
        <v>2.4699943490453574E-3</v>
      </c>
      <c r="J29">
        <f t="shared" si="1"/>
        <v>26.431534843951127</v>
      </c>
      <c r="K29">
        <f t="shared" si="2"/>
        <v>896.10109677419405</v>
      </c>
      <c r="L29">
        <f t="shared" si="3"/>
        <v>559.39801188241199</v>
      </c>
      <c r="M29">
        <f t="shared" si="4"/>
        <v>56.902012934953937</v>
      </c>
      <c r="N29">
        <f t="shared" si="5"/>
        <v>91.15147911964678</v>
      </c>
      <c r="O29">
        <f t="shared" si="6"/>
        <v>0.13709449927531653</v>
      </c>
      <c r="P29">
        <f t="shared" si="7"/>
        <v>2.9592997584696121</v>
      </c>
      <c r="Q29">
        <f t="shared" si="8"/>
        <v>0.13366139099879704</v>
      </c>
      <c r="R29">
        <f t="shared" si="9"/>
        <v>8.3839659917981618E-2</v>
      </c>
      <c r="S29">
        <f t="shared" si="10"/>
        <v>231.28639092027819</v>
      </c>
      <c r="T29">
        <f t="shared" si="11"/>
        <v>28.698958134495555</v>
      </c>
      <c r="U29">
        <f t="shared" si="12"/>
        <v>28.758716129032301</v>
      </c>
      <c r="V29">
        <f t="shared" si="13"/>
        <v>3.9659613867973094</v>
      </c>
      <c r="W29">
        <f t="shared" si="14"/>
        <v>56.513324071159033</v>
      </c>
      <c r="X29">
        <f t="shared" si="15"/>
        <v>2.1426682783877116</v>
      </c>
      <c r="Y29">
        <f t="shared" si="16"/>
        <v>3.7914391227275184</v>
      </c>
      <c r="Z29">
        <f t="shared" si="17"/>
        <v>1.8232931084095978</v>
      </c>
      <c r="AA29">
        <f t="shared" si="18"/>
        <v>-108.92675079290026</v>
      </c>
      <c r="AB29">
        <f t="shared" si="19"/>
        <v>-123.50025375497262</v>
      </c>
      <c r="AC29">
        <f t="shared" si="20"/>
        <v>-9.1305741264844009</v>
      </c>
      <c r="AD29">
        <f t="shared" si="21"/>
        <v>-10.271187754079079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53602.471966661324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343</v>
      </c>
      <c r="AQ29">
        <v>1032.97653846154</v>
      </c>
      <c r="AR29">
        <v>1318.02</v>
      </c>
      <c r="AS29">
        <f t="shared" si="27"/>
        <v>0.21626641594092655</v>
      </c>
      <c r="AT29">
        <v>0.5</v>
      </c>
      <c r="AU29">
        <f t="shared" si="28"/>
        <v>1180.1594233280127</v>
      </c>
      <c r="AV29">
        <f t="shared" si="29"/>
        <v>26.431534843951127</v>
      </c>
      <c r="AW29">
        <f t="shared" si="30"/>
        <v>127.61442436103</v>
      </c>
      <c r="AX29">
        <f t="shared" si="31"/>
        <v>0.49524286429644471</v>
      </c>
      <c r="AY29">
        <f t="shared" si="32"/>
        <v>2.2886130288738465E-2</v>
      </c>
      <c r="AZ29">
        <f t="shared" si="33"/>
        <v>1.4749852050803478</v>
      </c>
      <c r="BA29" t="s">
        <v>344</v>
      </c>
      <c r="BB29">
        <v>665.28</v>
      </c>
      <c r="BC29">
        <f t="shared" si="34"/>
        <v>652.74</v>
      </c>
      <c r="BD29">
        <f t="shared" si="35"/>
        <v>0.43668759619214381</v>
      </c>
      <c r="BE29">
        <f t="shared" si="36"/>
        <v>0.74863678373382614</v>
      </c>
      <c r="BF29">
        <f t="shared" si="37"/>
        <v>0.47306735809504569</v>
      </c>
      <c r="BG29">
        <f t="shared" si="38"/>
        <v>0.76339340732632066</v>
      </c>
      <c r="BH29">
        <f t="shared" si="39"/>
        <v>1399.9693548387099</v>
      </c>
      <c r="BI29">
        <f t="shared" si="40"/>
        <v>1180.1594233280127</v>
      </c>
      <c r="BJ29">
        <f t="shared" si="41"/>
        <v>0.84298946919733009</v>
      </c>
      <c r="BK29">
        <f t="shared" si="42"/>
        <v>0.1959789383946601</v>
      </c>
      <c r="BL29">
        <v>6</v>
      </c>
      <c r="BM29">
        <v>0.5</v>
      </c>
      <c r="BN29" t="s">
        <v>290</v>
      </c>
      <c r="BO29">
        <v>2</v>
      </c>
      <c r="BP29">
        <v>1608226399.5999999</v>
      </c>
      <c r="BQ29">
        <v>896.10109677419405</v>
      </c>
      <c r="BR29">
        <v>930.47412903225802</v>
      </c>
      <c r="BS29">
        <v>21.064358064516099</v>
      </c>
      <c r="BT29">
        <v>18.162870967741899</v>
      </c>
      <c r="BU29">
        <v>892.45580645161294</v>
      </c>
      <c r="BV29">
        <v>20.942296774193501</v>
      </c>
      <c r="BW29">
        <v>500.01232258064499</v>
      </c>
      <c r="BX29">
        <v>101.670870967742</v>
      </c>
      <c r="BY29">
        <v>4.9213348387096803E-2</v>
      </c>
      <c r="BZ29">
        <v>27.984622580645201</v>
      </c>
      <c r="CA29">
        <v>28.758716129032301</v>
      </c>
      <c r="CB29">
        <v>999.9</v>
      </c>
      <c r="CC29">
        <v>0</v>
      </c>
      <c r="CD29">
        <v>0</v>
      </c>
      <c r="CE29">
        <v>10003.436451612901</v>
      </c>
      <c r="CF29">
        <v>0</v>
      </c>
      <c r="CG29">
        <v>172.99270967741899</v>
      </c>
      <c r="CH29">
        <v>1399.9693548387099</v>
      </c>
      <c r="CI29">
        <v>0.89999506451612898</v>
      </c>
      <c r="CJ29">
        <v>0.100004735483871</v>
      </c>
      <c r="CK29">
        <v>0</v>
      </c>
      <c r="CL29">
        <v>1033.30741935484</v>
      </c>
      <c r="CM29">
        <v>4.9997499999999997</v>
      </c>
      <c r="CN29">
        <v>14219.229032258099</v>
      </c>
      <c r="CO29">
        <v>12177.745161290301</v>
      </c>
      <c r="CP29">
        <v>49.197161290322597</v>
      </c>
      <c r="CQ29">
        <v>50.608741935483899</v>
      </c>
      <c r="CR29">
        <v>50.191064516129003</v>
      </c>
      <c r="CS29">
        <v>50.064032258064501</v>
      </c>
      <c r="CT29">
        <v>50.146999999999998</v>
      </c>
      <c r="CU29">
        <v>1255.4638709677399</v>
      </c>
      <c r="CV29">
        <v>139.50548387096799</v>
      </c>
      <c r="CW29">
        <v>0</v>
      </c>
      <c r="CX29">
        <v>60</v>
      </c>
      <c r="CY29">
        <v>0</v>
      </c>
      <c r="CZ29">
        <v>1032.97653846154</v>
      </c>
      <c r="DA29">
        <v>-29.748034153230002</v>
      </c>
      <c r="DB29">
        <v>-384.86495676102402</v>
      </c>
      <c r="DC29">
        <v>14214.757692307699</v>
      </c>
      <c r="DD29">
        <v>15</v>
      </c>
      <c r="DE29">
        <v>1608226120.0999999</v>
      </c>
      <c r="DF29" t="s">
        <v>331</v>
      </c>
      <c r="DG29">
        <v>1608226120.0999999</v>
      </c>
      <c r="DH29">
        <v>1608226118.5999999</v>
      </c>
      <c r="DI29">
        <v>4</v>
      </c>
      <c r="DJ29">
        <v>2.1720000000000002</v>
      </c>
      <c r="DK29">
        <v>-9.0999999999999998E-2</v>
      </c>
      <c r="DL29">
        <v>3.645</v>
      </c>
      <c r="DM29">
        <v>0.122</v>
      </c>
      <c r="DN29">
        <v>629</v>
      </c>
      <c r="DO29">
        <v>17</v>
      </c>
      <c r="DP29">
        <v>0.06</v>
      </c>
      <c r="DQ29">
        <v>0.02</v>
      </c>
      <c r="DR29">
        <v>26.455492090248601</v>
      </c>
      <c r="DS29">
        <v>-0.30948252957139699</v>
      </c>
      <c r="DT29">
        <v>8.4134892444205495E-2</v>
      </c>
      <c r="DU29">
        <v>1</v>
      </c>
      <c r="DV29">
        <v>-34.385780645161297</v>
      </c>
      <c r="DW29">
        <v>0.138358064516197</v>
      </c>
      <c r="DX29">
        <v>7.7001740321157502E-2</v>
      </c>
      <c r="DY29">
        <v>1</v>
      </c>
      <c r="DZ29">
        <v>2.9016006451612899</v>
      </c>
      <c r="EA29">
        <v>4.0045161290320201E-2</v>
      </c>
      <c r="EB29">
        <v>1.17920131350552E-2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3.645</v>
      </c>
      <c r="EJ29">
        <v>0.1221</v>
      </c>
      <c r="EK29">
        <v>3.64523809523814</v>
      </c>
      <c r="EL29">
        <v>0</v>
      </c>
      <c r="EM29">
        <v>0</v>
      </c>
      <c r="EN29">
        <v>0</v>
      </c>
      <c r="EO29">
        <v>0.122071428571431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4.8</v>
      </c>
      <c r="EX29">
        <v>4.8</v>
      </c>
      <c r="EY29">
        <v>2</v>
      </c>
      <c r="EZ29">
        <v>514.02700000000004</v>
      </c>
      <c r="FA29">
        <v>507.02600000000001</v>
      </c>
      <c r="FB29">
        <v>23.844799999999999</v>
      </c>
      <c r="FC29">
        <v>34.148299999999999</v>
      </c>
      <c r="FD29">
        <v>30.0002</v>
      </c>
      <c r="FE29">
        <v>34.127499999999998</v>
      </c>
      <c r="FF29">
        <v>34.101500000000001</v>
      </c>
      <c r="FG29">
        <v>41.676400000000001</v>
      </c>
      <c r="FH29">
        <v>23.6706</v>
      </c>
      <c r="FI29">
        <v>28.7014</v>
      </c>
      <c r="FJ29">
        <v>23.843299999999999</v>
      </c>
      <c r="FK29">
        <v>931.99400000000003</v>
      </c>
      <c r="FL29">
        <v>18.3171</v>
      </c>
      <c r="FM29">
        <v>101.164</v>
      </c>
      <c r="FN29">
        <v>100.51</v>
      </c>
    </row>
    <row r="30" spans="1:170" x14ac:dyDescent="0.25">
      <c r="A30">
        <v>14</v>
      </c>
      <c r="B30">
        <v>1608226528.0999999</v>
      </c>
      <c r="C30">
        <v>1271.5999999046301</v>
      </c>
      <c r="D30" t="s">
        <v>345</v>
      </c>
      <c r="E30" t="s">
        <v>346</v>
      </c>
      <c r="F30" t="s">
        <v>285</v>
      </c>
      <c r="G30" t="s">
        <v>286</v>
      </c>
      <c r="H30">
        <v>1608226520.0999999</v>
      </c>
      <c r="I30">
        <f t="shared" si="0"/>
        <v>1.8888805746660035E-3</v>
      </c>
      <c r="J30">
        <f t="shared" si="1"/>
        <v>26.361139161620912</v>
      </c>
      <c r="K30">
        <f t="shared" si="2"/>
        <v>1199.68161290323</v>
      </c>
      <c r="L30">
        <f t="shared" si="3"/>
        <v>758.73719658414268</v>
      </c>
      <c r="M30">
        <f t="shared" si="4"/>
        <v>77.185952166848111</v>
      </c>
      <c r="N30">
        <f t="shared" si="5"/>
        <v>122.04300514839315</v>
      </c>
      <c r="O30">
        <f t="shared" si="6"/>
        <v>0.10407551232385649</v>
      </c>
      <c r="P30">
        <f t="shared" si="7"/>
        <v>2.9585756865844104</v>
      </c>
      <c r="Q30">
        <f t="shared" si="8"/>
        <v>0.10208355470816707</v>
      </c>
      <c r="R30">
        <f t="shared" si="9"/>
        <v>6.3978015687938636E-2</v>
      </c>
      <c r="S30">
        <f t="shared" si="10"/>
        <v>231.28993570450609</v>
      </c>
      <c r="T30">
        <f t="shared" si="11"/>
        <v>28.871267127001747</v>
      </c>
      <c r="U30">
        <f t="shared" si="12"/>
        <v>28.914183870967701</v>
      </c>
      <c r="V30">
        <f t="shared" si="13"/>
        <v>4.001844668216016</v>
      </c>
      <c r="W30">
        <f t="shared" si="14"/>
        <v>57.335071223739256</v>
      </c>
      <c r="X30">
        <f t="shared" si="15"/>
        <v>2.1766768073469782</v>
      </c>
      <c r="Y30">
        <f t="shared" si="16"/>
        <v>3.7964142380723822</v>
      </c>
      <c r="Z30">
        <f t="shared" si="17"/>
        <v>1.8251678608690378</v>
      </c>
      <c r="AA30">
        <f t="shared" si="18"/>
        <v>-83.299633342770747</v>
      </c>
      <c r="AB30">
        <f t="shared" si="19"/>
        <v>-144.67978332432622</v>
      </c>
      <c r="AC30">
        <f t="shared" si="20"/>
        <v>-10.708515021331678</v>
      </c>
      <c r="AD30">
        <f t="shared" si="21"/>
        <v>-7.3979959839225273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53577.56376458193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347</v>
      </c>
      <c r="AQ30">
        <v>999.95015384615397</v>
      </c>
      <c r="AR30">
        <v>1266.98</v>
      </c>
      <c r="AS30">
        <f t="shared" si="27"/>
        <v>0.21076090084598498</v>
      </c>
      <c r="AT30">
        <v>0.5</v>
      </c>
      <c r="AU30">
        <f t="shared" si="28"/>
        <v>1180.1827449443408</v>
      </c>
      <c r="AV30">
        <f t="shared" si="29"/>
        <v>26.361139161620912</v>
      </c>
      <c r="AW30">
        <f t="shared" si="30"/>
        <v>124.3681892436783</v>
      </c>
      <c r="AX30">
        <f t="shared" si="31"/>
        <v>0.48273848048114415</v>
      </c>
      <c r="AY30">
        <f t="shared" si="32"/>
        <v>2.2826029915144722E-2</v>
      </c>
      <c r="AZ30">
        <f t="shared" si="33"/>
        <v>1.5746894189332112</v>
      </c>
      <c r="BA30" t="s">
        <v>348</v>
      </c>
      <c r="BB30">
        <v>655.36</v>
      </c>
      <c r="BC30">
        <f t="shared" si="34"/>
        <v>611.62</v>
      </c>
      <c r="BD30">
        <f t="shared" si="35"/>
        <v>0.43659436603421414</v>
      </c>
      <c r="BE30">
        <f t="shared" si="36"/>
        <v>0.76536797201080287</v>
      </c>
      <c r="BF30">
        <f t="shared" si="37"/>
        <v>0.48418559628651181</v>
      </c>
      <c r="BG30">
        <f t="shared" si="38"/>
        <v>0.7834357925973181</v>
      </c>
      <c r="BH30">
        <f t="shared" si="39"/>
        <v>1399.99774193548</v>
      </c>
      <c r="BI30">
        <f t="shared" si="40"/>
        <v>1180.1827449443408</v>
      </c>
      <c r="BJ30">
        <f t="shared" si="41"/>
        <v>0.84298903461997909</v>
      </c>
      <c r="BK30">
        <f t="shared" si="42"/>
        <v>0.19597806923995831</v>
      </c>
      <c r="BL30">
        <v>6</v>
      </c>
      <c r="BM30">
        <v>0.5</v>
      </c>
      <c r="BN30" t="s">
        <v>290</v>
      </c>
      <c r="BO30">
        <v>2</v>
      </c>
      <c r="BP30">
        <v>1608226520.0999999</v>
      </c>
      <c r="BQ30">
        <v>1199.68161290323</v>
      </c>
      <c r="BR30">
        <v>1234.0329032258101</v>
      </c>
      <c r="BS30">
        <v>21.396712903225801</v>
      </c>
      <c r="BT30">
        <v>19.178641935483899</v>
      </c>
      <c r="BU30">
        <v>1196.0364516129</v>
      </c>
      <c r="BV30">
        <v>21.2746483870968</v>
      </c>
      <c r="BW30">
        <v>500.01954838709702</v>
      </c>
      <c r="BX30">
        <v>101.680258064516</v>
      </c>
      <c r="BY30">
        <v>4.9237358064516103E-2</v>
      </c>
      <c r="BZ30">
        <v>28.007116129032301</v>
      </c>
      <c r="CA30">
        <v>28.914183870967701</v>
      </c>
      <c r="CB30">
        <v>999.9</v>
      </c>
      <c r="CC30">
        <v>0</v>
      </c>
      <c r="CD30">
        <v>0</v>
      </c>
      <c r="CE30">
        <v>9998.4064516129001</v>
      </c>
      <c r="CF30">
        <v>0</v>
      </c>
      <c r="CG30">
        <v>195.61722580645201</v>
      </c>
      <c r="CH30">
        <v>1399.99774193548</v>
      </c>
      <c r="CI30">
        <v>0.900006967741936</v>
      </c>
      <c r="CJ30">
        <v>9.9992899999999996E-2</v>
      </c>
      <c r="CK30">
        <v>0</v>
      </c>
      <c r="CL30">
        <v>1000.32051612903</v>
      </c>
      <c r="CM30">
        <v>4.9997499999999997</v>
      </c>
      <c r="CN30">
        <v>13788.6</v>
      </c>
      <c r="CO30">
        <v>12178.054838709701</v>
      </c>
      <c r="CP30">
        <v>49.211387096774203</v>
      </c>
      <c r="CQ30">
        <v>50.628999999999998</v>
      </c>
      <c r="CR30">
        <v>50.227645161290297</v>
      </c>
      <c r="CS30">
        <v>50.086322580645103</v>
      </c>
      <c r="CT30">
        <v>50.166935483870901</v>
      </c>
      <c r="CU30">
        <v>1255.51</v>
      </c>
      <c r="CV30">
        <v>139.48806451612899</v>
      </c>
      <c r="CW30">
        <v>0</v>
      </c>
      <c r="CX30">
        <v>120</v>
      </c>
      <c r="CY30">
        <v>0</v>
      </c>
      <c r="CZ30">
        <v>999.95015384615397</v>
      </c>
      <c r="DA30">
        <v>-30.490187991671501</v>
      </c>
      <c r="DB30">
        <v>-415.16581134532402</v>
      </c>
      <c r="DC30">
        <v>13783.538461538499</v>
      </c>
      <c r="DD30">
        <v>15</v>
      </c>
      <c r="DE30">
        <v>1608226120.0999999</v>
      </c>
      <c r="DF30" t="s">
        <v>331</v>
      </c>
      <c r="DG30">
        <v>1608226120.0999999</v>
      </c>
      <c r="DH30">
        <v>1608226118.5999999</v>
      </c>
      <c r="DI30">
        <v>4</v>
      </c>
      <c r="DJ30">
        <v>2.1720000000000002</v>
      </c>
      <c r="DK30">
        <v>-9.0999999999999998E-2</v>
      </c>
      <c r="DL30">
        <v>3.645</v>
      </c>
      <c r="DM30">
        <v>0.122</v>
      </c>
      <c r="DN30">
        <v>629</v>
      </c>
      <c r="DO30">
        <v>17</v>
      </c>
      <c r="DP30">
        <v>0.06</v>
      </c>
      <c r="DQ30">
        <v>0.02</v>
      </c>
      <c r="DR30">
        <v>26.369968065103301</v>
      </c>
      <c r="DS30">
        <v>-1.41653011390711</v>
      </c>
      <c r="DT30">
        <v>0.118344507971584</v>
      </c>
      <c r="DU30">
        <v>0</v>
      </c>
      <c r="DV30">
        <v>-34.350803225806402</v>
      </c>
      <c r="DW30">
        <v>2.1371516129032901</v>
      </c>
      <c r="DX30">
        <v>0.175164900158847</v>
      </c>
      <c r="DY30">
        <v>0</v>
      </c>
      <c r="DZ30">
        <v>2.2180858064516098</v>
      </c>
      <c r="EA30">
        <v>-0.29597177419355197</v>
      </c>
      <c r="EB30">
        <v>2.4518326361630802E-2</v>
      </c>
      <c r="EC30">
        <v>0</v>
      </c>
      <c r="ED30">
        <v>0</v>
      </c>
      <c r="EE30">
        <v>3</v>
      </c>
      <c r="EF30" t="s">
        <v>292</v>
      </c>
      <c r="EG30">
        <v>100</v>
      </c>
      <c r="EH30">
        <v>100</v>
      </c>
      <c r="EI30">
        <v>3.65</v>
      </c>
      <c r="EJ30">
        <v>0.1221</v>
      </c>
      <c r="EK30">
        <v>3.64523809523814</v>
      </c>
      <c r="EL30">
        <v>0</v>
      </c>
      <c r="EM30">
        <v>0</v>
      </c>
      <c r="EN30">
        <v>0</v>
      </c>
      <c r="EO30">
        <v>0.122071428571431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6.8</v>
      </c>
      <c r="EX30">
        <v>6.8</v>
      </c>
      <c r="EY30">
        <v>2</v>
      </c>
      <c r="EZ30">
        <v>513.97500000000002</v>
      </c>
      <c r="FA30">
        <v>507.73099999999999</v>
      </c>
      <c r="FB30">
        <v>23.798200000000001</v>
      </c>
      <c r="FC30">
        <v>34.151400000000002</v>
      </c>
      <c r="FD30">
        <v>30.0002</v>
      </c>
      <c r="FE30">
        <v>34.121299999999998</v>
      </c>
      <c r="FF30">
        <v>34.096499999999999</v>
      </c>
      <c r="FG30">
        <v>52.206699999999998</v>
      </c>
      <c r="FH30">
        <v>18.982900000000001</v>
      </c>
      <c r="FI30">
        <v>27.956399999999999</v>
      </c>
      <c r="FJ30">
        <v>23.789000000000001</v>
      </c>
      <c r="FK30">
        <v>1233.95</v>
      </c>
      <c r="FL30">
        <v>19.3932</v>
      </c>
      <c r="FM30">
        <v>101.16</v>
      </c>
      <c r="FN30">
        <v>100.512</v>
      </c>
    </row>
    <row r="31" spans="1:170" x14ac:dyDescent="0.25">
      <c r="A31">
        <v>15</v>
      </c>
      <c r="B31">
        <v>1608226588.5999999</v>
      </c>
      <c r="C31">
        <v>1332.0999999046301</v>
      </c>
      <c r="D31" t="s">
        <v>349</v>
      </c>
      <c r="E31" t="s">
        <v>350</v>
      </c>
      <c r="F31" t="s">
        <v>285</v>
      </c>
      <c r="G31" t="s">
        <v>286</v>
      </c>
      <c r="H31">
        <v>1608226580.5999999</v>
      </c>
      <c r="I31">
        <f t="shared" si="0"/>
        <v>1.4439034800066779E-3</v>
      </c>
      <c r="J31">
        <f t="shared" si="1"/>
        <v>28.487034197083389</v>
      </c>
      <c r="K31">
        <f t="shared" si="2"/>
        <v>1392.5196774193601</v>
      </c>
      <c r="L31">
        <f t="shared" si="3"/>
        <v>775.46720792320934</v>
      </c>
      <c r="M31">
        <f t="shared" si="4"/>
        <v>78.891984639585559</v>
      </c>
      <c r="N31">
        <f t="shared" si="5"/>
        <v>141.66768095262586</v>
      </c>
      <c r="O31">
        <f t="shared" si="6"/>
        <v>7.8912382696106995E-2</v>
      </c>
      <c r="P31">
        <f t="shared" si="7"/>
        <v>2.9582475669803316</v>
      </c>
      <c r="Q31">
        <f t="shared" si="8"/>
        <v>7.7761336643962703E-2</v>
      </c>
      <c r="R31">
        <f t="shared" si="9"/>
        <v>4.8702853625721285E-2</v>
      </c>
      <c r="S31">
        <f t="shared" si="10"/>
        <v>231.2891114536443</v>
      </c>
      <c r="T31">
        <f t="shared" si="11"/>
        <v>28.972542555682978</v>
      </c>
      <c r="U31">
        <f t="shared" si="12"/>
        <v>28.969703225806501</v>
      </c>
      <c r="V31">
        <f t="shared" si="13"/>
        <v>4.0147274366753116</v>
      </c>
      <c r="W31">
        <f t="shared" si="14"/>
        <v>57.552378468933554</v>
      </c>
      <c r="X31">
        <f t="shared" si="15"/>
        <v>2.1832185015165329</v>
      </c>
      <c r="Y31">
        <f t="shared" si="16"/>
        <v>3.7934461782409601</v>
      </c>
      <c r="Z31">
        <f t="shared" si="17"/>
        <v>1.8315089351587788</v>
      </c>
      <c r="AA31">
        <f t="shared" si="18"/>
        <v>-63.676143468294498</v>
      </c>
      <c r="AB31">
        <f t="shared" si="19"/>
        <v>-155.65791627098656</v>
      </c>
      <c r="AC31">
        <f t="shared" si="20"/>
        <v>-11.52476067822945</v>
      </c>
      <c r="AD31">
        <f t="shared" si="21"/>
        <v>0.43029103613378084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53570.497402456502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351</v>
      </c>
      <c r="AQ31">
        <v>1003.52684615385</v>
      </c>
      <c r="AR31">
        <v>1269.5999999999999</v>
      </c>
      <c r="AS31">
        <f t="shared" si="27"/>
        <v>0.20957242741505189</v>
      </c>
      <c r="AT31">
        <v>0.5</v>
      </c>
      <c r="AU31">
        <f t="shared" si="28"/>
        <v>1180.177191069871</v>
      </c>
      <c r="AV31">
        <f t="shared" si="29"/>
        <v>28.487034197083389</v>
      </c>
      <c r="AW31">
        <f t="shared" si="30"/>
        <v>123.66629935619518</v>
      </c>
      <c r="AX31">
        <f t="shared" si="31"/>
        <v>0.48200220541902961</v>
      </c>
      <c r="AY31">
        <f t="shared" si="32"/>
        <v>2.4627472803936665E-2</v>
      </c>
      <c r="AZ31">
        <f t="shared" si="33"/>
        <v>1.5693761814744802</v>
      </c>
      <c r="BA31" t="s">
        <v>352</v>
      </c>
      <c r="BB31">
        <v>657.65</v>
      </c>
      <c r="BC31">
        <f t="shared" si="34"/>
        <v>611.94999999999993</v>
      </c>
      <c r="BD31">
        <f t="shared" si="35"/>
        <v>0.43479557781869427</v>
      </c>
      <c r="BE31">
        <f t="shared" si="36"/>
        <v>0.76503495966487878</v>
      </c>
      <c r="BF31">
        <f t="shared" si="37"/>
        <v>0.48016977622299251</v>
      </c>
      <c r="BG31">
        <f t="shared" si="38"/>
        <v>0.78240697109633828</v>
      </c>
      <c r="BH31">
        <f t="shared" si="39"/>
        <v>1399.99096774194</v>
      </c>
      <c r="BI31">
        <f t="shared" si="40"/>
        <v>1180.177191069871</v>
      </c>
      <c r="BJ31">
        <f t="shared" si="41"/>
        <v>0.84298914654670309</v>
      </c>
      <c r="BK31">
        <f t="shared" si="42"/>
        <v>0.19597829309340642</v>
      </c>
      <c r="BL31">
        <v>6</v>
      </c>
      <c r="BM31">
        <v>0.5</v>
      </c>
      <c r="BN31" t="s">
        <v>290</v>
      </c>
      <c r="BO31">
        <v>2</v>
      </c>
      <c r="BP31">
        <v>1608226580.5999999</v>
      </c>
      <c r="BQ31">
        <v>1392.5196774193601</v>
      </c>
      <c r="BR31">
        <v>1429.11612903226</v>
      </c>
      <c r="BS31">
        <v>21.459903225806499</v>
      </c>
      <c r="BT31">
        <v>19.7644387096774</v>
      </c>
      <c r="BU31">
        <v>1388.8732258064499</v>
      </c>
      <c r="BV31">
        <v>21.337825806451601</v>
      </c>
      <c r="BW31">
        <v>500.01074193548402</v>
      </c>
      <c r="BX31">
        <v>101.68532258064501</v>
      </c>
      <c r="BY31">
        <v>4.9455929032258102E-2</v>
      </c>
      <c r="BZ31">
        <v>27.9937</v>
      </c>
      <c r="CA31">
        <v>28.969703225806501</v>
      </c>
      <c r="CB31">
        <v>999.9</v>
      </c>
      <c r="CC31">
        <v>0</v>
      </c>
      <c r="CD31">
        <v>0</v>
      </c>
      <c r="CE31">
        <v>9996.0480645161297</v>
      </c>
      <c r="CF31">
        <v>0</v>
      </c>
      <c r="CG31">
        <v>225.822225806452</v>
      </c>
      <c r="CH31">
        <v>1399.99096774194</v>
      </c>
      <c r="CI31">
        <v>0.90000358064516095</v>
      </c>
      <c r="CJ31">
        <v>9.9996322580645197E-2</v>
      </c>
      <c r="CK31">
        <v>0</v>
      </c>
      <c r="CL31">
        <v>1004.1590967741899</v>
      </c>
      <c r="CM31">
        <v>4.9997499999999997</v>
      </c>
      <c r="CN31">
        <v>13842.819354838701</v>
      </c>
      <c r="CO31">
        <v>12177.9774193548</v>
      </c>
      <c r="CP31">
        <v>49.300064516128998</v>
      </c>
      <c r="CQ31">
        <v>50.679000000000002</v>
      </c>
      <c r="CR31">
        <v>50.225612903225802</v>
      </c>
      <c r="CS31">
        <v>50.0945161290323</v>
      </c>
      <c r="CT31">
        <v>50.2135483870968</v>
      </c>
      <c r="CU31">
        <v>1255.4983870967701</v>
      </c>
      <c r="CV31">
        <v>139.49258064516101</v>
      </c>
      <c r="CW31">
        <v>0</v>
      </c>
      <c r="CX31">
        <v>60.099999904632597</v>
      </c>
      <c r="CY31">
        <v>0</v>
      </c>
      <c r="CZ31">
        <v>1003.52684615385</v>
      </c>
      <c r="DA31">
        <v>-51.684854703682902</v>
      </c>
      <c r="DB31">
        <v>-694.79316241527602</v>
      </c>
      <c r="DC31">
        <v>13834.265384615401</v>
      </c>
      <c r="DD31">
        <v>15</v>
      </c>
      <c r="DE31">
        <v>1608226120.0999999</v>
      </c>
      <c r="DF31" t="s">
        <v>331</v>
      </c>
      <c r="DG31">
        <v>1608226120.0999999</v>
      </c>
      <c r="DH31">
        <v>1608226118.5999999</v>
      </c>
      <c r="DI31">
        <v>4</v>
      </c>
      <c r="DJ31">
        <v>2.1720000000000002</v>
      </c>
      <c r="DK31">
        <v>-9.0999999999999998E-2</v>
      </c>
      <c r="DL31">
        <v>3.645</v>
      </c>
      <c r="DM31">
        <v>0.122</v>
      </c>
      <c r="DN31">
        <v>629</v>
      </c>
      <c r="DO31">
        <v>17</v>
      </c>
      <c r="DP31">
        <v>0.06</v>
      </c>
      <c r="DQ31">
        <v>0.02</v>
      </c>
      <c r="DR31">
        <v>28.516406423045499</v>
      </c>
      <c r="DS31">
        <v>0.20777304953105799</v>
      </c>
      <c r="DT31">
        <v>0.13036931538587301</v>
      </c>
      <c r="DU31">
        <v>1</v>
      </c>
      <c r="DV31">
        <v>-36.614283870967697</v>
      </c>
      <c r="DW31">
        <v>-2.8006451612869299E-2</v>
      </c>
      <c r="DX31">
        <v>0.168322321554221</v>
      </c>
      <c r="DY31">
        <v>1</v>
      </c>
      <c r="DZ31">
        <v>1.6969590322580601</v>
      </c>
      <c r="EA31">
        <v>-0.13483790322580999</v>
      </c>
      <c r="EB31">
        <v>1.25229570749957E-2</v>
      </c>
      <c r="EC31">
        <v>1</v>
      </c>
      <c r="ED31">
        <v>3</v>
      </c>
      <c r="EE31">
        <v>3</v>
      </c>
      <c r="EF31" t="s">
        <v>302</v>
      </c>
      <c r="EG31">
        <v>100</v>
      </c>
      <c r="EH31">
        <v>100</v>
      </c>
      <c r="EI31">
        <v>3.64</v>
      </c>
      <c r="EJ31">
        <v>0.1221</v>
      </c>
      <c r="EK31">
        <v>3.64523809523814</v>
      </c>
      <c r="EL31">
        <v>0</v>
      </c>
      <c r="EM31">
        <v>0</v>
      </c>
      <c r="EN31">
        <v>0</v>
      </c>
      <c r="EO31">
        <v>0.122071428571431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7.8</v>
      </c>
      <c r="EX31">
        <v>7.8</v>
      </c>
      <c r="EY31">
        <v>2</v>
      </c>
      <c r="EZ31">
        <v>513.54700000000003</v>
      </c>
      <c r="FA31">
        <v>508.33300000000003</v>
      </c>
      <c r="FB31">
        <v>23.688800000000001</v>
      </c>
      <c r="FC31">
        <v>34.166800000000002</v>
      </c>
      <c r="FD31">
        <v>30.000699999999998</v>
      </c>
      <c r="FE31">
        <v>34.130000000000003</v>
      </c>
      <c r="FF31">
        <v>34.101500000000001</v>
      </c>
      <c r="FG31">
        <v>58.831099999999999</v>
      </c>
      <c r="FH31">
        <v>16.131799999999998</v>
      </c>
      <c r="FI31">
        <v>27.956399999999999</v>
      </c>
      <c r="FJ31">
        <v>23.677499999999998</v>
      </c>
      <c r="FK31">
        <v>1431.78</v>
      </c>
      <c r="FL31">
        <v>19.934999999999999</v>
      </c>
      <c r="FM31">
        <v>101.16500000000001</v>
      </c>
      <c r="FN31">
        <v>100.509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2020-12-17T09:38:51Z</dcterms:created>
  <dcterms:modified xsi:type="dcterms:W3CDTF">2021-05-04T23:33:22Z</dcterms:modified>
</cp:coreProperties>
</file>