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1D5CF99-44B1-4898-84CF-5778F1CA0F31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I21" i="1" l="1"/>
  <c r="AH21" i="1"/>
  <c r="J21" i="1"/>
  <c r="AV21" i="1" s="1"/>
  <c r="N21" i="1"/>
  <c r="K21" i="1"/>
  <c r="AU21" i="1"/>
  <c r="AW21" i="1" s="1"/>
  <c r="S21" i="1"/>
  <c r="AU30" i="1"/>
  <c r="AW30" i="1" s="1"/>
  <c r="S30" i="1"/>
  <c r="T18" i="1"/>
  <c r="U18" i="1" s="1"/>
  <c r="K23" i="1"/>
  <c r="J23" i="1"/>
  <c r="AV23" i="1" s="1"/>
  <c r="AY23" i="1" s="1"/>
  <c r="I23" i="1"/>
  <c r="AH23" i="1"/>
  <c r="N23" i="1"/>
  <c r="AY25" i="1"/>
  <c r="AU25" i="1"/>
  <c r="AW25" i="1" s="1"/>
  <c r="S25" i="1"/>
  <c r="N19" i="1"/>
  <c r="AH19" i="1"/>
  <c r="K19" i="1"/>
  <c r="I19" i="1"/>
  <c r="J19" i="1"/>
  <c r="AV19" i="1" s="1"/>
  <c r="AU22" i="1"/>
  <c r="AW22" i="1" s="1"/>
  <c r="S22" i="1"/>
  <c r="K28" i="1"/>
  <c r="J28" i="1"/>
  <c r="AV28" i="1" s="1"/>
  <c r="AY28" i="1" s="1"/>
  <c r="I28" i="1"/>
  <c r="AH28" i="1"/>
  <c r="N28" i="1"/>
  <c r="J18" i="1"/>
  <c r="AV18" i="1" s="1"/>
  <c r="AY18" i="1" s="1"/>
  <c r="I18" i="1"/>
  <c r="AH18" i="1"/>
  <c r="N18" i="1"/>
  <c r="K18" i="1"/>
  <c r="S23" i="1"/>
  <c r="AU23" i="1"/>
  <c r="AW23" i="1" s="1"/>
  <c r="S31" i="1"/>
  <c r="AU31" i="1"/>
  <c r="AY31" i="1" s="1"/>
  <c r="N27" i="1"/>
  <c r="K27" i="1"/>
  <c r="J27" i="1"/>
  <c r="AV27" i="1" s="1"/>
  <c r="AH27" i="1"/>
  <c r="I27" i="1"/>
  <c r="AU17" i="1"/>
  <c r="AW17" i="1" s="1"/>
  <c r="S17" i="1"/>
  <c r="K20" i="1"/>
  <c r="J20" i="1"/>
  <c r="AV20" i="1" s="1"/>
  <c r="AY20" i="1" s="1"/>
  <c r="I20" i="1"/>
  <c r="AH20" i="1"/>
  <c r="N20" i="1"/>
  <c r="AU27" i="1"/>
  <c r="AW27" i="1" s="1"/>
  <c r="S27" i="1"/>
  <c r="I29" i="1"/>
  <c r="AH29" i="1"/>
  <c r="N29" i="1"/>
  <c r="J29" i="1"/>
  <c r="AV29" i="1" s="1"/>
  <c r="K29" i="1"/>
  <c r="AH24" i="1"/>
  <c r="N24" i="1"/>
  <c r="I24" i="1"/>
  <c r="K24" i="1"/>
  <c r="J24" i="1"/>
  <c r="AV24" i="1" s="1"/>
  <c r="AY24" i="1" s="1"/>
  <c r="AU19" i="1"/>
  <c r="AW19" i="1" s="1"/>
  <c r="S19" i="1"/>
  <c r="T26" i="1"/>
  <c r="U26" i="1" s="1"/>
  <c r="AU29" i="1"/>
  <c r="AW29" i="1" s="1"/>
  <c r="S29" i="1"/>
  <c r="AH22" i="1"/>
  <c r="AH30" i="1"/>
  <c r="AH17" i="1"/>
  <c r="I22" i="1"/>
  <c r="S24" i="1"/>
  <c r="AH25" i="1"/>
  <c r="I30" i="1"/>
  <c r="N31" i="1"/>
  <c r="I17" i="1"/>
  <c r="J22" i="1"/>
  <c r="AV22" i="1" s="1"/>
  <c r="I25" i="1"/>
  <c r="N26" i="1"/>
  <c r="J30" i="1"/>
  <c r="AV30" i="1" s="1"/>
  <c r="AY30" i="1" s="1"/>
  <c r="J17" i="1"/>
  <c r="AV17" i="1" s="1"/>
  <c r="AY17" i="1" s="1"/>
  <c r="K22" i="1"/>
  <c r="K30" i="1"/>
  <c r="AH26" i="1"/>
  <c r="I26" i="1"/>
  <c r="AA28" i="1" l="1"/>
  <c r="Q28" i="1"/>
  <c r="O28" i="1" s="1"/>
  <c r="R28" i="1" s="1"/>
  <c r="L28" i="1" s="1"/>
  <c r="M28" i="1" s="1"/>
  <c r="T21" i="1"/>
  <c r="U21" i="1" s="1"/>
  <c r="T29" i="1"/>
  <c r="U29" i="1" s="1"/>
  <c r="AA17" i="1"/>
  <c r="Q17" i="1"/>
  <c r="O17" i="1" s="1"/>
  <c r="R17" i="1" s="1"/>
  <c r="L17" i="1" s="1"/>
  <c r="M17" i="1" s="1"/>
  <c r="T28" i="1"/>
  <c r="U28" i="1" s="1"/>
  <c r="AA30" i="1"/>
  <c r="AA24" i="1"/>
  <c r="Q29" i="1"/>
  <c r="O29" i="1" s="1"/>
  <c r="R29" i="1" s="1"/>
  <c r="L29" i="1" s="1"/>
  <c r="M29" i="1" s="1"/>
  <c r="AA29" i="1"/>
  <c r="AA20" i="1"/>
  <c r="T22" i="1"/>
  <c r="U22" i="1" s="1"/>
  <c r="T17" i="1"/>
  <c r="U17" i="1" s="1"/>
  <c r="Q18" i="1"/>
  <c r="O18" i="1" s="1"/>
  <c r="R18" i="1" s="1"/>
  <c r="L18" i="1" s="1"/>
  <c r="M18" i="1" s="1"/>
  <c r="AA18" i="1"/>
  <c r="V26" i="1"/>
  <c r="Z26" i="1" s="1"/>
  <c r="AC26" i="1"/>
  <c r="AB26" i="1"/>
  <c r="T31" i="1"/>
  <c r="U31" i="1" s="1"/>
  <c r="AA23" i="1"/>
  <c r="Q23" i="1"/>
  <c r="O23" i="1" s="1"/>
  <c r="R23" i="1" s="1"/>
  <c r="L23" i="1" s="1"/>
  <c r="M23" i="1" s="1"/>
  <c r="T20" i="1"/>
  <c r="U20" i="1" s="1"/>
  <c r="AA22" i="1"/>
  <c r="T19" i="1"/>
  <c r="U19" i="1" s="1"/>
  <c r="AW31" i="1"/>
  <c r="AA27" i="1"/>
  <c r="Q27" i="1"/>
  <c r="O27" i="1" s="1"/>
  <c r="R27" i="1" s="1"/>
  <c r="L27" i="1" s="1"/>
  <c r="M27" i="1" s="1"/>
  <c r="T30" i="1"/>
  <c r="U30" i="1" s="1"/>
  <c r="AY21" i="1"/>
  <c r="V18" i="1"/>
  <c r="Z18" i="1" s="1"/>
  <c r="AC18" i="1"/>
  <c r="AD18" i="1" s="1"/>
  <c r="AB18" i="1"/>
  <c r="T24" i="1"/>
  <c r="U24" i="1" s="1"/>
  <c r="Q24" i="1" s="1"/>
  <c r="O24" i="1" s="1"/>
  <c r="R24" i="1" s="1"/>
  <c r="L24" i="1" s="1"/>
  <c r="M24" i="1" s="1"/>
  <c r="Q26" i="1"/>
  <c r="O26" i="1" s="1"/>
  <c r="R26" i="1" s="1"/>
  <c r="L26" i="1" s="1"/>
  <c r="M26" i="1" s="1"/>
  <c r="AA26" i="1"/>
  <c r="AA25" i="1"/>
  <c r="T23" i="1"/>
  <c r="U23" i="1" s="1"/>
  <c r="AY19" i="1"/>
  <c r="T25" i="1"/>
  <c r="U25" i="1" s="1"/>
  <c r="T27" i="1"/>
  <c r="U27" i="1" s="1"/>
  <c r="AY22" i="1"/>
  <c r="AY29" i="1"/>
  <c r="AY27" i="1"/>
  <c r="AA19" i="1"/>
  <c r="Q19" i="1"/>
  <c r="O19" i="1" s="1"/>
  <c r="R19" i="1" s="1"/>
  <c r="L19" i="1" s="1"/>
  <c r="M19" i="1" s="1"/>
  <c r="Q21" i="1"/>
  <c r="O21" i="1" s="1"/>
  <c r="R21" i="1" s="1"/>
  <c r="L21" i="1" s="1"/>
  <c r="M21" i="1" s="1"/>
  <c r="AA21" i="1"/>
  <c r="V30" i="1" l="1"/>
  <c r="Z30" i="1" s="1"/>
  <c r="AC30" i="1"/>
  <c r="AD30" i="1" s="1"/>
  <c r="AB30" i="1"/>
  <c r="AB20" i="1"/>
  <c r="AC20" i="1"/>
  <c r="AD20" i="1" s="1"/>
  <c r="V20" i="1"/>
  <c r="Z20" i="1" s="1"/>
  <c r="V29" i="1"/>
  <c r="Z29" i="1" s="1"/>
  <c r="AC29" i="1"/>
  <c r="AD29" i="1" s="1"/>
  <c r="AB29" i="1"/>
  <c r="AC25" i="1"/>
  <c r="AD25" i="1" s="1"/>
  <c r="AB25" i="1"/>
  <c r="V25" i="1"/>
  <c r="Z25" i="1" s="1"/>
  <c r="AB31" i="1"/>
  <c r="V31" i="1"/>
  <c r="Z31" i="1" s="1"/>
  <c r="AC31" i="1"/>
  <c r="Q31" i="1"/>
  <c r="O31" i="1" s="1"/>
  <c r="R31" i="1" s="1"/>
  <c r="L31" i="1" s="1"/>
  <c r="M31" i="1" s="1"/>
  <c r="AC17" i="1"/>
  <c r="AB17" i="1"/>
  <c r="V17" i="1"/>
  <c r="Z17" i="1" s="1"/>
  <c r="V21" i="1"/>
  <c r="Z21" i="1" s="1"/>
  <c r="AC21" i="1"/>
  <c r="AD21" i="1" s="1"/>
  <c r="AB21" i="1"/>
  <c r="V24" i="1"/>
  <c r="Z24" i="1" s="1"/>
  <c r="AC24" i="1"/>
  <c r="AD24" i="1" s="1"/>
  <c r="AB24" i="1"/>
  <c r="AB23" i="1"/>
  <c r="V23" i="1"/>
  <c r="Z23" i="1" s="1"/>
  <c r="AC23" i="1"/>
  <c r="AD23" i="1" s="1"/>
  <c r="V19" i="1"/>
  <c r="Z19" i="1" s="1"/>
  <c r="AC19" i="1"/>
  <c r="AB19" i="1"/>
  <c r="V22" i="1"/>
  <c r="Z22" i="1" s="1"/>
  <c r="AC22" i="1"/>
  <c r="AB22" i="1"/>
  <c r="Q30" i="1"/>
  <c r="O30" i="1" s="1"/>
  <c r="R30" i="1" s="1"/>
  <c r="L30" i="1" s="1"/>
  <c r="M30" i="1" s="1"/>
  <c r="Q25" i="1"/>
  <c r="O25" i="1" s="1"/>
  <c r="R25" i="1" s="1"/>
  <c r="L25" i="1" s="1"/>
  <c r="M25" i="1" s="1"/>
  <c r="V27" i="1"/>
  <c r="Z27" i="1" s="1"/>
  <c r="AC27" i="1"/>
  <c r="AB27" i="1"/>
  <c r="Q22" i="1"/>
  <c r="O22" i="1" s="1"/>
  <c r="R22" i="1" s="1"/>
  <c r="L22" i="1" s="1"/>
  <c r="M22" i="1" s="1"/>
  <c r="AD26" i="1"/>
  <c r="Q20" i="1"/>
  <c r="O20" i="1" s="1"/>
  <c r="R20" i="1" s="1"/>
  <c r="L20" i="1" s="1"/>
  <c r="M20" i="1" s="1"/>
  <c r="AC28" i="1"/>
  <c r="V28" i="1"/>
  <c r="Z28" i="1" s="1"/>
  <c r="AB28" i="1"/>
  <c r="AD31" i="1" l="1"/>
  <c r="AD27" i="1"/>
  <c r="AD19" i="1"/>
  <c r="AD28" i="1"/>
  <c r="AD22" i="1"/>
  <c r="AD17" i="1"/>
</calcChain>
</file>

<file path=xl/sharedStrings.xml><?xml version="1.0" encoding="utf-8"?>
<sst xmlns="http://schemas.openxmlformats.org/spreadsheetml/2006/main" count="693" uniqueCount="352">
  <si>
    <t>File opened</t>
  </si>
  <si>
    <t>2020-12-17 09:38:10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</si>
  <si>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</si>
  <si>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</si>
  <si>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</si>
  <si>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</si>
  <si>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</si>
  <si>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</si>
  <si>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</si>
  <si>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</si>
  <si>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</si>
  <si>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</si>
  <si>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</si>
  <si>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</si>
  <si>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</si>
  <si>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</si>
  <si>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</si>
  <si>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</si>
  <si>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</si>
  <si>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</si>
  <si>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</si>
  <si>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</si>
  <si>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</si>
  <si>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09:38:10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</si>
  <si>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</si>
  <si>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</si>
  <si>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</si>
  <si>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</si>
  <si>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</si>
  <si>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</si>
  <si>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</si>
  <si>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</si>
  <si>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</si>
  <si>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</si>
  <si>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</si>
  <si>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</si>
  <si>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</si>
  <si>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</si>
  <si>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</si>
  <si>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</si>
  <si>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</si>
  <si>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</si>
  <si>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</si>
  <si>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</si>
  <si>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</si>
  <si>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</si>
  <si>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</si>
  <si>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</si>
  <si>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</si>
  <si>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</si>
  <si>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</si>
  <si>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</si>
  <si>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</si>
  <si>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</si>
  <si>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</si>
  <si>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</si>
  <si>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</si>
  <si>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</si>
  <si>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</si>
  <si>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</si>
  <si>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</si>
  <si>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</si>
  <si>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</si>
  <si>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</si>
  <si>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</si>
  <si>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</si>
  <si>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</si>
  <si>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</si>
  <si>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</si>
  <si>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</si>
  <si>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</si>
  <si>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</si>
  <si>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</si>
  <si>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</si>
  <si>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</si>
  <si>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</si>
  <si>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</si>
  <si>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</si>
  <si>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</si>
  <si>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</si>
  <si>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</si>
  <si>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</si>
  <si>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</si>
  <si>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</si>
  <si>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</si>
  <si>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</si>
  <si>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</si>
  <si>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</si>
  <si>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</si>
  <si>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</si>
  <si>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</si>
  <si>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</si>
  <si>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</si>
  <si>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</si>
  <si>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</si>
  <si>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</si>
  <si>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</si>
  <si>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</si>
  <si>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</si>
  <si>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</si>
  <si>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</si>
  <si>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</si>
  <si>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</si>
  <si>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</si>
  <si>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</si>
  <si>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</si>
  <si>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</si>
  <si>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</si>
  <si>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</si>
  <si>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</si>
  <si>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</si>
  <si>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</si>
  <si>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</si>
  <si>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</si>
  <si>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</si>
  <si>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</si>
  <si>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</si>
  <si>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</si>
  <si>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</si>
  <si>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</si>
  <si>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</si>
  <si>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</si>
  <si>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</si>
  <si>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</si>
  <si>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</si>
  <si>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</si>
  <si>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</si>
  <si>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</si>
  <si>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</si>
  <si>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</si>
  <si>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</si>
  <si>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</si>
  <si>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</si>
  <si>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</si>
  <si>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</si>
  <si>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</si>
  <si>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</si>
  <si>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</si>
  <si>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</si>
  <si>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</si>
  <si>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</si>
  <si>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</si>
  <si>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</si>
  <si>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</si>
  <si>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</si>
  <si>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</si>
  <si>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</si>
  <si>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</si>
  <si>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</si>
  <si>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</si>
  <si>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</si>
  <si>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</si>
  <si>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</si>
  <si>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</si>
  <si>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</si>
  <si>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</si>
  <si>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</si>
  <si>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</si>
  <si>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</si>
  <si>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</si>
  <si>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</si>
  <si>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</si>
  <si>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</si>
  <si>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</si>
  <si>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</si>
  <si>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</si>
  <si>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</si>
  <si>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</si>
  <si>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</si>
  <si>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</si>
  <si>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</si>
  <si>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</si>
  <si>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</si>
  <si>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</si>
  <si>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</si>
  <si>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</si>
  <si>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</si>
  <si>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</si>
  <si>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</si>
  <si>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</si>
  <si>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</si>
  <si>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</si>
  <si>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</si>
  <si>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</si>
  <si>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</si>
  <si>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</si>
  <si>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</si>
  <si>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</si>
  <si>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</si>
  <si>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</si>
  <si>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</si>
  <si>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</si>
  <si>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</si>
  <si>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</si>
  <si>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</si>
  <si>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</si>
  <si>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</si>
  <si>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</si>
  <si>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</si>
  <si>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</si>
  <si>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</si>
  <si>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</si>
  <si>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</si>
  <si>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</si>
  <si>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</si>
  <si>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</si>
  <si>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</si>
  <si>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</si>
  <si>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</si>
  <si>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</si>
  <si>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</si>
  <si>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</si>
  <si>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</si>
  <si>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</si>
  <si>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</si>
  <si>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</si>
  <si>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</si>
  <si>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</si>
  <si>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</si>
  <si>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</si>
  <si>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</si>
  <si>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</si>
  <si>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</si>
  <si>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</si>
  <si>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</si>
  <si>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</si>
  <si>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</si>
  <si>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</si>
  <si>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</si>
  <si>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</si>
  <si>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</si>
  <si>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</si>
  <si>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</si>
  <si>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</si>
  <si>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</si>
  <si>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</si>
  <si>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</si>
  <si>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</si>
  <si>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</si>
  <si>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</si>
  <si>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</si>
  <si>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</si>
  <si>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</si>
  <si>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</si>
  <si>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</si>
  <si>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</si>
  <si>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</si>
  <si>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</si>
  <si>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</si>
  <si>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</si>
  <si>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</si>
  <si>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</si>
  <si>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</si>
  <si>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</si>
  <si>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</si>
  <si>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</si>
  <si>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</si>
  <si>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</si>
  <si>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</si>
  <si>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</si>
  <si>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</si>
  <si>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</si>
  <si>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</si>
  <si>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</si>
  <si>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</si>
  <si>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</si>
  <si>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</si>
  <si>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</si>
  <si>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</si>
  <si>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</si>
  <si>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</si>
  <si>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</si>
  <si>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</si>
  <si>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</si>
  <si>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</si>
  <si>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</si>
  <si>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</si>
  <si>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</si>
  <si>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</si>
  <si>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</si>
  <si>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</si>
  <si>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</si>
  <si>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</si>
  <si>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09:41:32</t>
  </si>
  <si>
    <t>09:41:32</t>
  </si>
  <si>
    <t>1149</t>
  </si>
  <si>
    <t>_1</t>
  </si>
  <si>
    <t>RECT-4143-20200907-06_33_50</t>
  </si>
  <si>
    <t>RECT-1055-20201217-09_41_33</t>
  </si>
  <si>
    <t>DARK-1056-20201217-09_41_35</t>
  </si>
  <si>
    <t>0: Broadleaf</t>
  </si>
  <si>
    <t>09:41:54</t>
  </si>
  <si>
    <t>1/3</t>
  </si>
  <si>
    <t>20201217 09:43:55</t>
  </si>
  <si>
    <t>09:43:55</t>
  </si>
  <si>
    <t>RECT-1057-20201217-09_43_56</t>
  </si>
  <si>
    <t>DARK-1058-20201217-09_43_58</t>
  </si>
  <si>
    <t>2/3</t>
  </si>
  <si>
    <t>20201217 09:45:28</t>
  </si>
  <si>
    <t>09:45:28</t>
  </si>
  <si>
    <t>RECT-1059-20201217-09_45_30</t>
  </si>
  <si>
    <t>DARK-1060-20201217-09_45_32</t>
  </si>
  <si>
    <t>3/3</t>
  </si>
  <si>
    <t>20201217 09:46:42</t>
  </si>
  <si>
    <t>09:46:42</t>
  </si>
  <si>
    <t>RECT-1061-20201217-09_46_44</t>
  </si>
  <si>
    <t>DARK-1062-20201217-09_46_46</t>
  </si>
  <si>
    <t>20201217 09:47:54</t>
  </si>
  <si>
    <t>09:47:54</t>
  </si>
  <si>
    <t>RECT-1063-20201217-09_47_56</t>
  </si>
  <si>
    <t>DARK-1064-20201217-09_47_58</t>
  </si>
  <si>
    <t>20201217 09:49:04</t>
  </si>
  <si>
    <t>09:49:04</t>
  </si>
  <si>
    <t>RECT-1065-20201217-09_49_06</t>
  </si>
  <si>
    <t>DARK-1066-20201217-09_49_08</t>
  </si>
  <si>
    <t>20201217 09:50:14</t>
  </si>
  <si>
    <t>09:50:14</t>
  </si>
  <si>
    <t>RECT-1067-20201217-09_50_16</t>
  </si>
  <si>
    <t>DARK-1068-20201217-09_50_18</t>
  </si>
  <si>
    <t>20201217 09:51:25</t>
  </si>
  <si>
    <t>09:51:25</t>
  </si>
  <si>
    <t>RECT-1069-20201217-09_51_27</t>
  </si>
  <si>
    <t>DARK-1070-20201217-09_51_29</t>
  </si>
  <si>
    <t>20201217 09:53:26</t>
  </si>
  <si>
    <t>09:53:26</t>
  </si>
  <si>
    <t>RECT-1071-20201217-09_53_27</t>
  </si>
  <si>
    <t>DARK-1072-20201217-09_53_29</t>
  </si>
  <si>
    <t>09:52:49</t>
  </si>
  <si>
    <t>20201217 09:54:35</t>
  </si>
  <si>
    <t>09:54:35</t>
  </si>
  <si>
    <t>RECT-1073-20201217-09_54_37</t>
  </si>
  <si>
    <t>DARK-1074-20201217-09_54_39</t>
  </si>
  <si>
    <t>20201217 09:56:33</t>
  </si>
  <si>
    <t>09:56:33</t>
  </si>
  <si>
    <t>RECT-1075-20201217-09_56_35</t>
  </si>
  <si>
    <t>DARK-1076-20201217-09_56_37</t>
  </si>
  <si>
    <t>20201217 09:57:38</t>
  </si>
  <si>
    <t>09:57:38</t>
  </si>
  <si>
    <t>RECT-1077-20201217-09_57_40</t>
  </si>
  <si>
    <t>DARK-1078-20201217-09_57_42</t>
  </si>
  <si>
    <t>20201217 09:59:01</t>
  </si>
  <si>
    <t>09:59:01</t>
  </si>
  <si>
    <t>RECT-1079-20201217-09_59_03</t>
  </si>
  <si>
    <t>DARK-1080-20201217-09_59_05</t>
  </si>
  <si>
    <t>20201217 10:00:26</t>
  </si>
  <si>
    <t>10:00:26</t>
  </si>
  <si>
    <t>RECT-1081-20201217-10_00_28</t>
  </si>
  <si>
    <t>DARK-1082-20201217-10_00_30</t>
  </si>
  <si>
    <t>20201217 10:01:51</t>
  </si>
  <si>
    <t>10:01:51</t>
  </si>
  <si>
    <t>RECT-1083-20201217-10_01_53</t>
  </si>
  <si>
    <t>DARK-1084-20201217-10_01_55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</si>
</sst>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1608226892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1608226884</v>
      </c>
      <c r="I17">
        <f t="shared" ref="I17:I31" si="0">BW17*AG17*(BS17-BT17)/(100*BL17*(1000-AG17*BS17))</f>
        <v>1.5043799787808042E-3</v>
      </c>
      <c r="J17">
        <f t="shared" ref="J17:J31" si="1">BW17*AG17*(BR17-BQ17*(1000-AG17*BT17)/(1000-AG17*BS17))/(100*BL17)</f>
        <v>8.5661969405823815</v>
      </c>
      <c r="K17">
        <f t="shared" ref="K17:K31" si="2">BQ17 - IF(AG17&gt;1, J17*BL17*100/(AI17*CE17), 0)</f>
        <v>399.27058064516098</v>
      </c>
      <c r="L17">
        <f t="shared" ref="L17:L31" si="3">((R17-I17/2)*K17-J17)/(R17+I17/2)</f>
        <v>244.94738882336961</v>
      </c>
      <c r="M17">
        <f t="shared" ref="M17:M31" si="4">L17*(BX17+BY17)/1000</f>
        <v>24.896771795690618</v>
      </c>
      <c r="N17">
        <f t="shared" ref="N17:N31" si="5">(BQ17 - IF(AG17&gt;1, J17*BL17*100/(AI17*CE17), 0))*(BX17+BY17)/1000</f>
        <v>40.582382113995685</v>
      </c>
      <c r="O17">
        <f t="shared" ref="O17:O31" si="6">2/((1/Q17-1/P17)+SIGN(Q17)*SQRT((1/Q17-1/P17)*(1/Q17-1/P17) + 4*BM17/((BM17+1)*(BM17+1))*(2*1/Q17*1/P17-1/P17*1/P17)))</f>
        <v>9.5273472475526089E-2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2.9571116671826663</v>
      </c>
      <c r="Q17">
        <f t="shared" ref="Q17:Q31" si="8">I17*(1000-(1000*0.61365*EXP(17.502*U17/(240.97+U17))/(BX17+BY17)+BS17)/2)/(1000*0.61365*EXP(17.502*U17/(240.97+U17))/(BX17+BY17)-BS17)</f>
        <v>9.3600471221630011E-2</v>
      </c>
      <c r="R17">
        <f t="shared" ref="R17:R31" si="9">1/((BM17+1)/(O17/1.6)+1/(P17/1.37)) + BM17/((BM17+1)/(O17/1.6) + BM17/(P17/1.37))</f>
        <v>5.8648160016374157E-2</v>
      </c>
      <c r="S17">
        <f t="shared" ref="S17:S31" si="10">(BI17*BK17)</f>
        <v>231.28805070733307</v>
      </c>
      <c r="T17">
        <f t="shared" ref="T17:T31" si="11">(BZ17+(S17+2*0.95*0.0000000567*(((BZ17+$B$7)+273)^4-(BZ17+273)^4)-44100*I17)/(1.84*29.3*P17+8*0.95*0.0000000567*(BZ17+273)^3))</f>
        <v>28.927896255975693</v>
      </c>
      <c r="U17">
        <f t="shared" ref="U17:U31" si="12">($C$7*CA17+$D$7*CB17+$E$7*T17)</f>
        <v>28.662590322580598</v>
      </c>
      <c r="V17">
        <f t="shared" ref="V17:V31" si="13">0.61365*EXP(17.502*U17/(240.97+U17))</f>
        <v>3.9439153929312463</v>
      </c>
      <c r="W17">
        <f t="shared" ref="W17:W31" si="14">(X17/Y17*100)</f>
        <v>62.344948916151047</v>
      </c>
      <c r="X17">
        <f t="shared" ref="X17:X31" si="15">BS17*(BX17+BY17)/1000</f>
        <v>2.3609674683789952</v>
      </c>
      <c r="Y17">
        <f t="shared" ref="Y17:Y31" si="16">0.61365*EXP(17.502*BZ17/(240.97+BZ17))</f>
        <v>3.7869426624349427</v>
      </c>
      <c r="Z17">
        <f t="shared" ref="Z17:Z31" si="17">(V17-BS17*(BX17+BY17)/1000)</f>
        <v>1.5829479245522511</v>
      </c>
      <c r="AA17">
        <f t="shared" ref="AA17:AA31" si="18">(-I17*44100)</f>
        <v>-66.343157064233466</v>
      </c>
      <c r="AB17">
        <f t="shared" ref="AB17:AB31" si="19">2*29.3*P17*0.92*(BZ17-U17)</f>
        <v>-111.32872809567941</v>
      </c>
      <c r="AC17">
        <f t="shared" ref="AC17:AC31" si="20">2*0.95*0.0000000567*(((BZ17+$B$7)+273)^4-(U17+273)^4)</f>
        <v>-8.2320269624056266</v>
      </c>
      <c r="AD17">
        <f t="shared" ref="AD17:AD31" si="21">S17+AC17+AA17+AB17</f>
        <v>45.384138585014583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53540.599997875135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995.05519230769198</v>
      </c>
      <c r="AR17">
        <v>1129.67</v>
      </c>
      <c r="AS17">
        <f t="shared" ref="AS17:AS31" si="27">1-AQ17/AR17</f>
        <v>0.11916294819930429</v>
      </c>
      <c r="AT17">
        <v>0.5</v>
      </c>
      <c r="AU17">
        <f t="shared" ref="AU17:AU31" si="28">BI17</f>
        <v>1180.1715115307063</v>
      </c>
      <c r="AV17">
        <f t="shared" ref="AV17:AV31" si="29">J17</f>
        <v>8.5661969405823815</v>
      </c>
      <c r="AW17">
        <f t="shared" ref="AW17:AW31" si="30">AS17*AT17*AU17</f>
        <v>70.316358347414095</v>
      </c>
      <c r="AX17">
        <f t="shared" ref="AX17:AX31" si="31">BC17/AR17</f>
        <v>0.4654456611222747</v>
      </c>
      <c r="AY17">
        <f t="shared" ref="AY17:AY31" si="32">(AV17-AO17)/AU17</f>
        <v>7.7479792818746515E-3</v>
      </c>
      <c r="AZ17">
        <f t="shared" ref="AZ17:AZ31" si="33">(AL17-AR17)/AR17</f>
        <v>1.8876397532022624</v>
      </c>
      <c r="BA17" t="s">
        <v>289</v>
      </c>
      <c r="BB17">
        <v>603.87</v>
      </c>
      <c r="BC17">
        <f t="shared" ref="BC17:BC31" si="34">AR17-BB17</f>
        <v>525.80000000000007</v>
      </c>
      <c r="BD17">
        <f t="shared" ref="BD17:BD31" si="35">(AR17-AQ17)/(AR17-BB17)</f>
        <v>0.25601903326798797</v>
      </c>
      <c r="BE17">
        <f t="shared" ref="BE17:BE31" si="36">(AL17-AR17)/(AL17-BB17)</f>
        <v>0.80219771951802143</v>
      </c>
      <c r="BF17">
        <f t="shared" ref="BF17:BF31" si="37">(AR17-AQ17)/(AR17-AK17)</f>
        <v>0.32500496795437361</v>
      </c>
      <c r="BG17">
        <f t="shared" ref="BG17:BG31" si="38">(AL17-AR17)/(AL17-AK17)</f>
        <v>0.83735467820783271</v>
      </c>
      <c r="BH17">
        <f t="shared" ref="BH17:BH31" si="39">$B$11*CF17+$C$11*CG17+$F$11*CH17*(1-CK17)</f>
        <v>1399.9841935483901</v>
      </c>
      <c r="BI17">
        <f t="shared" ref="BI17:BI31" si="40">BH17*BJ17</f>
        <v>1180.1715115307063</v>
      </c>
      <c r="BJ17">
        <f t="shared" ref="BJ17:BJ31" si="41">($B$11*$D$9+$C$11*$D$9+$F$11*((CU17+CM17)/MAX(CU17+CM17+CV17, 0.1)*$I$9+CV17/MAX(CU17+CM17+CV17, 0.1)*$J$9))/($B$11+$C$11+$F$11)</f>
        <v>0.84298916871300666</v>
      </c>
      <c r="BK17">
        <f t="shared" ref="BK17:BK31" si="42">($B$11*$K$9+$C$11*$K$9+$F$11*((CU17+CM17)/MAX(CU17+CM17+CV17, 0.1)*$P$9+CV17/MAX(CU17+CM17+CV17, 0.1)*$Q$9))/($B$11+$C$11+$F$11)</f>
        <v>0.19597833742601345</v>
      </c>
      <c r="BL17">
        <v>6</v>
      </c>
      <c r="BM17">
        <v>0.5</v>
      </c>
      <c r="BN17" t="s">
        <v>290</v>
      </c>
      <c r="BO17">
        <v>2</v>
      </c>
      <c r="BP17">
        <v>1608226884</v>
      </c>
      <c r="BQ17">
        <v>399.27058064516098</v>
      </c>
      <c r="BR17">
        <v>410.27041935483902</v>
      </c>
      <c r="BS17">
        <v>23.2284258064516</v>
      </c>
      <c r="BT17">
        <v>21.465164516129001</v>
      </c>
      <c r="BU17">
        <v>395.947580645161</v>
      </c>
      <c r="BV17">
        <v>23.095425806451601</v>
      </c>
      <c r="BW17">
        <v>500.01741935483898</v>
      </c>
      <c r="BX17">
        <v>101.590677419355</v>
      </c>
      <c r="BY17">
        <v>5.0625700000000003E-2</v>
      </c>
      <c r="BZ17">
        <v>27.9642709677419</v>
      </c>
      <c r="CA17">
        <v>28.662590322580598</v>
      </c>
      <c r="CB17">
        <v>999.9</v>
      </c>
      <c r="CC17">
        <v>0</v>
      </c>
      <c r="CD17">
        <v>0</v>
      </c>
      <c r="CE17">
        <v>9998.9161290322609</v>
      </c>
      <c r="CF17">
        <v>0</v>
      </c>
      <c r="CG17">
        <v>129.93409677419399</v>
      </c>
      <c r="CH17">
        <v>1399.9841935483901</v>
      </c>
      <c r="CI17">
        <v>0.90000590322580698</v>
      </c>
      <c r="CJ17">
        <v>9.9993751612903206E-2</v>
      </c>
      <c r="CK17">
        <v>0</v>
      </c>
      <c r="CL17">
        <v>996.00767741935499</v>
      </c>
      <c r="CM17">
        <v>4.9993800000000004</v>
      </c>
      <c r="CN17">
        <v>14053.8774193548</v>
      </c>
      <c r="CO17">
        <v>11164.2193548387</v>
      </c>
      <c r="CP17">
        <v>48.366870967741903</v>
      </c>
      <c r="CQ17">
        <v>50.25</v>
      </c>
      <c r="CR17">
        <v>49.174999999999997</v>
      </c>
      <c r="CS17">
        <v>50.25</v>
      </c>
      <c r="CT17">
        <v>49.936999999999998</v>
      </c>
      <c r="CU17">
        <v>1255.49129032258</v>
      </c>
      <c r="CV17">
        <v>139.492903225806</v>
      </c>
      <c r="CW17">
        <v>0</v>
      </c>
      <c r="CX17">
        <v>1325.6999998092699</v>
      </c>
      <c r="CY17">
        <v>0</v>
      </c>
      <c r="CZ17">
        <v>995.05519230769198</v>
      </c>
      <c r="DA17">
        <v>-78.058017101424994</v>
      </c>
      <c r="DB17">
        <v>-1061.9179487408501</v>
      </c>
      <c r="DC17">
        <v>14040.7961538462</v>
      </c>
      <c r="DD17">
        <v>15</v>
      </c>
      <c r="DE17">
        <v>1608226914</v>
      </c>
      <c r="DF17" t="s">
        <v>291</v>
      </c>
      <c r="DG17">
        <v>1608226910</v>
      </c>
      <c r="DH17">
        <v>1608226914</v>
      </c>
      <c r="DI17">
        <v>5</v>
      </c>
      <c r="DJ17">
        <v>-2.4580000000000002</v>
      </c>
      <c r="DK17">
        <v>2.9000000000000001E-2</v>
      </c>
      <c r="DL17">
        <v>3.323</v>
      </c>
      <c r="DM17">
        <v>0.13300000000000001</v>
      </c>
      <c r="DN17">
        <v>410</v>
      </c>
      <c r="DO17">
        <v>21</v>
      </c>
      <c r="DP17">
        <v>0.17</v>
      </c>
      <c r="DQ17">
        <v>0.05</v>
      </c>
      <c r="DR17">
        <v>6.5185711224191802</v>
      </c>
      <c r="DS17">
        <v>1.54265616245738</v>
      </c>
      <c r="DT17">
        <v>0.119174893591061</v>
      </c>
      <c r="DU17">
        <v>0</v>
      </c>
      <c r="DV17">
        <v>-8.5543206666666691</v>
      </c>
      <c r="DW17">
        <v>-1.7179264071190401</v>
      </c>
      <c r="DX17">
        <v>0.13130800932497899</v>
      </c>
      <c r="DY17">
        <v>0</v>
      </c>
      <c r="DZ17">
        <v>1.7351306666666699</v>
      </c>
      <c r="EA17">
        <v>6.1934416017799601E-2</v>
      </c>
      <c r="EB17">
        <v>4.4997636481140801E-3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3.323</v>
      </c>
      <c r="EJ17">
        <v>0.13300000000000001</v>
      </c>
      <c r="EK17">
        <v>5.7809523809521597</v>
      </c>
      <c r="EL17">
        <v>0</v>
      </c>
      <c r="EM17">
        <v>0</v>
      </c>
      <c r="EN17">
        <v>0</v>
      </c>
      <c r="EO17">
        <v>0.104528571428574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21.7</v>
      </c>
      <c r="EX17">
        <v>21.7</v>
      </c>
      <c r="EY17">
        <v>2</v>
      </c>
      <c r="EZ17">
        <v>494.65899999999999</v>
      </c>
      <c r="FA17">
        <v>517.44100000000003</v>
      </c>
      <c r="FB17">
        <v>24.264199999999999</v>
      </c>
      <c r="FC17">
        <v>33.653199999999998</v>
      </c>
      <c r="FD17">
        <v>30.0002</v>
      </c>
      <c r="FE17">
        <v>33.351599999999998</v>
      </c>
      <c r="FF17">
        <v>33.377699999999997</v>
      </c>
      <c r="FG17">
        <v>21.0151</v>
      </c>
      <c r="FH17">
        <v>100</v>
      </c>
      <c r="FI17">
        <v>5.75962</v>
      </c>
      <c r="FJ17">
        <v>24.282699999999998</v>
      </c>
      <c r="FK17">
        <v>409.75299999999999</v>
      </c>
      <c r="FL17">
        <v>0</v>
      </c>
      <c r="FM17">
        <v>100.82</v>
      </c>
      <c r="FN17">
        <v>100.32</v>
      </c>
    </row>
    <row r="18" spans="1:170" x14ac:dyDescent="0.25">
      <c r="A18">
        <v>2</v>
      </c>
      <c r="B18">
        <v>1608227035.0999999</v>
      </c>
      <c r="C18">
        <v>143.09999990463299</v>
      </c>
      <c r="D18" t="s">
        <v>293</v>
      </c>
      <c r="E18" t="s">
        <v>294</v>
      </c>
      <c r="F18" t="s">
        <v>285</v>
      </c>
      <c r="G18" t="s">
        <v>286</v>
      </c>
      <c r="H18">
        <v>1608227027.0999999</v>
      </c>
      <c r="I18">
        <f t="shared" si="0"/>
        <v>1.5724547700825175E-3</v>
      </c>
      <c r="J18">
        <f t="shared" si="1"/>
        <v>-0.99556649651688378</v>
      </c>
      <c r="K18">
        <f t="shared" si="2"/>
        <v>49.563064516129003</v>
      </c>
      <c r="L18">
        <f t="shared" si="3"/>
        <v>64.100365522542674</v>
      </c>
      <c r="M18">
        <f t="shared" si="4"/>
        <v>6.515403215369008</v>
      </c>
      <c r="N18">
        <f t="shared" si="5"/>
        <v>5.0377770435390659</v>
      </c>
      <c r="O18">
        <f t="shared" si="6"/>
        <v>0.1013624305999319</v>
      </c>
      <c r="P18">
        <f t="shared" si="7"/>
        <v>2.9567585793448883</v>
      </c>
      <c r="Q18">
        <f t="shared" si="8"/>
        <v>9.9470818535101632E-2</v>
      </c>
      <c r="R18">
        <f t="shared" si="9"/>
        <v>6.2336275127202433E-2</v>
      </c>
      <c r="S18">
        <f t="shared" si="10"/>
        <v>231.28856864775881</v>
      </c>
      <c r="T18">
        <f t="shared" si="11"/>
        <v>28.948196330285857</v>
      </c>
      <c r="U18">
        <f t="shared" si="12"/>
        <v>28.637767741935502</v>
      </c>
      <c r="V18">
        <f t="shared" si="13"/>
        <v>3.9382398460387185</v>
      </c>
      <c r="W18">
        <f t="shared" si="14"/>
        <v>62.745845962388124</v>
      </c>
      <c r="X18">
        <f t="shared" si="15"/>
        <v>2.3813854769266438</v>
      </c>
      <c r="Y18">
        <f t="shared" si="16"/>
        <v>3.7952878639234902</v>
      </c>
      <c r="Z18">
        <f t="shared" si="17"/>
        <v>1.5568543691120746</v>
      </c>
      <c r="AA18">
        <f t="shared" si="18"/>
        <v>-69.34525536063903</v>
      </c>
      <c r="AB18">
        <f t="shared" si="19"/>
        <v>-101.34029607039793</v>
      </c>
      <c r="AC18">
        <f t="shared" si="20"/>
        <v>-7.4948237476406341</v>
      </c>
      <c r="AD18">
        <f t="shared" si="21"/>
        <v>53.108193469081243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53523.657364466904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885.46623076923095</v>
      </c>
      <c r="AR18">
        <v>946.28</v>
      </c>
      <c r="AS18">
        <f t="shared" si="27"/>
        <v>6.4266146627603882E-2</v>
      </c>
      <c r="AT18">
        <v>0.5</v>
      </c>
      <c r="AU18">
        <f t="shared" si="28"/>
        <v>1180.1739792726455</v>
      </c>
      <c r="AV18">
        <f t="shared" si="29"/>
        <v>-0.99556649651688378</v>
      </c>
      <c r="AW18">
        <f t="shared" si="30"/>
        <v>37.922616999009293</v>
      </c>
      <c r="AX18">
        <f t="shared" si="31"/>
        <v>0.38046878302405207</v>
      </c>
      <c r="AY18">
        <f t="shared" si="32"/>
        <v>-3.5403171400047928E-4</v>
      </c>
      <c r="AZ18">
        <f t="shared" si="33"/>
        <v>2.4472671936424741</v>
      </c>
      <c r="BA18" t="s">
        <v>296</v>
      </c>
      <c r="BB18">
        <v>586.25</v>
      </c>
      <c r="BC18">
        <f t="shared" si="34"/>
        <v>360.03</v>
      </c>
      <c r="BD18">
        <f t="shared" si="35"/>
        <v>0.16891306066374756</v>
      </c>
      <c r="BE18">
        <f t="shared" si="36"/>
        <v>0.86545109367934447</v>
      </c>
      <c r="BF18">
        <f t="shared" si="37"/>
        <v>0.26348768847235637</v>
      </c>
      <c r="BG18">
        <f t="shared" si="38"/>
        <v>0.90936825647680297</v>
      </c>
      <c r="BH18">
        <f t="shared" si="39"/>
        <v>1399.9870967741899</v>
      </c>
      <c r="BI18">
        <f t="shared" si="40"/>
        <v>1180.1739792726455</v>
      </c>
      <c r="BJ18">
        <f t="shared" si="41"/>
        <v>0.84298918325173744</v>
      </c>
      <c r="BK18">
        <f t="shared" si="42"/>
        <v>0.1959783665034748</v>
      </c>
      <c r="BL18">
        <v>6</v>
      </c>
      <c r="BM18">
        <v>0.5</v>
      </c>
      <c r="BN18" t="s">
        <v>290</v>
      </c>
      <c r="BO18">
        <v>2</v>
      </c>
      <c r="BP18">
        <v>1608227027.0999999</v>
      </c>
      <c r="BQ18">
        <v>49.563064516129003</v>
      </c>
      <c r="BR18">
        <v>48.461916129032304</v>
      </c>
      <c r="BS18">
        <v>23.4287387096774</v>
      </c>
      <c r="BT18">
        <v>21.586016129032298</v>
      </c>
      <c r="BU18">
        <v>46.2398064516129</v>
      </c>
      <c r="BV18">
        <v>23.295300000000001</v>
      </c>
      <c r="BW18">
        <v>500.00390322580603</v>
      </c>
      <c r="BX18">
        <v>101.59335483871</v>
      </c>
      <c r="BY18">
        <v>5.0421483870967697E-2</v>
      </c>
      <c r="BZ18">
        <v>28.002025806451599</v>
      </c>
      <c r="CA18">
        <v>28.637767741935502</v>
      </c>
      <c r="CB18">
        <v>999.9</v>
      </c>
      <c r="CC18">
        <v>0</v>
      </c>
      <c r="CD18">
        <v>0</v>
      </c>
      <c r="CE18">
        <v>9996.65</v>
      </c>
      <c r="CF18">
        <v>0</v>
      </c>
      <c r="CG18">
        <v>134.37558064516099</v>
      </c>
      <c r="CH18">
        <v>1399.9870967741899</v>
      </c>
      <c r="CI18">
        <v>0.90000454838709698</v>
      </c>
      <c r="CJ18">
        <v>9.9995129032258101E-2</v>
      </c>
      <c r="CK18">
        <v>0</v>
      </c>
      <c r="CL18">
        <v>885.45683870967696</v>
      </c>
      <c r="CM18">
        <v>4.9993800000000004</v>
      </c>
      <c r="CN18">
        <v>12513.0483870968</v>
      </c>
      <c r="CO18">
        <v>11164.248387096801</v>
      </c>
      <c r="CP18">
        <v>48.311999999999998</v>
      </c>
      <c r="CQ18">
        <v>50.125</v>
      </c>
      <c r="CR18">
        <v>49.125</v>
      </c>
      <c r="CS18">
        <v>50.125</v>
      </c>
      <c r="CT18">
        <v>49.875</v>
      </c>
      <c r="CU18">
        <v>1255.49322580645</v>
      </c>
      <c r="CV18">
        <v>139.493870967742</v>
      </c>
      <c r="CW18">
        <v>0</v>
      </c>
      <c r="CX18">
        <v>142.299999952316</v>
      </c>
      <c r="CY18">
        <v>0</v>
      </c>
      <c r="CZ18">
        <v>885.46623076923095</v>
      </c>
      <c r="DA18">
        <v>-1.60109402692666</v>
      </c>
      <c r="DB18">
        <v>-30.167521367477899</v>
      </c>
      <c r="DC18">
        <v>12512.853846153799</v>
      </c>
      <c r="DD18">
        <v>15</v>
      </c>
      <c r="DE18">
        <v>1608226914</v>
      </c>
      <c r="DF18" t="s">
        <v>291</v>
      </c>
      <c r="DG18">
        <v>1608226910</v>
      </c>
      <c r="DH18">
        <v>1608226914</v>
      </c>
      <c r="DI18">
        <v>5</v>
      </c>
      <c r="DJ18">
        <v>-2.4580000000000002</v>
      </c>
      <c r="DK18">
        <v>2.9000000000000001E-2</v>
      </c>
      <c r="DL18">
        <v>3.323</v>
      </c>
      <c r="DM18">
        <v>0.13300000000000001</v>
      </c>
      <c r="DN18">
        <v>410</v>
      </c>
      <c r="DO18">
        <v>21</v>
      </c>
      <c r="DP18">
        <v>0.17</v>
      </c>
      <c r="DQ18">
        <v>0.05</v>
      </c>
      <c r="DR18">
        <v>-0.99331498606577695</v>
      </c>
      <c r="DS18">
        <v>-0.36170781004833302</v>
      </c>
      <c r="DT18">
        <v>2.8465463488726001E-2</v>
      </c>
      <c r="DU18">
        <v>1</v>
      </c>
      <c r="DV18">
        <v>1.1011490322580599</v>
      </c>
      <c r="DW18">
        <v>0.455277580645159</v>
      </c>
      <c r="DX18">
        <v>3.6875373052664202E-2</v>
      </c>
      <c r="DY18">
        <v>0</v>
      </c>
      <c r="DZ18">
        <v>1.84272387096774</v>
      </c>
      <c r="EA18">
        <v>-6.8731451612907196E-2</v>
      </c>
      <c r="EB18">
        <v>6.5099926551761703E-3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3.323</v>
      </c>
      <c r="EJ18">
        <v>0.13339999999999999</v>
      </c>
      <c r="EK18">
        <v>3.3232499999999701</v>
      </c>
      <c r="EL18">
        <v>0</v>
      </c>
      <c r="EM18">
        <v>0</v>
      </c>
      <c r="EN18">
        <v>0</v>
      </c>
      <c r="EO18">
        <v>0.13344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494.87900000000002</v>
      </c>
      <c r="FA18">
        <v>516.32799999999997</v>
      </c>
      <c r="FB18">
        <v>24.3048</v>
      </c>
      <c r="FC18">
        <v>33.674599999999998</v>
      </c>
      <c r="FD18">
        <v>29.9999</v>
      </c>
      <c r="FE18">
        <v>33.403599999999997</v>
      </c>
      <c r="FF18">
        <v>33.430700000000002</v>
      </c>
      <c r="FG18">
        <v>5.2558600000000002</v>
      </c>
      <c r="FH18">
        <v>100</v>
      </c>
      <c r="FI18">
        <v>0</v>
      </c>
      <c r="FJ18">
        <v>24.317499999999999</v>
      </c>
      <c r="FK18">
        <v>48.68</v>
      </c>
      <c r="FL18">
        <v>0</v>
      </c>
      <c r="FM18">
        <v>100.813</v>
      </c>
      <c r="FN18">
        <v>100.31699999999999</v>
      </c>
    </row>
    <row r="19" spans="1:170" x14ac:dyDescent="0.25">
      <c r="A19">
        <v>3</v>
      </c>
      <c r="B19">
        <v>1608227128.5999999</v>
      </c>
      <c r="C19">
        <v>236.59999990463299</v>
      </c>
      <c r="D19" t="s">
        <v>298</v>
      </c>
      <c r="E19" t="s">
        <v>299</v>
      </c>
      <c r="F19" t="s">
        <v>285</v>
      </c>
      <c r="G19" t="s">
        <v>286</v>
      </c>
      <c r="H19">
        <v>1608227120.8499999</v>
      </c>
      <c r="I19">
        <f t="shared" si="0"/>
        <v>1.8608698180321976E-3</v>
      </c>
      <c r="J19">
        <f t="shared" si="1"/>
        <v>-1.4021421825519964E-3</v>
      </c>
      <c r="K19">
        <f t="shared" si="2"/>
        <v>79.783956666666697</v>
      </c>
      <c r="L19">
        <f t="shared" si="3"/>
        <v>77.888549222068121</v>
      </c>
      <c r="M19">
        <f t="shared" si="4"/>
        <v>7.9170008285624576</v>
      </c>
      <c r="N19">
        <f t="shared" si="5"/>
        <v>8.1096599865417254</v>
      </c>
      <c r="O19">
        <f t="shared" si="6"/>
        <v>0.12512324940900807</v>
      </c>
      <c r="P19">
        <f t="shared" si="7"/>
        <v>2.9542095324778872</v>
      </c>
      <c r="Q19">
        <f t="shared" si="8"/>
        <v>0.12225196052948734</v>
      </c>
      <c r="R19">
        <f t="shared" si="9"/>
        <v>7.6659961372656626E-2</v>
      </c>
      <c r="S19">
        <f t="shared" si="10"/>
        <v>231.28786243740709</v>
      </c>
      <c r="T19">
        <f t="shared" si="11"/>
        <v>28.861255609488868</v>
      </c>
      <c r="U19">
        <f t="shared" si="12"/>
        <v>28.564080000000001</v>
      </c>
      <c r="V19">
        <f t="shared" si="13"/>
        <v>3.9214334861979259</v>
      </c>
      <c r="W19">
        <f t="shared" si="14"/>
        <v>63.879130061161327</v>
      </c>
      <c r="X19">
        <f t="shared" si="15"/>
        <v>2.422513206006478</v>
      </c>
      <c r="Y19">
        <f t="shared" si="16"/>
        <v>3.7923390686238734</v>
      </c>
      <c r="Z19">
        <f t="shared" si="17"/>
        <v>1.4989202801914479</v>
      </c>
      <c r="AA19">
        <f t="shared" si="18"/>
        <v>-82.064358975219918</v>
      </c>
      <c r="AB19">
        <f t="shared" si="19"/>
        <v>-91.640306354235804</v>
      </c>
      <c r="AC19">
        <f t="shared" si="20"/>
        <v>-6.7803501639167658</v>
      </c>
      <c r="AD19">
        <f t="shared" si="21"/>
        <v>50.80284694403457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53451.830578320361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880.55068000000006</v>
      </c>
      <c r="AR19">
        <v>937.19</v>
      </c>
      <c r="AS19">
        <f t="shared" si="27"/>
        <v>6.0435258592174468E-2</v>
      </c>
      <c r="AT19">
        <v>0.5</v>
      </c>
      <c r="AU19">
        <f t="shared" si="28"/>
        <v>1180.1707618532707</v>
      </c>
      <c r="AV19">
        <f t="shared" si="29"/>
        <v>-1.4021421825519964E-3</v>
      </c>
      <c r="AW19">
        <f t="shared" si="30"/>
        <v>35.661962587762986</v>
      </c>
      <c r="AX19">
        <f t="shared" si="31"/>
        <v>0.36649985595236823</v>
      </c>
      <c r="AY19">
        <f t="shared" si="32"/>
        <v>4.8835758032897902E-4</v>
      </c>
      <c r="AZ19">
        <f t="shared" si="33"/>
        <v>2.4807029524429409</v>
      </c>
      <c r="BA19" t="s">
        <v>301</v>
      </c>
      <c r="BB19">
        <v>593.71</v>
      </c>
      <c r="BC19">
        <f t="shared" si="34"/>
        <v>343.48</v>
      </c>
      <c r="BD19">
        <f t="shared" si="35"/>
        <v>0.16489845114708279</v>
      </c>
      <c r="BE19">
        <f t="shared" si="36"/>
        <v>0.87127722167465527</v>
      </c>
      <c r="BF19">
        <f t="shared" si="37"/>
        <v>0.25546224330128664</v>
      </c>
      <c r="BG19">
        <f t="shared" si="38"/>
        <v>0.9129377173332559</v>
      </c>
      <c r="BH19">
        <f t="shared" si="39"/>
        <v>1399.9833333333299</v>
      </c>
      <c r="BI19">
        <f t="shared" si="40"/>
        <v>1180.1707618532707</v>
      </c>
      <c r="BJ19">
        <f t="shared" si="41"/>
        <v>0.84298915119461448</v>
      </c>
      <c r="BK19">
        <f t="shared" si="42"/>
        <v>0.19597830238922903</v>
      </c>
      <c r="BL19">
        <v>6</v>
      </c>
      <c r="BM19">
        <v>0.5</v>
      </c>
      <c r="BN19" t="s">
        <v>290</v>
      </c>
      <c r="BO19">
        <v>2</v>
      </c>
      <c r="BP19">
        <v>1608227120.8499999</v>
      </c>
      <c r="BQ19">
        <v>79.783956666666697</v>
      </c>
      <c r="BR19">
        <v>79.960440000000006</v>
      </c>
      <c r="BS19">
        <v>23.833020000000001</v>
      </c>
      <c r="BT19">
        <v>21.6531366666667</v>
      </c>
      <c r="BU19">
        <v>76.460700000000003</v>
      </c>
      <c r="BV19">
        <v>23.699580000000001</v>
      </c>
      <c r="BW19">
        <v>499.98630000000003</v>
      </c>
      <c r="BX19">
        <v>101.5947</v>
      </c>
      <c r="BY19">
        <v>5.0547056666666701E-2</v>
      </c>
      <c r="BZ19">
        <v>27.988693333333298</v>
      </c>
      <c r="CA19">
        <v>28.564080000000001</v>
      </c>
      <c r="CB19">
        <v>999.9</v>
      </c>
      <c r="CC19">
        <v>0</v>
      </c>
      <c r="CD19">
        <v>0</v>
      </c>
      <c r="CE19">
        <v>9982.0686666666697</v>
      </c>
      <c r="CF19">
        <v>0</v>
      </c>
      <c r="CG19">
        <v>127.065333333333</v>
      </c>
      <c r="CH19">
        <v>1399.9833333333299</v>
      </c>
      <c r="CI19">
        <v>0.90000500000000005</v>
      </c>
      <c r="CJ19">
        <v>9.9994666666666704E-2</v>
      </c>
      <c r="CK19">
        <v>0</v>
      </c>
      <c r="CL19">
        <v>880.55976666666697</v>
      </c>
      <c r="CM19">
        <v>4.9993800000000004</v>
      </c>
      <c r="CN19">
        <v>12456.29</v>
      </c>
      <c r="CO19">
        <v>11164.2066666667</v>
      </c>
      <c r="CP19">
        <v>48.311999999999998</v>
      </c>
      <c r="CQ19">
        <v>50.059933333333298</v>
      </c>
      <c r="CR19">
        <v>49.118699999999997</v>
      </c>
      <c r="CS19">
        <v>50.061999999999998</v>
      </c>
      <c r="CT19">
        <v>49.870800000000003</v>
      </c>
      <c r="CU19">
        <v>1255.49133333333</v>
      </c>
      <c r="CV19">
        <v>139.49199999999999</v>
      </c>
      <c r="CW19">
        <v>0</v>
      </c>
      <c r="CX19">
        <v>92.800000190734906</v>
      </c>
      <c r="CY19">
        <v>0</v>
      </c>
      <c r="CZ19">
        <v>880.55068000000006</v>
      </c>
      <c r="DA19">
        <v>-2.1410769246024901</v>
      </c>
      <c r="DB19">
        <v>33.599999910166197</v>
      </c>
      <c r="DC19">
        <v>12456.487999999999</v>
      </c>
      <c r="DD19">
        <v>15</v>
      </c>
      <c r="DE19">
        <v>1608226914</v>
      </c>
      <c r="DF19" t="s">
        <v>291</v>
      </c>
      <c r="DG19">
        <v>1608226910</v>
      </c>
      <c r="DH19">
        <v>1608226914</v>
      </c>
      <c r="DI19">
        <v>5</v>
      </c>
      <c r="DJ19">
        <v>-2.4580000000000002</v>
      </c>
      <c r="DK19">
        <v>2.9000000000000001E-2</v>
      </c>
      <c r="DL19">
        <v>3.323</v>
      </c>
      <c r="DM19">
        <v>0.13300000000000001</v>
      </c>
      <c r="DN19">
        <v>410</v>
      </c>
      <c r="DO19">
        <v>21</v>
      </c>
      <c r="DP19">
        <v>0.17</v>
      </c>
      <c r="DQ19">
        <v>0.05</v>
      </c>
      <c r="DR19">
        <v>1.7948750923749699E-3</v>
      </c>
      <c r="DS19">
        <v>-0.114898164102009</v>
      </c>
      <c r="DT19">
        <v>1.26794119233313E-2</v>
      </c>
      <c r="DU19">
        <v>1</v>
      </c>
      <c r="DV19">
        <v>-0.178284935483871</v>
      </c>
      <c r="DW19">
        <v>9.9023274193549296E-2</v>
      </c>
      <c r="DX19">
        <v>1.2617942345251701E-2</v>
      </c>
      <c r="DY19">
        <v>1</v>
      </c>
      <c r="DZ19">
        <v>2.17731387096774</v>
      </c>
      <c r="EA19">
        <v>0.19930499999998799</v>
      </c>
      <c r="EB19">
        <v>1.49149272872297E-2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3.323</v>
      </c>
      <c r="EJ19">
        <v>0.13339999999999999</v>
      </c>
      <c r="EK19">
        <v>3.3232499999999701</v>
      </c>
      <c r="EL19">
        <v>0</v>
      </c>
      <c r="EM19">
        <v>0</v>
      </c>
      <c r="EN19">
        <v>0</v>
      </c>
      <c r="EO19">
        <v>0.13344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3.6</v>
      </c>
      <c r="EY19">
        <v>2</v>
      </c>
      <c r="EZ19">
        <v>495.71199999999999</v>
      </c>
      <c r="FA19">
        <v>515.76900000000001</v>
      </c>
      <c r="FB19">
        <v>24.466000000000001</v>
      </c>
      <c r="FC19">
        <v>33.625799999999998</v>
      </c>
      <c r="FD19">
        <v>29.9998</v>
      </c>
      <c r="FE19">
        <v>33.3857</v>
      </c>
      <c r="FF19">
        <v>33.412999999999997</v>
      </c>
      <c r="FG19">
        <v>6.6671899999999997</v>
      </c>
      <c r="FH19">
        <v>100</v>
      </c>
      <c r="FI19">
        <v>0</v>
      </c>
      <c r="FJ19">
        <v>24.4695</v>
      </c>
      <c r="FK19">
        <v>80.081800000000001</v>
      </c>
      <c r="FL19">
        <v>11.8985</v>
      </c>
      <c r="FM19">
        <v>100.821</v>
      </c>
      <c r="FN19">
        <v>100.328</v>
      </c>
    </row>
    <row r="20" spans="1:170" x14ac:dyDescent="0.25">
      <c r="A20">
        <v>4</v>
      </c>
      <c r="B20">
        <v>1608227202.5999999</v>
      </c>
      <c r="C20">
        <v>310.59999990463302</v>
      </c>
      <c r="D20" t="s">
        <v>303</v>
      </c>
      <c r="E20" t="s">
        <v>304</v>
      </c>
      <c r="F20" t="s">
        <v>285</v>
      </c>
      <c r="G20" t="s">
        <v>286</v>
      </c>
      <c r="H20">
        <v>1608227194.5999999</v>
      </c>
      <c r="I20">
        <f t="shared" si="0"/>
        <v>2.0057986563578418E-3</v>
      </c>
      <c r="J20">
        <f t="shared" si="1"/>
        <v>0.74406593415559075</v>
      </c>
      <c r="K20">
        <f t="shared" si="2"/>
        <v>99.613725806451598</v>
      </c>
      <c r="L20">
        <f t="shared" si="3"/>
        <v>88.584695316567149</v>
      </c>
      <c r="M20">
        <f t="shared" si="4"/>
        <v>9.0042489855119499</v>
      </c>
      <c r="N20">
        <f t="shared" si="5"/>
        <v>10.125301964752142</v>
      </c>
      <c r="O20">
        <f t="shared" si="6"/>
        <v>0.13833209875786157</v>
      </c>
      <c r="P20">
        <f t="shared" si="7"/>
        <v>2.9554233985593594</v>
      </c>
      <c r="Q20">
        <f t="shared" si="8"/>
        <v>0.1348331193084491</v>
      </c>
      <c r="R20">
        <f t="shared" si="9"/>
        <v>8.4577697479370481E-2</v>
      </c>
      <c r="S20">
        <f t="shared" si="10"/>
        <v>231.29284448989284</v>
      </c>
      <c r="T20">
        <f t="shared" si="11"/>
        <v>28.823979808629272</v>
      </c>
      <c r="U20">
        <f t="shared" si="12"/>
        <v>28.514374193548399</v>
      </c>
      <c r="V20">
        <f t="shared" si="13"/>
        <v>3.9101321757676128</v>
      </c>
      <c r="W20">
        <f t="shared" si="14"/>
        <v>64.478742980459629</v>
      </c>
      <c r="X20">
        <f t="shared" si="15"/>
        <v>2.4453077774255156</v>
      </c>
      <c r="Y20">
        <f t="shared" si="16"/>
        <v>3.792424703698968</v>
      </c>
      <c r="Z20">
        <f t="shared" si="17"/>
        <v>1.4648243983420972</v>
      </c>
      <c r="AA20">
        <f t="shared" si="18"/>
        <v>-88.45572074538083</v>
      </c>
      <c r="AB20">
        <f t="shared" si="19"/>
        <v>-83.696484670563621</v>
      </c>
      <c r="AC20">
        <f t="shared" si="20"/>
        <v>-6.1885326396095559</v>
      </c>
      <c r="AD20">
        <f t="shared" si="21"/>
        <v>52.952106434338845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53487.11452494793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874.16156000000001</v>
      </c>
      <c r="AR20">
        <v>931.24</v>
      </c>
      <c r="AS20">
        <f t="shared" si="27"/>
        <v>6.1292942743009338E-2</v>
      </c>
      <c r="AT20">
        <v>0.5</v>
      </c>
      <c r="AU20">
        <f t="shared" si="28"/>
        <v>1180.1962276597258</v>
      </c>
      <c r="AV20">
        <f t="shared" si="29"/>
        <v>0.74406593415559075</v>
      </c>
      <c r="AW20">
        <f t="shared" si="30"/>
        <v>36.168849903731591</v>
      </c>
      <c r="AX20">
        <f t="shared" si="31"/>
        <v>0.37720673510588032</v>
      </c>
      <c r="AY20">
        <f t="shared" si="32"/>
        <v>1.1199946102123275E-3</v>
      </c>
      <c r="AZ20">
        <f t="shared" si="33"/>
        <v>2.5029423134745072</v>
      </c>
      <c r="BA20" t="s">
        <v>306</v>
      </c>
      <c r="BB20">
        <v>579.97</v>
      </c>
      <c r="BC20">
        <f t="shared" si="34"/>
        <v>351.27</v>
      </c>
      <c r="BD20">
        <f t="shared" si="35"/>
        <v>0.16249164460386598</v>
      </c>
      <c r="BE20">
        <f t="shared" si="36"/>
        <v>0.86903221717230106</v>
      </c>
      <c r="BF20">
        <f t="shared" si="37"/>
        <v>0.26454220441224691</v>
      </c>
      <c r="BG20">
        <f t="shared" si="38"/>
        <v>0.91527416310838217</v>
      </c>
      <c r="BH20">
        <f t="shared" si="39"/>
        <v>1400.0135483870999</v>
      </c>
      <c r="BI20">
        <f t="shared" si="40"/>
        <v>1180.1962276597258</v>
      </c>
      <c r="BJ20">
        <f t="shared" si="41"/>
        <v>0.8429891475117387</v>
      </c>
      <c r="BK20">
        <f t="shared" si="42"/>
        <v>0.19597829502347741</v>
      </c>
      <c r="BL20">
        <v>6</v>
      </c>
      <c r="BM20">
        <v>0.5</v>
      </c>
      <c r="BN20" t="s">
        <v>290</v>
      </c>
      <c r="BO20">
        <v>2</v>
      </c>
      <c r="BP20">
        <v>1608227194.5999999</v>
      </c>
      <c r="BQ20">
        <v>99.613725806451598</v>
      </c>
      <c r="BR20">
        <v>100.746387096774</v>
      </c>
      <c r="BS20">
        <v>24.057180645161299</v>
      </c>
      <c r="BT20">
        <v>21.708093548387101</v>
      </c>
      <c r="BU20">
        <v>96.290480645161296</v>
      </c>
      <c r="BV20">
        <v>23.9237419354839</v>
      </c>
      <c r="BW20">
        <v>499.992903225806</v>
      </c>
      <c r="BX20">
        <v>101.59522580645201</v>
      </c>
      <c r="BY20">
        <v>5.0424758064516101E-2</v>
      </c>
      <c r="BZ20">
        <v>27.989080645161302</v>
      </c>
      <c r="CA20">
        <v>28.514374193548399</v>
      </c>
      <c r="CB20">
        <v>999.9</v>
      </c>
      <c r="CC20">
        <v>0</v>
      </c>
      <c r="CD20">
        <v>0</v>
      </c>
      <c r="CE20">
        <v>9988.89580645161</v>
      </c>
      <c r="CF20">
        <v>0</v>
      </c>
      <c r="CG20">
        <v>138.37870967741901</v>
      </c>
      <c r="CH20">
        <v>1400.0135483870999</v>
      </c>
      <c r="CI20">
        <v>0.90000590322580698</v>
      </c>
      <c r="CJ20">
        <v>9.9993725806451605E-2</v>
      </c>
      <c r="CK20">
        <v>0</v>
      </c>
      <c r="CL20">
        <v>874.23761290322602</v>
      </c>
      <c r="CM20">
        <v>4.9993800000000004</v>
      </c>
      <c r="CN20">
        <v>12378.4774193548</v>
      </c>
      <c r="CO20">
        <v>11164.461290322601</v>
      </c>
      <c r="CP20">
        <v>48.311999999999998</v>
      </c>
      <c r="CQ20">
        <v>50</v>
      </c>
      <c r="CR20">
        <v>49.120935483871001</v>
      </c>
      <c r="CS20">
        <v>50</v>
      </c>
      <c r="CT20">
        <v>49.875</v>
      </c>
      <c r="CU20">
        <v>1255.51870967742</v>
      </c>
      <c r="CV20">
        <v>139.494838709677</v>
      </c>
      <c r="CW20">
        <v>0</v>
      </c>
      <c r="CX20">
        <v>73.600000143051105</v>
      </c>
      <c r="CY20">
        <v>0</v>
      </c>
      <c r="CZ20">
        <v>874.16156000000001</v>
      </c>
      <c r="DA20">
        <v>-4.3453846124506903</v>
      </c>
      <c r="DB20">
        <v>-73.492307745490905</v>
      </c>
      <c r="DC20">
        <v>12377.224</v>
      </c>
      <c r="DD20">
        <v>15</v>
      </c>
      <c r="DE20">
        <v>1608226914</v>
      </c>
      <c r="DF20" t="s">
        <v>291</v>
      </c>
      <c r="DG20">
        <v>1608226910</v>
      </c>
      <c r="DH20">
        <v>1608226914</v>
      </c>
      <c r="DI20">
        <v>5</v>
      </c>
      <c r="DJ20">
        <v>-2.4580000000000002</v>
      </c>
      <c r="DK20">
        <v>2.9000000000000001E-2</v>
      </c>
      <c r="DL20">
        <v>3.323</v>
      </c>
      <c r="DM20">
        <v>0.13300000000000001</v>
      </c>
      <c r="DN20">
        <v>410</v>
      </c>
      <c r="DO20">
        <v>21</v>
      </c>
      <c r="DP20">
        <v>0.17</v>
      </c>
      <c r="DQ20">
        <v>0.05</v>
      </c>
      <c r="DR20">
        <v>0.74509602549626097</v>
      </c>
      <c r="DS20">
        <v>-0.17945811378979501</v>
      </c>
      <c r="DT20">
        <v>1.6960669962586199E-2</v>
      </c>
      <c r="DU20">
        <v>1</v>
      </c>
      <c r="DV20">
        <v>-1.13319193548387</v>
      </c>
      <c r="DW20">
        <v>0.185279032258065</v>
      </c>
      <c r="DX20">
        <v>1.8992896026664999E-2</v>
      </c>
      <c r="DY20">
        <v>1</v>
      </c>
      <c r="DZ20">
        <v>2.3475270967741899</v>
      </c>
      <c r="EA20">
        <v>0.18576096774193401</v>
      </c>
      <c r="EB20">
        <v>1.38874982520363E-2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3.323</v>
      </c>
      <c r="EJ20">
        <v>0.13339999999999999</v>
      </c>
      <c r="EK20">
        <v>3.3232499999999701</v>
      </c>
      <c r="EL20">
        <v>0</v>
      </c>
      <c r="EM20">
        <v>0</v>
      </c>
      <c r="EN20">
        <v>0</v>
      </c>
      <c r="EO20">
        <v>0.13344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4.8</v>
      </c>
      <c r="EY20">
        <v>2</v>
      </c>
      <c r="EZ20">
        <v>495.69600000000003</v>
      </c>
      <c r="FA20">
        <v>515.71299999999997</v>
      </c>
      <c r="FB20">
        <v>24.3856</v>
      </c>
      <c r="FC20">
        <v>33.570799999999998</v>
      </c>
      <c r="FD20">
        <v>29.999700000000001</v>
      </c>
      <c r="FE20">
        <v>33.349699999999999</v>
      </c>
      <c r="FF20">
        <v>33.378599999999999</v>
      </c>
      <c r="FG20">
        <v>7.61517</v>
      </c>
      <c r="FH20">
        <v>100</v>
      </c>
      <c r="FI20">
        <v>0</v>
      </c>
      <c r="FJ20">
        <v>24.389500000000002</v>
      </c>
      <c r="FK20">
        <v>100.932</v>
      </c>
      <c r="FL20">
        <v>11.1714</v>
      </c>
      <c r="FM20">
        <v>100.83199999999999</v>
      </c>
      <c r="FN20">
        <v>100.334</v>
      </c>
    </row>
    <row r="21" spans="1:170" x14ac:dyDescent="0.25">
      <c r="A21">
        <v>5</v>
      </c>
      <c r="B21">
        <v>1608227274.5999999</v>
      </c>
      <c r="C21">
        <v>382.59999990463302</v>
      </c>
      <c r="D21" t="s">
        <v>307</v>
      </c>
      <c r="E21" t="s">
        <v>308</v>
      </c>
      <c r="F21" t="s">
        <v>285</v>
      </c>
      <c r="G21" t="s">
        <v>286</v>
      </c>
      <c r="H21">
        <v>1608227266.5999999</v>
      </c>
      <c r="I21">
        <f t="shared" si="0"/>
        <v>2.1496620296735094E-3</v>
      </c>
      <c r="J21">
        <f t="shared" si="1"/>
        <v>2.5433095526974103</v>
      </c>
      <c r="K21">
        <f t="shared" si="2"/>
        <v>148.97041935483901</v>
      </c>
      <c r="L21">
        <f t="shared" si="3"/>
        <v>118.34906819012166</v>
      </c>
      <c r="M21">
        <f t="shared" si="4"/>
        <v>12.029733459744238</v>
      </c>
      <c r="N21">
        <f t="shared" si="5"/>
        <v>15.142277549208606</v>
      </c>
      <c r="O21">
        <f t="shared" si="6"/>
        <v>0.15149878799383024</v>
      </c>
      <c r="P21">
        <f t="shared" si="7"/>
        <v>2.9592498018851598</v>
      </c>
      <c r="Q21">
        <f t="shared" si="8"/>
        <v>0.14731813631243579</v>
      </c>
      <c r="R21">
        <f t="shared" si="9"/>
        <v>9.2439840866412312E-2</v>
      </c>
      <c r="S21">
        <f t="shared" si="10"/>
        <v>231.29015350373462</v>
      </c>
      <c r="T21">
        <f t="shared" si="11"/>
        <v>28.771743532212579</v>
      </c>
      <c r="U21">
        <f t="shared" si="12"/>
        <v>28.489106451612901</v>
      </c>
      <c r="V21">
        <f t="shared" si="13"/>
        <v>3.9043980998185184</v>
      </c>
      <c r="W21">
        <f t="shared" si="14"/>
        <v>65.12223397324712</v>
      </c>
      <c r="X21">
        <f t="shared" si="15"/>
        <v>2.467670126667342</v>
      </c>
      <c r="Y21">
        <f t="shared" si="16"/>
        <v>3.7892897342574057</v>
      </c>
      <c r="Z21">
        <f t="shared" si="17"/>
        <v>1.4367279731511764</v>
      </c>
      <c r="AA21">
        <f t="shared" si="18"/>
        <v>-94.800095508601771</v>
      </c>
      <c r="AB21">
        <f t="shared" si="19"/>
        <v>-82.036536455692286</v>
      </c>
      <c r="AC21">
        <f t="shared" si="20"/>
        <v>-6.0567623860393462</v>
      </c>
      <c r="AD21">
        <f t="shared" si="21"/>
        <v>48.39675915340122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53601.136378968644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863.87480000000005</v>
      </c>
      <c r="AR21">
        <v>929.98</v>
      </c>
      <c r="AS21">
        <f t="shared" si="27"/>
        <v>7.1082388868577762E-2</v>
      </c>
      <c r="AT21">
        <v>0.5</v>
      </c>
      <c r="AU21">
        <f t="shared" si="28"/>
        <v>1180.1860276595405</v>
      </c>
      <c r="AV21">
        <f t="shared" si="29"/>
        <v>2.5433095526974103</v>
      </c>
      <c r="AW21">
        <f t="shared" si="30"/>
        <v>41.945221077678767</v>
      </c>
      <c r="AX21">
        <f t="shared" si="31"/>
        <v>0.39649239768597178</v>
      </c>
      <c r="AY21">
        <f t="shared" si="32"/>
        <v>2.6445466726148989E-3</v>
      </c>
      <c r="AZ21">
        <f t="shared" si="33"/>
        <v>2.5076883373835996</v>
      </c>
      <c r="BA21" t="s">
        <v>310</v>
      </c>
      <c r="BB21">
        <v>561.25</v>
      </c>
      <c r="BC21">
        <f t="shared" si="34"/>
        <v>368.73</v>
      </c>
      <c r="BD21">
        <f t="shared" si="35"/>
        <v>0.17927806253898507</v>
      </c>
      <c r="BE21">
        <f t="shared" si="36"/>
        <v>0.86347530203678124</v>
      </c>
      <c r="BF21">
        <f t="shared" si="37"/>
        <v>0.30817832987871757</v>
      </c>
      <c r="BG21">
        <f t="shared" si="38"/>
        <v>0.91576893986076169</v>
      </c>
      <c r="BH21">
        <f t="shared" si="39"/>
        <v>1400.0019354838701</v>
      </c>
      <c r="BI21">
        <f t="shared" si="40"/>
        <v>1180.1860276595405</v>
      </c>
      <c r="BJ21">
        <f t="shared" si="41"/>
        <v>0.84298885433443593</v>
      </c>
      <c r="BK21">
        <f t="shared" si="42"/>
        <v>0.1959777086688719</v>
      </c>
      <c r="BL21">
        <v>6</v>
      </c>
      <c r="BM21">
        <v>0.5</v>
      </c>
      <c r="BN21" t="s">
        <v>290</v>
      </c>
      <c r="BO21">
        <v>2</v>
      </c>
      <c r="BP21">
        <v>1608227266.5999999</v>
      </c>
      <c r="BQ21">
        <v>148.97041935483901</v>
      </c>
      <c r="BR21">
        <v>152.40654838709699</v>
      </c>
      <c r="BS21">
        <v>24.2770516129032</v>
      </c>
      <c r="BT21">
        <v>21.760174193548401</v>
      </c>
      <c r="BU21">
        <v>145.647161290323</v>
      </c>
      <c r="BV21">
        <v>24.143603225806501</v>
      </c>
      <c r="BW21">
        <v>500.01829032258098</v>
      </c>
      <c r="BX21">
        <v>101.596419354839</v>
      </c>
      <c r="BY21">
        <v>4.9784064516128997E-2</v>
      </c>
      <c r="BZ21">
        <v>27.9748967741935</v>
      </c>
      <c r="CA21">
        <v>28.489106451612901</v>
      </c>
      <c r="CB21">
        <v>999.9</v>
      </c>
      <c r="CC21">
        <v>0</v>
      </c>
      <c r="CD21">
        <v>0</v>
      </c>
      <c r="CE21">
        <v>10010.483548387099</v>
      </c>
      <c r="CF21">
        <v>0</v>
      </c>
      <c r="CG21">
        <v>144.627096774194</v>
      </c>
      <c r="CH21">
        <v>1400.0019354838701</v>
      </c>
      <c r="CI21">
        <v>0.90001200000000003</v>
      </c>
      <c r="CJ21">
        <v>9.9987500000000007E-2</v>
      </c>
      <c r="CK21">
        <v>0</v>
      </c>
      <c r="CL21">
        <v>864.01909677419405</v>
      </c>
      <c r="CM21">
        <v>4.9993800000000004</v>
      </c>
      <c r="CN21">
        <v>12238.7322580645</v>
      </c>
      <c r="CO21">
        <v>11164.3870967742</v>
      </c>
      <c r="CP21">
        <v>48.370935483871001</v>
      </c>
      <c r="CQ21">
        <v>50</v>
      </c>
      <c r="CR21">
        <v>49.125</v>
      </c>
      <c r="CS21">
        <v>50</v>
      </c>
      <c r="CT21">
        <v>49.875</v>
      </c>
      <c r="CU21">
        <v>1255.52193548387</v>
      </c>
      <c r="CV21">
        <v>139.47999999999999</v>
      </c>
      <c r="CW21">
        <v>0</v>
      </c>
      <c r="CX21">
        <v>71.600000143051105</v>
      </c>
      <c r="CY21">
        <v>0</v>
      </c>
      <c r="CZ21">
        <v>863.87480000000005</v>
      </c>
      <c r="DA21">
        <v>-7.2865384615378499</v>
      </c>
      <c r="DB21">
        <v>-50.269230757016302</v>
      </c>
      <c r="DC21">
        <v>12237.835999999999</v>
      </c>
      <c r="DD21">
        <v>15</v>
      </c>
      <c r="DE21">
        <v>1608226914</v>
      </c>
      <c r="DF21" t="s">
        <v>291</v>
      </c>
      <c r="DG21">
        <v>1608226910</v>
      </c>
      <c r="DH21">
        <v>1608226914</v>
      </c>
      <c r="DI21">
        <v>5</v>
      </c>
      <c r="DJ21">
        <v>-2.4580000000000002</v>
      </c>
      <c r="DK21">
        <v>2.9000000000000001E-2</v>
      </c>
      <c r="DL21">
        <v>3.323</v>
      </c>
      <c r="DM21">
        <v>0.13300000000000001</v>
      </c>
      <c r="DN21">
        <v>410</v>
      </c>
      <c r="DO21">
        <v>21</v>
      </c>
      <c r="DP21">
        <v>0.17</v>
      </c>
      <c r="DQ21">
        <v>0.05</v>
      </c>
      <c r="DR21">
        <v>2.5432014648432899</v>
      </c>
      <c r="DS21">
        <v>-0.135787343505446</v>
      </c>
      <c r="DT21">
        <v>3.2573858641852499E-2</v>
      </c>
      <c r="DU21">
        <v>1</v>
      </c>
      <c r="DV21">
        <v>-3.4378896774193501</v>
      </c>
      <c r="DW21">
        <v>6.5214193548398594E-2</v>
      </c>
      <c r="DX21">
        <v>3.9740639675669903E-2</v>
      </c>
      <c r="DY21">
        <v>1</v>
      </c>
      <c r="DZ21">
        <v>2.51532806451613</v>
      </c>
      <c r="EA21">
        <v>0.17840177419355099</v>
      </c>
      <c r="EB21">
        <v>1.33465565014895E-2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3.323</v>
      </c>
      <c r="EJ21">
        <v>0.13339999999999999</v>
      </c>
      <c r="EK21">
        <v>3.3232499999999701</v>
      </c>
      <c r="EL21">
        <v>0</v>
      </c>
      <c r="EM21">
        <v>0</v>
      </c>
      <c r="EN21">
        <v>0</v>
      </c>
      <c r="EO21">
        <v>0.13344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6.1</v>
      </c>
      <c r="EX21">
        <v>6</v>
      </c>
      <c r="EY21">
        <v>2</v>
      </c>
      <c r="EZ21">
        <v>496.12400000000002</v>
      </c>
      <c r="FA21">
        <v>515.32500000000005</v>
      </c>
      <c r="FB21">
        <v>24.404499999999999</v>
      </c>
      <c r="FC21">
        <v>33.518099999999997</v>
      </c>
      <c r="FD21">
        <v>29.9998</v>
      </c>
      <c r="FE21">
        <v>33.312600000000003</v>
      </c>
      <c r="FF21">
        <v>33.343800000000002</v>
      </c>
      <c r="FG21">
        <v>9.97424</v>
      </c>
      <c r="FH21">
        <v>100</v>
      </c>
      <c r="FI21">
        <v>0</v>
      </c>
      <c r="FJ21">
        <v>24.4069</v>
      </c>
      <c r="FK21">
        <v>152.94</v>
      </c>
      <c r="FL21">
        <v>10.8009</v>
      </c>
      <c r="FM21">
        <v>100.84099999999999</v>
      </c>
      <c r="FN21">
        <v>100.342</v>
      </c>
    </row>
    <row r="22" spans="1:170" x14ac:dyDescent="0.25">
      <c r="A22">
        <v>6</v>
      </c>
      <c r="B22">
        <v>1608227344.5999999</v>
      </c>
      <c r="C22">
        <v>452.59999990463302</v>
      </c>
      <c r="D22" t="s">
        <v>311</v>
      </c>
      <c r="E22" t="s">
        <v>312</v>
      </c>
      <c r="F22" t="s">
        <v>285</v>
      </c>
      <c r="G22" t="s">
        <v>286</v>
      </c>
      <c r="H22">
        <v>1608227336.5999999</v>
      </c>
      <c r="I22">
        <f t="shared" si="0"/>
        <v>2.2574951530887149E-3</v>
      </c>
      <c r="J22">
        <f t="shared" si="1"/>
        <v>4.525240794870391</v>
      </c>
      <c r="K22">
        <f t="shared" si="2"/>
        <v>198.77451612903201</v>
      </c>
      <c r="L22">
        <f t="shared" si="3"/>
        <v>148.69757744123916</v>
      </c>
      <c r="M22">
        <f t="shared" si="4"/>
        <v>15.114661384484256</v>
      </c>
      <c r="N22">
        <f t="shared" si="5"/>
        <v>20.204831543689913</v>
      </c>
      <c r="O22">
        <f t="shared" si="6"/>
        <v>0.16117880051377054</v>
      </c>
      <c r="P22">
        <f t="shared" si="7"/>
        <v>2.9594729797928347</v>
      </c>
      <c r="Q22">
        <f t="shared" si="8"/>
        <v>0.15645614713729494</v>
      </c>
      <c r="R22">
        <f t="shared" si="9"/>
        <v>9.8197877251696847E-2</v>
      </c>
      <c r="S22">
        <f t="shared" si="10"/>
        <v>231.29209201842221</v>
      </c>
      <c r="T22">
        <f t="shared" si="11"/>
        <v>28.767722208114883</v>
      </c>
      <c r="U22">
        <f t="shared" si="12"/>
        <v>28.499474193548402</v>
      </c>
      <c r="V22">
        <f t="shared" si="13"/>
        <v>3.9067499911877515</v>
      </c>
      <c r="W22">
        <f t="shared" si="14"/>
        <v>65.520649896011662</v>
      </c>
      <c r="X22">
        <f t="shared" si="15"/>
        <v>2.4862142582491482</v>
      </c>
      <c r="Y22">
        <f t="shared" si="16"/>
        <v>3.7945506679116252</v>
      </c>
      <c r="Z22">
        <f t="shared" si="17"/>
        <v>1.4205357329386032</v>
      </c>
      <c r="AA22">
        <f t="shared" si="18"/>
        <v>-99.555536251212331</v>
      </c>
      <c r="AB22">
        <f t="shared" si="19"/>
        <v>-79.900106443179453</v>
      </c>
      <c r="AC22">
        <f t="shared" si="20"/>
        <v>-5.8995881020877805</v>
      </c>
      <c r="AD22">
        <f t="shared" si="21"/>
        <v>45.936861221942635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53603.419252467531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852.32215384615404</v>
      </c>
      <c r="AR22">
        <v>932.12</v>
      </c>
      <c r="AS22">
        <f t="shared" si="27"/>
        <v>8.5608983986874998E-2</v>
      </c>
      <c r="AT22">
        <v>0.5</v>
      </c>
      <c r="AU22">
        <f t="shared" si="28"/>
        <v>1180.1892502405319</v>
      </c>
      <c r="AV22">
        <f t="shared" si="29"/>
        <v>4.525240794870391</v>
      </c>
      <c r="AW22">
        <f t="shared" si="30"/>
        <v>50.517401312661853</v>
      </c>
      <c r="AX22">
        <f t="shared" si="31"/>
        <v>0.41772518559842081</v>
      </c>
      <c r="AY22">
        <f t="shared" si="32"/>
        <v>4.323872865005832E-3</v>
      </c>
      <c r="AZ22">
        <f t="shared" si="33"/>
        <v>2.4996352400978417</v>
      </c>
      <c r="BA22" t="s">
        <v>314</v>
      </c>
      <c r="BB22">
        <v>542.75</v>
      </c>
      <c r="BC22">
        <f t="shared" si="34"/>
        <v>389.37</v>
      </c>
      <c r="BD22">
        <f t="shared" si="35"/>
        <v>0.20494092034272277</v>
      </c>
      <c r="BE22">
        <f t="shared" si="36"/>
        <v>0.85681399462367569</v>
      </c>
      <c r="BF22">
        <f t="shared" si="37"/>
        <v>0.36833785453564066</v>
      </c>
      <c r="BG22">
        <f t="shared" si="38"/>
        <v>0.91492860474164073</v>
      </c>
      <c r="BH22">
        <f t="shared" si="39"/>
        <v>1400.0048387096799</v>
      </c>
      <c r="BI22">
        <f t="shared" si="40"/>
        <v>1180.1892502405319</v>
      </c>
      <c r="BJ22">
        <f t="shared" si="41"/>
        <v>0.84298940804251654</v>
      </c>
      <c r="BK22">
        <f t="shared" si="42"/>
        <v>0.19597881608503301</v>
      </c>
      <c r="BL22">
        <v>6</v>
      </c>
      <c r="BM22">
        <v>0.5</v>
      </c>
      <c r="BN22" t="s">
        <v>290</v>
      </c>
      <c r="BO22">
        <v>2</v>
      </c>
      <c r="BP22">
        <v>1608227336.5999999</v>
      </c>
      <c r="BQ22">
        <v>198.77451612903201</v>
      </c>
      <c r="BR22">
        <v>204.743032258065</v>
      </c>
      <c r="BS22">
        <v>24.459299999999999</v>
      </c>
      <c r="BT22">
        <v>21.8166774193548</v>
      </c>
      <c r="BU22">
        <v>195.451258064516</v>
      </c>
      <c r="BV22">
        <v>24.325861290322599</v>
      </c>
      <c r="BW22">
        <v>500.02109677419401</v>
      </c>
      <c r="BX22">
        <v>101.597161290323</v>
      </c>
      <c r="BY22">
        <v>4.9830170967741901E-2</v>
      </c>
      <c r="BZ22">
        <v>27.998693548387099</v>
      </c>
      <c r="CA22">
        <v>28.499474193548402</v>
      </c>
      <c r="CB22">
        <v>999.9</v>
      </c>
      <c r="CC22">
        <v>0</v>
      </c>
      <c r="CD22">
        <v>0</v>
      </c>
      <c r="CE22">
        <v>10011.677419354801</v>
      </c>
      <c r="CF22">
        <v>0</v>
      </c>
      <c r="CG22">
        <v>140.60851612903201</v>
      </c>
      <c r="CH22">
        <v>1400.0048387096799</v>
      </c>
      <c r="CI22">
        <v>0.89999370967741898</v>
      </c>
      <c r="CJ22">
        <v>0.10000622580645201</v>
      </c>
      <c r="CK22">
        <v>0</v>
      </c>
      <c r="CL22">
        <v>852.39974193548403</v>
      </c>
      <c r="CM22">
        <v>4.9993800000000004</v>
      </c>
      <c r="CN22">
        <v>12087.6225806452</v>
      </c>
      <c r="CO22">
        <v>11164.3612903226</v>
      </c>
      <c r="CP22">
        <v>48.378999999999998</v>
      </c>
      <c r="CQ22">
        <v>50.037999999999997</v>
      </c>
      <c r="CR22">
        <v>49.128999999999998</v>
      </c>
      <c r="CS22">
        <v>50</v>
      </c>
      <c r="CT22">
        <v>49.936999999999998</v>
      </c>
      <c r="CU22">
        <v>1255.49870967742</v>
      </c>
      <c r="CV22">
        <v>139.506129032258</v>
      </c>
      <c r="CW22">
        <v>0</v>
      </c>
      <c r="CX22">
        <v>69.400000095367403</v>
      </c>
      <c r="CY22">
        <v>0</v>
      </c>
      <c r="CZ22">
        <v>852.32215384615404</v>
      </c>
      <c r="DA22">
        <v>-7.6932649548203997</v>
      </c>
      <c r="DB22">
        <v>-99.770940036788005</v>
      </c>
      <c r="DC22">
        <v>12086.742307692301</v>
      </c>
      <c r="DD22">
        <v>15</v>
      </c>
      <c r="DE22">
        <v>1608226914</v>
      </c>
      <c r="DF22" t="s">
        <v>291</v>
      </c>
      <c r="DG22">
        <v>1608226910</v>
      </c>
      <c r="DH22">
        <v>1608226914</v>
      </c>
      <c r="DI22">
        <v>5</v>
      </c>
      <c r="DJ22">
        <v>-2.4580000000000002</v>
      </c>
      <c r="DK22">
        <v>2.9000000000000001E-2</v>
      </c>
      <c r="DL22">
        <v>3.323</v>
      </c>
      <c r="DM22">
        <v>0.13300000000000001</v>
      </c>
      <c r="DN22">
        <v>410</v>
      </c>
      <c r="DO22">
        <v>21</v>
      </c>
      <c r="DP22">
        <v>0.17</v>
      </c>
      <c r="DQ22">
        <v>0.05</v>
      </c>
      <c r="DR22">
        <v>4.5255872692762198</v>
      </c>
      <c r="DS22">
        <v>-0.11965957801490899</v>
      </c>
      <c r="DT22">
        <v>3.8738364811684703E-2</v>
      </c>
      <c r="DU22">
        <v>1</v>
      </c>
      <c r="DV22">
        <v>-5.9706232258064498</v>
      </c>
      <c r="DW22">
        <v>6.7331129032287607E-2</v>
      </c>
      <c r="DX22">
        <v>4.6164601393841098E-2</v>
      </c>
      <c r="DY22">
        <v>1</v>
      </c>
      <c r="DZ22">
        <v>2.6421183870967702</v>
      </c>
      <c r="EA22">
        <v>6.7105161290315102E-2</v>
      </c>
      <c r="EB22">
        <v>5.08937799404651E-3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3.323</v>
      </c>
      <c r="EJ22">
        <v>0.13339999999999999</v>
      </c>
      <c r="EK22">
        <v>3.3232499999999701</v>
      </c>
      <c r="EL22">
        <v>0</v>
      </c>
      <c r="EM22">
        <v>0</v>
      </c>
      <c r="EN22">
        <v>0</v>
      </c>
      <c r="EO22">
        <v>0.13344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7.2</v>
      </c>
      <c r="EX22">
        <v>7.2</v>
      </c>
      <c r="EY22">
        <v>2</v>
      </c>
      <c r="EZ22">
        <v>496.20299999999997</v>
      </c>
      <c r="FA22">
        <v>515.00199999999995</v>
      </c>
      <c r="FB22">
        <v>24.334900000000001</v>
      </c>
      <c r="FC22">
        <v>33.482799999999997</v>
      </c>
      <c r="FD22">
        <v>30</v>
      </c>
      <c r="FE22">
        <v>33.282800000000002</v>
      </c>
      <c r="FF22">
        <v>33.316899999999997</v>
      </c>
      <c r="FG22">
        <v>12.328200000000001</v>
      </c>
      <c r="FH22">
        <v>100</v>
      </c>
      <c r="FI22">
        <v>0</v>
      </c>
      <c r="FJ22">
        <v>24.338000000000001</v>
      </c>
      <c r="FK22">
        <v>205.334</v>
      </c>
      <c r="FL22">
        <v>10.473100000000001</v>
      </c>
      <c r="FM22">
        <v>100.842</v>
      </c>
      <c r="FN22">
        <v>100.345</v>
      </c>
    </row>
    <row r="23" spans="1:170" x14ac:dyDescent="0.25">
      <c r="A23">
        <v>7</v>
      </c>
      <c r="B23">
        <v>1608227414.5999999</v>
      </c>
      <c r="C23">
        <v>522.59999990463302</v>
      </c>
      <c r="D23" t="s">
        <v>315</v>
      </c>
      <c r="E23" t="s">
        <v>316</v>
      </c>
      <c r="F23" t="s">
        <v>285</v>
      </c>
      <c r="G23" t="s">
        <v>286</v>
      </c>
      <c r="H23">
        <v>1608227406.5999999</v>
      </c>
      <c r="I23">
        <f t="shared" si="0"/>
        <v>2.3121579146398253E-3</v>
      </c>
      <c r="J23">
        <f t="shared" si="1"/>
        <v>6.5518960172623437</v>
      </c>
      <c r="K23">
        <f t="shared" si="2"/>
        <v>248.73329032258101</v>
      </c>
      <c r="L23">
        <f t="shared" si="3"/>
        <v>179.49182513701177</v>
      </c>
      <c r="M23">
        <f t="shared" si="4"/>
        <v>18.245475077369889</v>
      </c>
      <c r="N23">
        <f t="shared" si="5"/>
        <v>25.283920568686995</v>
      </c>
      <c r="O23">
        <f t="shared" si="6"/>
        <v>0.16720639689972872</v>
      </c>
      <c r="P23">
        <f t="shared" si="7"/>
        <v>2.9586003587538787</v>
      </c>
      <c r="Q23">
        <f t="shared" si="8"/>
        <v>0.16212845319830144</v>
      </c>
      <c r="R23">
        <f t="shared" si="9"/>
        <v>0.10177367049289039</v>
      </c>
      <c r="S23">
        <f t="shared" si="10"/>
        <v>231.29231372786651</v>
      </c>
      <c r="T23">
        <f t="shared" si="11"/>
        <v>28.744834181977325</v>
      </c>
      <c r="U23">
        <f t="shared" si="12"/>
        <v>28.480693548387102</v>
      </c>
      <c r="V23">
        <f t="shared" si="13"/>
        <v>3.902490565496473</v>
      </c>
      <c r="W23">
        <f t="shared" si="14"/>
        <v>65.878162871933426</v>
      </c>
      <c r="X23">
        <f t="shared" si="15"/>
        <v>2.4984647702963882</v>
      </c>
      <c r="Y23">
        <f t="shared" si="16"/>
        <v>3.7925538014066689</v>
      </c>
      <c r="Z23">
        <f t="shared" si="17"/>
        <v>1.4040257952000847</v>
      </c>
      <c r="AA23">
        <f t="shared" si="18"/>
        <v>-101.96616403561629</v>
      </c>
      <c r="AB23">
        <f t="shared" si="19"/>
        <v>-78.321125470811197</v>
      </c>
      <c r="AC23">
        <f t="shared" si="20"/>
        <v>-5.7839053310052755</v>
      </c>
      <c r="AD23">
        <f t="shared" si="21"/>
        <v>45.221118890433743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53579.665221934403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845.85500000000002</v>
      </c>
      <c r="AR23">
        <v>938.59</v>
      </c>
      <c r="AS23">
        <f t="shared" si="27"/>
        <v>9.8802459007660492E-2</v>
      </c>
      <c r="AT23">
        <v>0.5</v>
      </c>
      <c r="AU23">
        <f t="shared" si="28"/>
        <v>1180.1891244341409</v>
      </c>
      <c r="AV23">
        <f t="shared" si="29"/>
        <v>6.5518960172623437</v>
      </c>
      <c r="AW23">
        <f t="shared" si="30"/>
        <v>58.302793794095471</v>
      </c>
      <c r="AX23">
        <f t="shared" si="31"/>
        <v>0.41845747344420886</v>
      </c>
      <c r="AY23">
        <f t="shared" si="32"/>
        <v>6.0411025228663913E-3</v>
      </c>
      <c r="AZ23">
        <f t="shared" si="33"/>
        <v>2.4755111390489986</v>
      </c>
      <c r="BA23" t="s">
        <v>318</v>
      </c>
      <c r="BB23">
        <v>545.83000000000004</v>
      </c>
      <c r="BC23">
        <f t="shared" si="34"/>
        <v>392.76</v>
      </c>
      <c r="BD23">
        <f t="shared" si="35"/>
        <v>0.23611111111111116</v>
      </c>
      <c r="BE23">
        <f t="shared" si="36"/>
        <v>0.8554035895075931</v>
      </c>
      <c r="BF23">
        <f t="shared" si="37"/>
        <v>0.41564125814092179</v>
      </c>
      <c r="BG23">
        <f t="shared" si="38"/>
        <v>0.9123879653861674</v>
      </c>
      <c r="BH23">
        <f t="shared" si="39"/>
        <v>1400.00451612903</v>
      </c>
      <c r="BI23">
        <f t="shared" si="40"/>
        <v>1180.1891244341409</v>
      </c>
      <c r="BJ23">
        <f t="shared" si="41"/>
        <v>0.84298951241766573</v>
      </c>
      <c r="BK23">
        <f t="shared" si="42"/>
        <v>0.19597902483533139</v>
      </c>
      <c r="BL23">
        <v>6</v>
      </c>
      <c r="BM23">
        <v>0.5</v>
      </c>
      <c r="BN23" t="s">
        <v>290</v>
      </c>
      <c r="BO23">
        <v>2</v>
      </c>
      <c r="BP23">
        <v>1608227406.5999999</v>
      </c>
      <c r="BQ23">
        <v>248.73329032258101</v>
      </c>
      <c r="BR23">
        <v>257.28532258064502</v>
      </c>
      <c r="BS23">
        <v>24.578916129032301</v>
      </c>
      <c r="BT23">
        <v>21.872641935483902</v>
      </c>
      <c r="BU23">
        <v>245.40987096774199</v>
      </c>
      <c r="BV23">
        <v>24.445474193548399</v>
      </c>
      <c r="BW23">
        <v>500.02196774193499</v>
      </c>
      <c r="BX23">
        <v>101.60035483871</v>
      </c>
      <c r="BY23">
        <v>5.0375290322580597E-2</v>
      </c>
      <c r="BZ23">
        <v>27.989664516129</v>
      </c>
      <c r="CA23">
        <v>28.480693548387102</v>
      </c>
      <c r="CB23">
        <v>999.9</v>
      </c>
      <c r="CC23">
        <v>0</v>
      </c>
      <c r="CD23">
        <v>0</v>
      </c>
      <c r="CE23">
        <v>10006.4096774194</v>
      </c>
      <c r="CF23">
        <v>0</v>
      </c>
      <c r="CG23">
        <v>138.91961290322601</v>
      </c>
      <c r="CH23">
        <v>1400.00451612903</v>
      </c>
      <c r="CI23">
        <v>0.89999235483870998</v>
      </c>
      <c r="CJ23">
        <v>0.100007658064516</v>
      </c>
      <c r="CK23">
        <v>0</v>
      </c>
      <c r="CL23">
        <v>845.89819354838698</v>
      </c>
      <c r="CM23">
        <v>4.9993800000000004</v>
      </c>
      <c r="CN23">
        <v>11999.8806451613</v>
      </c>
      <c r="CO23">
        <v>11164.3516129032</v>
      </c>
      <c r="CP23">
        <v>48.436999999999998</v>
      </c>
      <c r="CQ23">
        <v>50.061999999999998</v>
      </c>
      <c r="CR23">
        <v>49.186999999999998</v>
      </c>
      <c r="CS23">
        <v>50.061999999999998</v>
      </c>
      <c r="CT23">
        <v>49.945129032258002</v>
      </c>
      <c r="CU23">
        <v>1255.4935483871</v>
      </c>
      <c r="CV23">
        <v>139.51096774193601</v>
      </c>
      <c r="CW23">
        <v>0</v>
      </c>
      <c r="CX23">
        <v>69.400000095367403</v>
      </c>
      <c r="CY23">
        <v>0</v>
      </c>
      <c r="CZ23">
        <v>845.85500000000002</v>
      </c>
      <c r="DA23">
        <v>-3.76095724955761</v>
      </c>
      <c r="DB23">
        <v>-31.825641040202299</v>
      </c>
      <c r="DC23">
        <v>11999.634615384601</v>
      </c>
      <c r="DD23">
        <v>15</v>
      </c>
      <c r="DE23">
        <v>1608226914</v>
      </c>
      <c r="DF23" t="s">
        <v>291</v>
      </c>
      <c r="DG23">
        <v>1608226910</v>
      </c>
      <c r="DH23">
        <v>1608226914</v>
      </c>
      <c r="DI23">
        <v>5</v>
      </c>
      <c r="DJ23">
        <v>-2.4580000000000002</v>
      </c>
      <c r="DK23">
        <v>2.9000000000000001E-2</v>
      </c>
      <c r="DL23">
        <v>3.323</v>
      </c>
      <c r="DM23">
        <v>0.13300000000000001</v>
      </c>
      <c r="DN23">
        <v>410</v>
      </c>
      <c r="DO23">
        <v>21</v>
      </c>
      <c r="DP23">
        <v>0.17</v>
      </c>
      <c r="DQ23">
        <v>0.05</v>
      </c>
      <c r="DR23">
        <v>6.5547280767310001</v>
      </c>
      <c r="DS23">
        <v>-2.3174726234165499E-2</v>
      </c>
      <c r="DT23">
        <v>5.2371711443329798E-2</v>
      </c>
      <c r="DU23">
        <v>1</v>
      </c>
      <c r="DV23">
        <v>-8.5561238709677401</v>
      </c>
      <c r="DW23">
        <v>-1.3045161290307999E-2</v>
      </c>
      <c r="DX23">
        <v>6.1703487206175897E-2</v>
      </c>
      <c r="DY23">
        <v>1</v>
      </c>
      <c r="DZ23">
        <v>2.7056474193548401</v>
      </c>
      <c r="EA23">
        <v>8.7001451612897698E-2</v>
      </c>
      <c r="EB23">
        <v>6.5353825900505104E-3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3.323</v>
      </c>
      <c r="EJ23">
        <v>0.13339999999999999</v>
      </c>
      <c r="EK23">
        <v>3.3232499999999701</v>
      </c>
      <c r="EL23">
        <v>0</v>
      </c>
      <c r="EM23">
        <v>0</v>
      </c>
      <c r="EN23">
        <v>0</v>
      </c>
      <c r="EO23">
        <v>0.13344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8.4</v>
      </c>
      <c r="EX23">
        <v>8.3000000000000007</v>
      </c>
      <c r="EY23">
        <v>2</v>
      </c>
      <c r="EZ23">
        <v>496.31200000000001</v>
      </c>
      <c r="FA23">
        <v>514.65800000000002</v>
      </c>
      <c r="FB23">
        <v>24.290400000000002</v>
      </c>
      <c r="FC23">
        <v>33.460900000000002</v>
      </c>
      <c r="FD23">
        <v>29.9999</v>
      </c>
      <c r="FE23">
        <v>33.261200000000002</v>
      </c>
      <c r="FF23">
        <v>33.296100000000003</v>
      </c>
      <c r="FG23">
        <v>14.6532</v>
      </c>
      <c r="FH23">
        <v>100</v>
      </c>
      <c r="FI23">
        <v>0</v>
      </c>
      <c r="FJ23">
        <v>24.293399999999998</v>
      </c>
      <c r="FK23">
        <v>257.92599999999999</v>
      </c>
      <c r="FL23">
        <v>10.2105</v>
      </c>
      <c r="FM23">
        <v>100.84399999999999</v>
      </c>
      <c r="FN23">
        <v>100.346</v>
      </c>
    </row>
    <row r="24" spans="1:170" x14ac:dyDescent="0.25">
      <c r="A24">
        <v>8</v>
      </c>
      <c r="B24">
        <v>1608227485.5999999</v>
      </c>
      <c r="C24">
        <v>593.59999990463302</v>
      </c>
      <c r="D24" t="s">
        <v>319</v>
      </c>
      <c r="E24" t="s">
        <v>320</v>
      </c>
      <c r="F24" t="s">
        <v>285</v>
      </c>
      <c r="G24" t="s">
        <v>286</v>
      </c>
      <c r="H24">
        <v>1608227477.5999999</v>
      </c>
      <c r="I24">
        <f t="shared" si="0"/>
        <v>2.3767188448829833E-3</v>
      </c>
      <c r="J24">
        <f t="shared" si="1"/>
        <v>12.004482066897088</v>
      </c>
      <c r="K24">
        <f t="shared" si="2"/>
        <v>396.58835483871002</v>
      </c>
      <c r="L24">
        <f t="shared" si="3"/>
        <v>275.55232849467779</v>
      </c>
      <c r="M24">
        <f t="shared" si="4"/>
        <v>28.01082125084929</v>
      </c>
      <c r="N24">
        <f t="shared" si="5"/>
        <v>40.314540538422854</v>
      </c>
      <c r="O24">
        <f t="shared" si="6"/>
        <v>0.17397410358657914</v>
      </c>
      <c r="P24">
        <f t="shared" si="7"/>
        <v>2.9575076451400788</v>
      </c>
      <c r="Q24">
        <f t="shared" si="8"/>
        <v>0.16848208447753174</v>
      </c>
      <c r="R24">
        <f t="shared" si="9"/>
        <v>0.10578029672546221</v>
      </c>
      <c r="S24">
        <f t="shared" si="10"/>
        <v>231.29241668407491</v>
      </c>
      <c r="T24">
        <f t="shared" si="11"/>
        <v>28.720551609315251</v>
      </c>
      <c r="U24">
        <f t="shared" si="12"/>
        <v>28.466529032258101</v>
      </c>
      <c r="V24">
        <f t="shared" si="13"/>
        <v>3.8992807518757489</v>
      </c>
      <c r="W24">
        <f t="shared" si="14"/>
        <v>66.226112123258702</v>
      </c>
      <c r="X24">
        <f t="shared" si="15"/>
        <v>2.5105019879526629</v>
      </c>
      <c r="Y24">
        <f t="shared" si="16"/>
        <v>3.7908038196175058</v>
      </c>
      <c r="Z24">
        <f t="shared" si="17"/>
        <v>1.388778763923086</v>
      </c>
      <c r="AA24">
        <f t="shared" si="18"/>
        <v>-104.81330105933957</v>
      </c>
      <c r="AB24">
        <f t="shared" si="19"/>
        <v>-77.295923734289644</v>
      </c>
      <c r="AC24">
        <f t="shared" si="20"/>
        <v>-5.7096767095004246</v>
      </c>
      <c r="AD24">
        <f t="shared" si="21"/>
        <v>43.47351518094527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53549.299806022682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857.17319999999995</v>
      </c>
      <c r="AR24">
        <v>978.51</v>
      </c>
      <c r="AS24">
        <f t="shared" si="27"/>
        <v>0.12400159426066171</v>
      </c>
      <c r="AT24">
        <v>0.5</v>
      </c>
      <c r="AU24">
        <f t="shared" si="28"/>
        <v>1180.1896663696236</v>
      </c>
      <c r="AV24">
        <f t="shared" si="29"/>
        <v>12.004482066897088</v>
      </c>
      <c r="AW24">
        <f t="shared" si="30"/>
        <v>73.17270007989589</v>
      </c>
      <c r="AX24">
        <f t="shared" si="31"/>
        <v>0.44314314621209799</v>
      </c>
      <c r="AY24">
        <f t="shared" si="32"/>
        <v>1.0661192777104592E-2</v>
      </c>
      <c r="AZ24">
        <f t="shared" si="33"/>
        <v>2.3337216788791117</v>
      </c>
      <c r="BA24" t="s">
        <v>322</v>
      </c>
      <c r="BB24">
        <v>544.89</v>
      </c>
      <c r="BC24">
        <f t="shared" si="34"/>
        <v>433.62</v>
      </c>
      <c r="BD24">
        <f t="shared" si="35"/>
        <v>0.27982288639822894</v>
      </c>
      <c r="BE24">
        <f t="shared" si="36"/>
        <v>0.84041601801861465</v>
      </c>
      <c r="BF24">
        <f t="shared" si="37"/>
        <v>0.46129863749221356</v>
      </c>
      <c r="BG24">
        <f t="shared" si="38"/>
        <v>0.89671218129490127</v>
      </c>
      <c r="BH24">
        <f t="shared" si="39"/>
        <v>1400.0051612903201</v>
      </c>
      <c r="BI24">
        <f t="shared" si="40"/>
        <v>1180.1896663696236</v>
      </c>
      <c r="BJ24">
        <f t="shared" si="41"/>
        <v>0.84298951104001463</v>
      </c>
      <c r="BK24">
        <f t="shared" si="42"/>
        <v>0.19597902208002932</v>
      </c>
      <c r="BL24">
        <v>6</v>
      </c>
      <c r="BM24">
        <v>0.5</v>
      </c>
      <c r="BN24" t="s">
        <v>290</v>
      </c>
      <c r="BO24">
        <v>2</v>
      </c>
      <c r="BP24">
        <v>1608227477.5999999</v>
      </c>
      <c r="BQ24">
        <v>396.58835483871002</v>
      </c>
      <c r="BR24">
        <v>412.12509677419399</v>
      </c>
      <c r="BS24">
        <v>24.696693548387099</v>
      </c>
      <c r="BT24">
        <v>21.915019354838702</v>
      </c>
      <c r="BU24">
        <v>393.26522580645201</v>
      </c>
      <c r="BV24">
        <v>24.5632612903226</v>
      </c>
      <c r="BW24">
        <v>499.99135483870998</v>
      </c>
      <c r="BX24">
        <v>101.60335483871</v>
      </c>
      <c r="BY24">
        <v>5.0009529032258103E-2</v>
      </c>
      <c r="BZ24">
        <v>27.9817483870968</v>
      </c>
      <c r="CA24">
        <v>28.466529032258101</v>
      </c>
      <c r="CB24">
        <v>999.9</v>
      </c>
      <c r="CC24">
        <v>0</v>
      </c>
      <c r="CD24">
        <v>0</v>
      </c>
      <c r="CE24">
        <v>9999.9145161290307</v>
      </c>
      <c r="CF24">
        <v>0</v>
      </c>
      <c r="CG24">
        <v>132.63754838709701</v>
      </c>
      <c r="CH24">
        <v>1400.0051612903201</v>
      </c>
      <c r="CI24">
        <v>0.89999167741935504</v>
      </c>
      <c r="CJ24">
        <v>0.10000832903225799</v>
      </c>
      <c r="CK24">
        <v>0</v>
      </c>
      <c r="CL24">
        <v>857.04548387096804</v>
      </c>
      <c r="CM24">
        <v>4.9993800000000004</v>
      </c>
      <c r="CN24">
        <v>12167.561290322599</v>
      </c>
      <c r="CO24">
        <v>11164.345161290301</v>
      </c>
      <c r="CP24">
        <v>48.461387096774203</v>
      </c>
      <c r="CQ24">
        <v>50.061999999999998</v>
      </c>
      <c r="CR24">
        <v>49.195129032258002</v>
      </c>
      <c r="CS24">
        <v>50.061999999999998</v>
      </c>
      <c r="CT24">
        <v>50</v>
      </c>
      <c r="CU24">
        <v>1255.4941935483901</v>
      </c>
      <c r="CV24">
        <v>139.51096774193601</v>
      </c>
      <c r="CW24">
        <v>0</v>
      </c>
      <c r="CX24">
        <v>70.099999904632597</v>
      </c>
      <c r="CY24">
        <v>0</v>
      </c>
      <c r="CZ24">
        <v>857.17319999999995</v>
      </c>
      <c r="DA24">
        <v>13.081846166826001</v>
      </c>
      <c r="DB24">
        <v>191.976923383757</v>
      </c>
      <c r="DC24">
        <v>12169.492</v>
      </c>
      <c r="DD24">
        <v>15</v>
      </c>
      <c r="DE24">
        <v>1608226914</v>
      </c>
      <c r="DF24" t="s">
        <v>291</v>
      </c>
      <c r="DG24">
        <v>1608226910</v>
      </c>
      <c r="DH24">
        <v>1608226914</v>
      </c>
      <c r="DI24">
        <v>5</v>
      </c>
      <c r="DJ24">
        <v>-2.4580000000000002</v>
      </c>
      <c r="DK24">
        <v>2.9000000000000001E-2</v>
      </c>
      <c r="DL24">
        <v>3.323</v>
      </c>
      <c r="DM24">
        <v>0.13300000000000001</v>
      </c>
      <c r="DN24">
        <v>410</v>
      </c>
      <c r="DO24">
        <v>21</v>
      </c>
      <c r="DP24">
        <v>0.17</v>
      </c>
      <c r="DQ24">
        <v>0.05</v>
      </c>
      <c r="DR24">
        <v>12.0126264476397</v>
      </c>
      <c r="DS24">
        <v>4.95763168667969E-2</v>
      </c>
      <c r="DT24">
        <v>5.0599761089170803E-2</v>
      </c>
      <c r="DU24">
        <v>1</v>
      </c>
      <c r="DV24">
        <v>-15.544335483871</v>
      </c>
      <c r="DW24">
        <v>-6.1480645161291703E-2</v>
      </c>
      <c r="DX24">
        <v>6.0465268881357802E-2</v>
      </c>
      <c r="DY24">
        <v>1</v>
      </c>
      <c r="DZ24">
        <v>2.7811006451612901</v>
      </c>
      <c r="EA24">
        <v>6.2307096774186103E-2</v>
      </c>
      <c r="EB24">
        <v>4.7208124884926999E-3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3.323</v>
      </c>
      <c r="EJ24">
        <v>0.13339999999999999</v>
      </c>
      <c r="EK24">
        <v>3.3232499999999701</v>
      </c>
      <c r="EL24">
        <v>0</v>
      </c>
      <c r="EM24">
        <v>0</v>
      </c>
      <c r="EN24">
        <v>0</v>
      </c>
      <c r="EO24">
        <v>0.13344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9.6</v>
      </c>
      <c r="EX24">
        <v>9.5</v>
      </c>
      <c r="EY24">
        <v>2</v>
      </c>
      <c r="EZ24">
        <v>496.351</v>
      </c>
      <c r="FA24">
        <v>514.42600000000004</v>
      </c>
      <c r="FB24">
        <v>24.352</v>
      </c>
      <c r="FC24">
        <v>33.448900000000002</v>
      </c>
      <c r="FD24">
        <v>29.9999</v>
      </c>
      <c r="FE24">
        <v>33.2453</v>
      </c>
      <c r="FF24">
        <v>33.278100000000002</v>
      </c>
      <c r="FG24">
        <v>21.228999999999999</v>
      </c>
      <c r="FH24">
        <v>100</v>
      </c>
      <c r="FI24">
        <v>0</v>
      </c>
      <c r="FJ24">
        <v>24.364899999999999</v>
      </c>
      <c r="FK24">
        <v>413.726</v>
      </c>
      <c r="FL24">
        <v>10.0129</v>
      </c>
      <c r="FM24">
        <v>100.84699999999999</v>
      </c>
      <c r="FN24">
        <v>100.34699999999999</v>
      </c>
    </row>
    <row r="25" spans="1:170" x14ac:dyDescent="0.25">
      <c r="A25">
        <v>9</v>
      </c>
      <c r="B25">
        <v>1608227606.0999999</v>
      </c>
      <c r="C25">
        <v>714.09999990463302</v>
      </c>
      <c r="D25" t="s">
        <v>323</v>
      </c>
      <c r="E25" t="s">
        <v>324</v>
      </c>
      <c r="F25" t="s">
        <v>285</v>
      </c>
      <c r="G25" t="s">
        <v>286</v>
      </c>
      <c r="H25">
        <v>1608227598.3499999</v>
      </c>
      <c r="I25">
        <f t="shared" si="0"/>
        <v>2.4048708835646216E-3</v>
      </c>
      <c r="J25">
        <f t="shared" si="1"/>
        <v>14.41879913636674</v>
      </c>
      <c r="K25">
        <f t="shared" si="2"/>
        <v>499.126233333333</v>
      </c>
      <c r="L25">
        <f t="shared" si="3"/>
        <v>355.48899328663106</v>
      </c>
      <c r="M25">
        <f t="shared" si="4"/>
        <v>36.137658360281243</v>
      </c>
      <c r="N25">
        <f t="shared" si="5"/>
        <v>50.739273618833423</v>
      </c>
      <c r="O25">
        <f t="shared" si="6"/>
        <v>0.17694515963473931</v>
      </c>
      <c r="P25">
        <f t="shared" si="7"/>
        <v>2.9582159848253697</v>
      </c>
      <c r="Q25">
        <f t="shared" si="8"/>
        <v>0.17126856532996135</v>
      </c>
      <c r="R25">
        <f t="shared" si="9"/>
        <v>0.10753770240168348</v>
      </c>
      <c r="S25">
        <f t="shared" si="10"/>
        <v>231.28801687972063</v>
      </c>
      <c r="T25">
        <f t="shared" si="11"/>
        <v>28.734674909002557</v>
      </c>
      <c r="U25">
        <f t="shared" si="12"/>
        <v>28.483899999999998</v>
      </c>
      <c r="V25">
        <f t="shared" si="13"/>
        <v>3.9032174976445191</v>
      </c>
      <c r="W25">
        <f t="shared" si="14"/>
        <v>66.417140236700163</v>
      </c>
      <c r="X25">
        <f t="shared" si="15"/>
        <v>2.5209123372055302</v>
      </c>
      <c r="Y25">
        <f t="shared" si="16"/>
        <v>3.7955749498117477</v>
      </c>
      <c r="Z25">
        <f t="shared" si="17"/>
        <v>1.3823051604389889</v>
      </c>
      <c r="AA25">
        <f t="shared" si="18"/>
        <v>-106.0548059651998</v>
      </c>
      <c r="AB25">
        <f t="shared" si="19"/>
        <v>-76.643972009646802</v>
      </c>
      <c r="AC25">
        <f t="shared" si="20"/>
        <v>-5.6612605845391943</v>
      </c>
      <c r="AD25">
        <f t="shared" si="21"/>
        <v>42.927978320334816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53566.165272388789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897.75411999999994</v>
      </c>
      <c r="AR25">
        <v>1050.0899999999999</v>
      </c>
      <c r="AS25">
        <f t="shared" si="27"/>
        <v>0.14506935595996528</v>
      </c>
      <c r="AT25">
        <v>0.5</v>
      </c>
      <c r="AU25">
        <f t="shared" si="28"/>
        <v>1180.1718508568854</v>
      </c>
      <c r="AV25">
        <f t="shared" si="29"/>
        <v>14.41879913636674</v>
      </c>
      <c r="AW25">
        <f t="shared" si="30"/>
        <v>85.603385162944278</v>
      </c>
      <c r="AX25">
        <f t="shared" si="31"/>
        <v>0.4601700806597529</v>
      </c>
      <c r="AY25">
        <f t="shared" si="32"/>
        <v>1.2707087196914962E-2</v>
      </c>
      <c r="AZ25">
        <f t="shared" si="33"/>
        <v>2.1064765877210525</v>
      </c>
      <c r="BA25" t="s">
        <v>326</v>
      </c>
      <c r="BB25">
        <v>566.87</v>
      </c>
      <c r="BC25">
        <f t="shared" si="34"/>
        <v>483.21999999999991</v>
      </c>
      <c r="BD25">
        <f t="shared" si="35"/>
        <v>0.31525160382434503</v>
      </c>
      <c r="BE25">
        <f t="shared" si="36"/>
        <v>0.82071155865405654</v>
      </c>
      <c r="BF25">
        <f t="shared" si="37"/>
        <v>0.45525979259627064</v>
      </c>
      <c r="BG25">
        <f t="shared" si="38"/>
        <v>0.86860414960019128</v>
      </c>
      <c r="BH25">
        <f t="shared" si="39"/>
        <v>1399.9846666666699</v>
      </c>
      <c r="BI25">
        <f t="shared" si="40"/>
        <v>1180.1718508568854</v>
      </c>
      <c r="BJ25">
        <f t="shared" si="41"/>
        <v>0.84298912620725086</v>
      </c>
      <c r="BK25">
        <f t="shared" si="42"/>
        <v>0.19597825241450195</v>
      </c>
      <c r="BL25">
        <v>6</v>
      </c>
      <c r="BM25">
        <v>0.5</v>
      </c>
      <c r="BN25" t="s">
        <v>290</v>
      </c>
      <c r="BO25">
        <v>2</v>
      </c>
      <c r="BP25">
        <v>1608227598.3499999</v>
      </c>
      <c r="BQ25">
        <v>499.126233333333</v>
      </c>
      <c r="BR25">
        <v>517.86903333333305</v>
      </c>
      <c r="BS25">
        <v>24.798413333333301</v>
      </c>
      <c r="BT25">
        <v>21.984156666666699</v>
      </c>
      <c r="BU25">
        <v>495.285233333333</v>
      </c>
      <c r="BV25">
        <v>24.651</v>
      </c>
      <c r="BW25">
        <v>500.00426666666698</v>
      </c>
      <c r="BX25">
        <v>101.606433333333</v>
      </c>
      <c r="BY25">
        <v>4.9761493333333302E-2</v>
      </c>
      <c r="BZ25">
        <v>28.003323333333299</v>
      </c>
      <c r="CA25">
        <v>28.483899999999998</v>
      </c>
      <c r="CB25">
        <v>999.9</v>
      </c>
      <c r="CC25">
        <v>0</v>
      </c>
      <c r="CD25">
        <v>0</v>
      </c>
      <c r="CE25">
        <v>10003.629999999999</v>
      </c>
      <c r="CF25">
        <v>0</v>
      </c>
      <c r="CG25">
        <v>168.76396666666699</v>
      </c>
      <c r="CH25">
        <v>1399.9846666666699</v>
      </c>
      <c r="CI25">
        <v>0.90000709999999995</v>
      </c>
      <c r="CJ25">
        <v>9.9992543333333406E-2</v>
      </c>
      <c r="CK25">
        <v>0</v>
      </c>
      <c r="CL25">
        <v>897.68259999999998</v>
      </c>
      <c r="CM25">
        <v>4.9993800000000004</v>
      </c>
      <c r="CN25">
        <v>12733.526666666699</v>
      </c>
      <c r="CO25">
        <v>11164.233333333301</v>
      </c>
      <c r="CP25">
        <v>48.432866666666598</v>
      </c>
      <c r="CQ25">
        <v>50.103999999999999</v>
      </c>
      <c r="CR25">
        <v>49.195399999999999</v>
      </c>
      <c r="CS25">
        <v>50.061999999999998</v>
      </c>
      <c r="CT25">
        <v>49.978999999999999</v>
      </c>
      <c r="CU25">
        <v>1255.4939999999999</v>
      </c>
      <c r="CV25">
        <v>139.49100000000001</v>
      </c>
      <c r="CW25">
        <v>0</v>
      </c>
      <c r="CX25">
        <v>119.60000014305101</v>
      </c>
      <c r="CY25">
        <v>0</v>
      </c>
      <c r="CZ25">
        <v>897.75411999999994</v>
      </c>
      <c r="DA25">
        <v>11.099153849957499</v>
      </c>
      <c r="DB25">
        <v>144.96923079245201</v>
      </c>
      <c r="DC25">
        <v>12734.472</v>
      </c>
      <c r="DD25">
        <v>15</v>
      </c>
      <c r="DE25">
        <v>1608227569.0999999</v>
      </c>
      <c r="DF25" t="s">
        <v>327</v>
      </c>
      <c r="DG25">
        <v>1608227569.0999999</v>
      </c>
      <c r="DH25">
        <v>1608227564.0999999</v>
      </c>
      <c r="DI25">
        <v>6</v>
      </c>
      <c r="DJ25">
        <v>0.51800000000000002</v>
      </c>
      <c r="DK25">
        <v>1.4E-2</v>
      </c>
      <c r="DL25">
        <v>3.8410000000000002</v>
      </c>
      <c r="DM25">
        <v>0.14699999999999999</v>
      </c>
      <c r="DN25">
        <v>517</v>
      </c>
      <c r="DO25">
        <v>22</v>
      </c>
      <c r="DP25">
        <v>0.06</v>
      </c>
      <c r="DQ25">
        <v>0.05</v>
      </c>
      <c r="DR25">
        <v>14.4975508841242</v>
      </c>
      <c r="DS25">
        <v>-5.7382896697798804</v>
      </c>
      <c r="DT25">
        <v>0.46305407124952103</v>
      </c>
      <c r="DU25">
        <v>0</v>
      </c>
      <c r="DV25">
        <v>-18.782699999999998</v>
      </c>
      <c r="DW25">
        <v>6.3537967741935697</v>
      </c>
      <c r="DX25">
        <v>0.51946165247022502</v>
      </c>
      <c r="DY25">
        <v>0</v>
      </c>
      <c r="DZ25">
        <v>2.8150606451612901</v>
      </c>
      <c r="EA25">
        <v>-0.16048935483870699</v>
      </c>
      <c r="EB25">
        <v>1.2063289000900699E-2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3.8410000000000002</v>
      </c>
      <c r="EJ25">
        <v>0.1474</v>
      </c>
      <c r="EK25">
        <v>3.84109999999998</v>
      </c>
      <c r="EL25">
        <v>0</v>
      </c>
      <c r="EM25">
        <v>0</v>
      </c>
      <c r="EN25">
        <v>0</v>
      </c>
      <c r="EO25">
        <v>0.14742000000000399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0.6</v>
      </c>
      <c r="EX25">
        <v>0.7</v>
      </c>
      <c r="EY25">
        <v>2</v>
      </c>
      <c r="EZ25">
        <v>496.16899999999998</v>
      </c>
      <c r="FA25">
        <v>514.02099999999996</v>
      </c>
      <c r="FB25">
        <v>24.339400000000001</v>
      </c>
      <c r="FC25">
        <v>33.429299999999998</v>
      </c>
      <c r="FD25">
        <v>29.9999</v>
      </c>
      <c r="FE25">
        <v>33.2258</v>
      </c>
      <c r="FF25">
        <v>33.260300000000001</v>
      </c>
      <c r="FG25">
        <v>25.4163</v>
      </c>
      <c r="FH25">
        <v>100</v>
      </c>
      <c r="FI25">
        <v>0</v>
      </c>
      <c r="FJ25">
        <v>24.343</v>
      </c>
      <c r="FK25">
        <v>518.02</v>
      </c>
      <c r="FL25">
        <v>9.6379900000000003</v>
      </c>
      <c r="FM25">
        <v>100.845</v>
      </c>
      <c r="FN25">
        <v>100.349</v>
      </c>
    </row>
    <row r="26" spans="1:170" x14ac:dyDescent="0.25">
      <c r="A26">
        <v>10</v>
      </c>
      <c r="B26">
        <v>1608227675.5999999</v>
      </c>
      <c r="C26">
        <v>783.59999990463302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1608227667.8499999</v>
      </c>
      <c r="I26">
        <f t="shared" si="0"/>
        <v>2.3886590400623345E-3</v>
      </c>
      <c r="J26">
        <f t="shared" si="1"/>
        <v>17.065131615554975</v>
      </c>
      <c r="K26">
        <f t="shared" si="2"/>
        <v>597.50553333333301</v>
      </c>
      <c r="L26">
        <f t="shared" si="3"/>
        <v>426.65125605622131</v>
      </c>
      <c r="M26">
        <f t="shared" si="4"/>
        <v>43.371634203563872</v>
      </c>
      <c r="N26">
        <f t="shared" si="5"/>
        <v>60.739986249855967</v>
      </c>
      <c r="O26">
        <f t="shared" si="6"/>
        <v>0.17610215600772514</v>
      </c>
      <c r="P26">
        <f t="shared" si="7"/>
        <v>2.9592186501570126</v>
      </c>
      <c r="Q26">
        <f t="shared" si="8"/>
        <v>0.1704804366604917</v>
      </c>
      <c r="R26">
        <f t="shared" si="9"/>
        <v>0.1070404124129776</v>
      </c>
      <c r="S26">
        <f t="shared" si="10"/>
        <v>231.2898852005552</v>
      </c>
      <c r="T26">
        <f t="shared" si="11"/>
        <v>28.721953956529426</v>
      </c>
      <c r="U26">
        <f t="shared" si="12"/>
        <v>28.470870000000001</v>
      </c>
      <c r="V26">
        <f t="shared" si="13"/>
        <v>3.9002642115041595</v>
      </c>
      <c r="W26">
        <f t="shared" si="14"/>
        <v>66.481790698156743</v>
      </c>
      <c r="X26">
        <f t="shared" si="15"/>
        <v>2.5209131173746697</v>
      </c>
      <c r="Y26">
        <f t="shared" si="16"/>
        <v>3.7918851025241174</v>
      </c>
      <c r="Z26">
        <f t="shared" si="17"/>
        <v>1.3793510941294898</v>
      </c>
      <c r="AA26">
        <f t="shared" si="18"/>
        <v>-105.33986366674895</v>
      </c>
      <c r="AB26">
        <f t="shared" si="19"/>
        <v>-77.252793200805684</v>
      </c>
      <c r="AC26">
        <f t="shared" si="20"/>
        <v>-5.703453491459455</v>
      </c>
      <c r="AD26">
        <f t="shared" si="21"/>
        <v>42.993774841541125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53598.342778376966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921.95453846153805</v>
      </c>
      <c r="AR26">
        <v>1087.92</v>
      </c>
      <c r="AS26">
        <f t="shared" si="27"/>
        <v>0.15255300163473606</v>
      </c>
      <c r="AT26">
        <v>0.5</v>
      </c>
      <c r="AU26">
        <f t="shared" si="28"/>
        <v>1180.1811508568912</v>
      </c>
      <c r="AV26">
        <f t="shared" si="29"/>
        <v>17.065131615554975</v>
      </c>
      <c r="AW26">
        <f t="shared" si="30"/>
        <v>90.02008851797801</v>
      </c>
      <c r="AX26">
        <f t="shared" si="31"/>
        <v>0.47239686741672182</v>
      </c>
      <c r="AY26">
        <f t="shared" si="32"/>
        <v>1.4949297472308618E-2</v>
      </c>
      <c r="AZ26">
        <f t="shared" si="33"/>
        <v>1.9984557688065296</v>
      </c>
      <c r="BA26" t="s">
        <v>331</v>
      </c>
      <c r="BB26">
        <v>573.99</v>
      </c>
      <c r="BC26">
        <f t="shared" si="34"/>
        <v>513.93000000000006</v>
      </c>
      <c r="BD26">
        <f t="shared" si="35"/>
        <v>0.32293398232923159</v>
      </c>
      <c r="BE26">
        <f t="shared" si="36"/>
        <v>0.80881220494849493</v>
      </c>
      <c r="BF26">
        <f t="shared" si="37"/>
        <v>0.44561295892402869</v>
      </c>
      <c r="BG26">
        <f t="shared" si="38"/>
        <v>0.85374906662993588</v>
      </c>
      <c r="BH26">
        <f t="shared" si="39"/>
        <v>1399.9956666666701</v>
      </c>
      <c r="BI26">
        <f t="shared" si="40"/>
        <v>1180.1811508568912</v>
      </c>
      <c r="BJ26">
        <f t="shared" si="41"/>
        <v>0.84298914557846616</v>
      </c>
      <c r="BK26">
        <f t="shared" si="42"/>
        <v>0.19597829115693224</v>
      </c>
      <c r="BL26">
        <v>6</v>
      </c>
      <c r="BM26">
        <v>0.5</v>
      </c>
      <c r="BN26" t="s">
        <v>290</v>
      </c>
      <c r="BO26">
        <v>2</v>
      </c>
      <c r="BP26">
        <v>1608227667.8499999</v>
      </c>
      <c r="BQ26">
        <v>597.50553333333301</v>
      </c>
      <c r="BR26">
        <v>619.69543333333297</v>
      </c>
      <c r="BS26">
        <v>24.798483333333301</v>
      </c>
      <c r="BT26">
        <v>22.0032933333333</v>
      </c>
      <c r="BU26">
        <v>593.66436666666698</v>
      </c>
      <c r="BV26">
        <v>24.651073333333301</v>
      </c>
      <c r="BW26">
        <v>500.02123333333299</v>
      </c>
      <c r="BX26">
        <v>101.60590000000001</v>
      </c>
      <c r="BY26">
        <v>5.0039336666666698E-2</v>
      </c>
      <c r="BZ26">
        <v>27.986640000000001</v>
      </c>
      <c r="CA26">
        <v>28.470870000000001</v>
      </c>
      <c r="CB26">
        <v>999.9</v>
      </c>
      <c r="CC26">
        <v>0</v>
      </c>
      <c r="CD26">
        <v>0</v>
      </c>
      <c r="CE26">
        <v>10009.372666666701</v>
      </c>
      <c r="CF26">
        <v>0</v>
      </c>
      <c r="CG26">
        <v>140.48560000000001</v>
      </c>
      <c r="CH26">
        <v>1399.9956666666701</v>
      </c>
      <c r="CI26">
        <v>0.90000709999999995</v>
      </c>
      <c r="CJ26">
        <v>9.9992533333333397E-2</v>
      </c>
      <c r="CK26">
        <v>0</v>
      </c>
      <c r="CL26">
        <v>921.94883333333303</v>
      </c>
      <c r="CM26">
        <v>4.9993800000000004</v>
      </c>
      <c r="CN26">
        <v>13066.3633333333</v>
      </c>
      <c r="CO26">
        <v>11164.31</v>
      </c>
      <c r="CP26">
        <v>48.491599999999998</v>
      </c>
      <c r="CQ26">
        <v>50.125</v>
      </c>
      <c r="CR26">
        <v>49.228999999999999</v>
      </c>
      <c r="CS26">
        <v>50.0914</v>
      </c>
      <c r="CT26">
        <v>50</v>
      </c>
      <c r="CU26">
        <v>1255.5029999999999</v>
      </c>
      <c r="CV26">
        <v>139.49299999999999</v>
      </c>
      <c r="CW26">
        <v>0</v>
      </c>
      <c r="CX26">
        <v>68.600000143051105</v>
      </c>
      <c r="CY26">
        <v>0</v>
      </c>
      <c r="CZ26">
        <v>921.95453846153805</v>
      </c>
      <c r="DA26">
        <v>-3.8914871894496099</v>
      </c>
      <c r="DB26">
        <v>-71.117948698096399</v>
      </c>
      <c r="DC26">
        <v>13066.3692307692</v>
      </c>
      <c r="DD26">
        <v>15</v>
      </c>
      <c r="DE26">
        <v>1608227569.0999999</v>
      </c>
      <c r="DF26" t="s">
        <v>327</v>
      </c>
      <c r="DG26">
        <v>1608227569.0999999</v>
      </c>
      <c r="DH26">
        <v>1608227564.0999999</v>
      </c>
      <c r="DI26">
        <v>6</v>
      </c>
      <c r="DJ26">
        <v>0.51800000000000002</v>
      </c>
      <c r="DK26">
        <v>1.4E-2</v>
      </c>
      <c r="DL26">
        <v>3.8410000000000002</v>
      </c>
      <c r="DM26">
        <v>0.14699999999999999</v>
      </c>
      <c r="DN26">
        <v>517</v>
      </c>
      <c r="DO26">
        <v>22</v>
      </c>
      <c r="DP26">
        <v>0.06</v>
      </c>
      <c r="DQ26">
        <v>0.05</v>
      </c>
      <c r="DR26">
        <v>17.077047731458499</v>
      </c>
      <c r="DS26">
        <v>-0.17031192972799999</v>
      </c>
      <c r="DT26">
        <v>3.2632202987713098E-2</v>
      </c>
      <c r="DU26">
        <v>1</v>
      </c>
      <c r="DV26">
        <v>-22.196819354838699</v>
      </c>
      <c r="DW26">
        <v>0.15209999999999901</v>
      </c>
      <c r="DX26">
        <v>3.6347058445605498E-2</v>
      </c>
      <c r="DY26">
        <v>1</v>
      </c>
      <c r="DZ26">
        <v>2.7946716129032301</v>
      </c>
      <c r="EA26">
        <v>3.8994677419352197E-2</v>
      </c>
      <c r="EB26">
        <v>3.0213766321632199E-3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3.8410000000000002</v>
      </c>
      <c r="EJ26">
        <v>0.1474</v>
      </c>
      <c r="EK26">
        <v>3.84109999999998</v>
      </c>
      <c r="EL26">
        <v>0</v>
      </c>
      <c r="EM26">
        <v>0</v>
      </c>
      <c r="EN26">
        <v>0</v>
      </c>
      <c r="EO26">
        <v>0.14742000000000399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1.8</v>
      </c>
      <c r="EX26">
        <v>1.9</v>
      </c>
      <c r="EY26">
        <v>2</v>
      </c>
      <c r="EZ26">
        <v>496.22899999999998</v>
      </c>
      <c r="FA26">
        <v>513.98900000000003</v>
      </c>
      <c r="FB26">
        <v>24.311499999999999</v>
      </c>
      <c r="FC26">
        <v>33.427900000000001</v>
      </c>
      <c r="FD26">
        <v>30</v>
      </c>
      <c r="FE26">
        <v>33.219000000000001</v>
      </c>
      <c r="FF26">
        <v>33.254300000000001</v>
      </c>
      <c r="FG26">
        <v>29.406300000000002</v>
      </c>
      <c r="FH26">
        <v>100</v>
      </c>
      <c r="FI26">
        <v>0</v>
      </c>
      <c r="FJ26">
        <v>24.3187</v>
      </c>
      <c r="FK26">
        <v>620.66099999999994</v>
      </c>
      <c r="FL26">
        <v>9.4670799999999993</v>
      </c>
      <c r="FM26">
        <v>100.84399999999999</v>
      </c>
      <c r="FN26">
        <v>100.349</v>
      </c>
    </row>
    <row r="27" spans="1:170" x14ac:dyDescent="0.25">
      <c r="A27">
        <v>11</v>
      </c>
      <c r="B27">
        <v>1608227793.5999999</v>
      </c>
      <c r="C27">
        <v>901.59999990463302</v>
      </c>
      <c r="D27" t="s">
        <v>332</v>
      </c>
      <c r="E27" t="s">
        <v>333</v>
      </c>
      <c r="F27" t="s">
        <v>285</v>
      </c>
      <c r="G27" t="s">
        <v>286</v>
      </c>
      <c r="H27">
        <v>1608227785.5999999</v>
      </c>
      <c r="I27">
        <f t="shared" si="0"/>
        <v>2.3797609421583161E-3</v>
      </c>
      <c r="J27">
        <f t="shared" si="1"/>
        <v>17.335169691467474</v>
      </c>
      <c r="K27">
        <f t="shared" si="2"/>
        <v>699.79729032258103</v>
      </c>
      <c r="L27">
        <f t="shared" si="3"/>
        <v>523.28385490469771</v>
      </c>
      <c r="M27">
        <f t="shared" si="4"/>
        <v>53.194927982277015</v>
      </c>
      <c r="N27">
        <f t="shared" si="5"/>
        <v>71.138572520419103</v>
      </c>
      <c r="O27">
        <f t="shared" si="6"/>
        <v>0.17511563146775624</v>
      </c>
      <c r="P27">
        <f t="shared" si="7"/>
        <v>2.9556315563535671</v>
      </c>
      <c r="Q27">
        <f t="shared" si="8"/>
        <v>0.16954913426957036</v>
      </c>
      <c r="R27">
        <f t="shared" si="9"/>
        <v>0.10645359666947365</v>
      </c>
      <c r="S27">
        <f t="shared" si="10"/>
        <v>231.29114738445153</v>
      </c>
      <c r="T27">
        <f t="shared" si="11"/>
        <v>28.732806581413165</v>
      </c>
      <c r="U27">
        <f t="shared" si="12"/>
        <v>28.493829032258098</v>
      </c>
      <c r="V27">
        <f t="shared" si="13"/>
        <v>3.9054692499787764</v>
      </c>
      <c r="W27">
        <f t="shared" si="14"/>
        <v>66.527014000517283</v>
      </c>
      <c r="X27">
        <f t="shared" si="15"/>
        <v>2.5237642406687972</v>
      </c>
      <c r="Y27">
        <f t="shared" si="16"/>
        <v>3.7935931419515896</v>
      </c>
      <c r="Z27">
        <f t="shared" si="17"/>
        <v>1.3817050093099792</v>
      </c>
      <c r="AA27">
        <f t="shared" si="18"/>
        <v>-104.94745754918173</v>
      </c>
      <c r="AB27">
        <f t="shared" si="19"/>
        <v>-79.586678086608316</v>
      </c>
      <c r="AC27">
        <f t="shared" si="20"/>
        <v>-5.8837908270251056</v>
      </c>
      <c r="AD27">
        <f t="shared" si="21"/>
        <v>40.873220921636374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53492.46392260398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917.06395999999995</v>
      </c>
      <c r="AR27">
        <v>1085.24</v>
      </c>
      <c r="AS27">
        <f t="shared" si="27"/>
        <v>0.15496668018134241</v>
      </c>
      <c r="AT27">
        <v>0.5</v>
      </c>
      <c r="AU27">
        <f t="shared" si="28"/>
        <v>1180.1899663692743</v>
      </c>
      <c r="AV27">
        <f t="shared" si="29"/>
        <v>17.335169691467474</v>
      </c>
      <c r="AW27">
        <f t="shared" si="30"/>
        <v>91.445060535788286</v>
      </c>
      <c r="AX27">
        <f t="shared" si="31"/>
        <v>0.47104787881021715</v>
      </c>
      <c r="AY27">
        <f t="shared" si="32"/>
        <v>1.5177994798914308E-2</v>
      </c>
      <c r="AZ27">
        <f t="shared" si="33"/>
        <v>2.0058604548302679</v>
      </c>
      <c r="BA27" t="s">
        <v>335</v>
      </c>
      <c r="BB27">
        <v>574.04</v>
      </c>
      <c r="BC27">
        <f t="shared" si="34"/>
        <v>511.20000000000005</v>
      </c>
      <c r="BD27">
        <f t="shared" si="35"/>
        <v>0.32898286384976533</v>
      </c>
      <c r="BE27">
        <f t="shared" si="36"/>
        <v>0.80982425856758089</v>
      </c>
      <c r="BF27">
        <f t="shared" si="37"/>
        <v>0.45482107461742655</v>
      </c>
      <c r="BG27">
        <f t="shared" si="38"/>
        <v>0.85480144892864829</v>
      </c>
      <c r="BH27">
        <f t="shared" si="39"/>
        <v>1400.0064516129</v>
      </c>
      <c r="BI27">
        <f t="shared" si="40"/>
        <v>1180.1899663692743</v>
      </c>
      <c r="BJ27">
        <f t="shared" si="41"/>
        <v>0.84298894837921456</v>
      </c>
      <c r="BK27">
        <f t="shared" si="42"/>
        <v>0.19597789675842908</v>
      </c>
      <c r="BL27">
        <v>6</v>
      </c>
      <c r="BM27">
        <v>0.5</v>
      </c>
      <c r="BN27" t="s">
        <v>290</v>
      </c>
      <c r="BO27">
        <v>2</v>
      </c>
      <c r="BP27">
        <v>1608227785.5999999</v>
      </c>
      <c r="BQ27">
        <v>699.79729032258103</v>
      </c>
      <c r="BR27">
        <v>722.59812903225804</v>
      </c>
      <c r="BS27">
        <v>24.8265225806452</v>
      </c>
      <c r="BT27">
        <v>22.0416806451613</v>
      </c>
      <c r="BU27">
        <v>695.95612903225799</v>
      </c>
      <c r="BV27">
        <v>24.679090322580599</v>
      </c>
      <c r="BW27">
        <v>499.99529032258101</v>
      </c>
      <c r="BX27">
        <v>101.605838709677</v>
      </c>
      <c r="BY27">
        <v>5.01315322580645E-2</v>
      </c>
      <c r="BZ27">
        <v>27.994364516129</v>
      </c>
      <c r="CA27">
        <v>28.493829032258098</v>
      </c>
      <c r="CB27">
        <v>999.9</v>
      </c>
      <c r="CC27">
        <v>0</v>
      </c>
      <c r="CD27">
        <v>0</v>
      </c>
      <c r="CE27">
        <v>9989.0322580645206</v>
      </c>
      <c r="CF27">
        <v>0</v>
      </c>
      <c r="CG27">
        <v>131.71087096774201</v>
      </c>
      <c r="CH27">
        <v>1400.0064516129</v>
      </c>
      <c r="CI27">
        <v>0.90000861290322598</v>
      </c>
      <c r="CJ27">
        <v>9.9990951612903306E-2</v>
      </c>
      <c r="CK27">
        <v>0</v>
      </c>
      <c r="CL27">
        <v>917.16080645161298</v>
      </c>
      <c r="CM27">
        <v>4.9993800000000004</v>
      </c>
      <c r="CN27">
        <v>12990.7193548387</v>
      </c>
      <c r="CO27">
        <v>11164.416129032301</v>
      </c>
      <c r="CP27">
        <v>48.473580645161299</v>
      </c>
      <c r="CQ27">
        <v>50.127000000000002</v>
      </c>
      <c r="CR27">
        <v>49.25</v>
      </c>
      <c r="CS27">
        <v>50.125</v>
      </c>
      <c r="CT27">
        <v>50</v>
      </c>
      <c r="CU27">
        <v>1255.5216129032301</v>
      </c>
      <c r="CV27">
        <v>139.48483870967701</v>
      </c>
      <c r="CW27">
        <v>0</v>
      </c>
      <c r="CX27">
        <v>117.30000019073501</v>
      </c>
      <c r="CY27">
        <v>0</v>
      </c>
      <c r="CZ27">
        <v>917.06395999999995</v>
      </c>
      <c r="DA27">
        <v>-6.9875384529253699</v>
      </c>
      <c r="DB27">
        <v>-131.96923056019699</v>
      </c>
      <c r="DC27">
        <v>12989.12</v>
      </c>
      <c r="DD27">
        <v>15</v>
      </c>
      <c r="DE27">
        <v>1608227569.0999999</v>
      </c>
      <c r="DF27" t="s">
        <v>327</v>
      </c>
      <c r="DG27">
        <v>1608227569.0999999</v>
      </c>
      <c r="DH27">
        <v>1608227564.0999999</v>
      </c>
      <c r="DI27">
        <v>6</v>
      </c>
      <c r="DJ27">
        <v>0.51800000000000002</v>
      </c>
      <c r="DK27">
        <v>1.4E-2</v>
      </c>
      <c r="DL27">
        <v>3.8410000000000002</v>
      </c>
      <c r="DM27">
        <v>0.14699999999999999</v>
      </c>
      <c r="DN27">
        <v>517</v>
      </c>
      <c r="DO27">
        <v>22</v>
      </c>
      <c r="DP27">
        <v>0.06</v>
      </c>
      <c r="DQ27">
        <v>0.05</v>
      </c>
      <c r="DR27">
        <v>17.3407413252182</v>
      </c>
      <c r="DS27">
        <v>-0.16826568670431799</v>
      </c>
      <c r="DT27">
        <v>4.5599183477325701E-2</v>
      </c>
      <c r="DU27">
        <v>1</v>
      </c>
      <c r="DV27">
        <v>-22.8044516129032</v>
      </c>
      <c r="DW27">
        <v>0.1245290322582</v>
      </c>
      <c r="DX27">
        <v>5.0458426649858799E-2</v>
      </c>
      <c r="DY27">
        <v>1</v>
      </c>
      <c r="DZ27">
        <v>2.7851409677419401</v>
      </c>
      <c r="EA27">
        <v>-3.5948225806455403E-2</v>
      </c>
      <c r="EB27">
        <v>2.75655623727903E-3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3.8420000000000001</v>
      </c>
      <c r="EJ27">
        <v>0.1474</v>
      </c>
      <c r="EK27">
        <v>3.84109999999998</v>
      </c>
      <c r="EL27">
        <v>0</v>
      </c>
      <c r="EM27">
        <v>0</v>
      </c>
      <c r="EN27">
        <v>0</v>
      </c>
      <c r="EO27">
        <v>0.14742000000000399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496.3</v>
      </c>
      <c r="FA27">
        <v>513.47400000000005</v>
      </c>
      <c r="FB27">
        <v>24.372</v>
      </c>
      <c r="FC27">
        <v>33.430900000000001</v>
      </c>
      <c r="FD27">
        <v>30</v>
      </c>
      <c r="FE27">
        <v>33.215600000000002</v>
      </c>
      <c r="FF27">
        <v>33.2483</v>
      </c>
      <c r="FG27">
        <v>33.271000000000001</v>
      </c>
      <c r="FH27">
        <v>100</v>
      </c>
      <c r="FI27">
        <v>0</v>
      </c>
      <c r="FJ27">
        <v>24.373100000000001</v>
      </c>
      <c r="FK27">
        <v>722.56399999999996</v>
      </c>
      <c r="FL27">
        <v>9.6096199999999996</v>
      </c>
      <c r="FM27">
        <v>100.84</v>
      </c>
      <c r="FN27">
        <v>100.34399999999999</v>
      </c>
    </row>
    <row r="28" spans="1:170" x14ac:dyDescent="0.25">
      <c r="A28">
        <v>12</v>
      </c>
      <c r="B28">
        <v>1608227858.5999999</v>
      </c>
      <c r="C28">
        <v>966.59999990463302</v>
      </c>
      <c r="D28" t="s">
        <v>336</v>
      </c>
      <c r="E28" t="s">
        <v>337</v>
      </c>
      <c r="F28" t="s">
        <v>285</v>
      </c>
      <c r="G28" t="s">
        <v>286</v>
      </c>
      <c r="H28">
        <v>1608227850.5999999</v>
      </c>
      <c r="I28">
        <f t="shared" si="0"/>
        <v>2.3193883304516568E-3</v>
      </c>
      <c r="J28">
        <f t="shared" si="1"/>
        <v>18.402893490811898</v>
      </c>
      <c r="K28">
        <f t="shared" si="2"/>
        <v>797.37900000000002</v>
      </c>
      <c r="L28">
        <f t="shared" si="3"/>
        <v>604.51602031051357</v>
      </c>
      <c r="M28">
        <f t="shared" si="4"/>
        <v>61.454514344432845</v>
      </c>
      <c r="N28">
        <f t="shared" si="5"/>
        <v>81.060778452619076</v>
      </c>
      <c r="O28">
        <f t="shared" si="6"/>
        <v>0.1707114118650086</v>
      </c>
      <c r="P28">
        <f t="shared" si="7"/>
        <v>2.9573886992412932</v>
      </c>
      <c r="Q28">
        <f t="shared" si="8"/>
        <v>0.1654198770164543</v>
      </c>
      <c r="R28">
        <f t="shared" si="9"/>
        <v>0.10384918348960341</v>
      </c>
      <c r="S28">
        <f t="shared" si="10"/>
        <v>231.28855768242582</v>
      </c>
      <c r="T28">
        <f t="shared" si="11"/>
        <v>28.728938699020315</v>
      </c>
      <c r="U28">
        <f t="shared" si="12"/>
        <v>28.4633838709677</v>
      </c>
      <c r="V28">
        <f t="shared" si="13"/>
        <v>3.8985683410214071</v>
      </c>
      <c r="W28">
        <f t="shared" si="14"/>
        <v>66.453147127458919</v>
      </c>
      <c r="X28">
        <f t="shared" si="15"/>
        <v>2.5181700115323316</v>
      </c>
      <c r="Y28">
        <f t="shared" si="16"/>
        <v>3.7893916546983304</v>
      </c>
      <c r="Z28">
        <f t="shared" si="17"/>
        <v>1.3803983294890756</v>
      </c>
      <c r="AA28">
        <f t="shared" si="18"/>
        <v>-102.28502537291807</v>
      </c>
      <c r="AB28">
        <f t="shared" si="19"/>
        <v>-77.810219450221666</v>
      </c>
      <c r="AC28">
        <f t="shared" si="20"/>
        <v>-5.7476248755903399</v>
      </c>
      <c r="AD28">
        <f t="shared" si="21"/>
        <v>45.445687983695748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53547.08729943596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927.21507692307705</v>
      </c>
      <c r="AR28">
        <v>1088.55</v>
      </c>
      <c r="AS28">
        <f t="shared" si="27"/>
        <v>0.14821085212155882</v>
      </c>
      <c r="AT28">
        <v>0.5</v>
      </c>
      <c r="AU28">
        <f t="shared" si="28"/>
        <v>1180.1776276595538</v>
      </c>
      <c r="AV28">
        <f t="shared" si="29"/>
        <v>18.402893490811898</v>
      </c>
      <c r="AW28">
        <f t="shared" si="30"/>
        <v>87.457565925111112</v>
      </c>
      <c r="AX28">
        <f t="shared" si="31"/>
        <v>0.47158146157732761</v>
      </c>
      <c r="AY28">
        <f t="shared" si="32"/>
        <v>1.6082867973246713E-2</v>
      </c>
      <c r="AZ28">
        <f t="shared" si="33"/>
        <v>1.9967204078820449</v>
      </c>
      <c r="BA28" t="s">
        <v>339</v>
      </c>
      <c r="BB28">
        <v>575.21</v>
      </c>
      <c r="BC28">
        <f t="shared" si="34"/>
        <v>513.33999999999992</v>
      </c>
      <c r="BD28">
        <f t="shared" si="35"/>
        <v>0.31428472956894637</v>
      </c>
      <c r="BE28">
        <f t="shared" si="36"/>
        <v>0.80894498059079889</v>
      </c>
      <c r="BF28">
        <f t="shared" si="37"/>
        <v>0.43244858194414321</v>
      </c>
      <c r="BG28">
        <f t="shared" si="38"/>
        <v>0.85350167825374601</v>
      </c>
      <c r="BH28">
        <f t="shared" si="39"/>
        <v>1399.9919354838701</v>
      </c>
      <c r="BI28">
        <f t="shared" si="40"/>
        <v>1180.1776276595538</v>
      </c>
      <c r="BJ28">
        <f t="shared" si="41"/>
        <v>0.84298887568352787</v>
      </c>
      <c r="BK28">
        <f t="shared" si="42"/>
        <v>0.19597775136705584</v>
      </c>
      <c r="BL28">
        <v>6</v>
      </c>
      <c r="BM28">
        <v>0.5</v>
      </c>
      <c r="BN28" t="s">
        <v>290</v>
      </c>
      <c r="BO28">
        <v>2</v>
      </c>
      <c r="BP28">
        <v>1608227850.5999999</v>
      </c>
      <c r="BQ28">
        <v>797.37900000000002</v>
      </c>
      <c r="BR28">
        <v>821.68138709677396</v>
      </c>
      <c r="BS28">
        <v>24.7707451612903</v>
      </c>
      <c r="BT28">
        <v>22.056467741935499</v>
      </c>
      <c r="BU28">
        <v>793.53793548387102</v>
      </c>
      <c r="BV28">
        <v>24.623322580645201</v>
      </c>
      <c r="BW28">
        <v>500.00829032258099</v>
      </c>
      <c r="BX28">
        <v>101.60874193548401</v>
      </c>
      <c r="BY28">
        <v>5.0291538709677397E-2</v>
      </c>
      <c r="BZ28">
        <v>27.975358064516101</v>
      </c>
      <c r="CA28">
        <v>28.4633838709677</v>
      </c>
      <c r="CB28">
        <v>999.9</v>
      </c>
      <c r="CC28">
        <v>0</v>
      </c>
      <c r="CD28">
        <v>0</v>
      </c>
      <c r="CE28">
        <v>9998.7096774193506</v>
      </c>
      <c r="CF28">
        <v>0</v>
      </c>
      <c r="CG28">
        <v>115.50541935483901</v>
      </c>
      <c r="CH28">
        <v>1399.9919354838701</v>
      </c>
      <c r="CI28">
        <v>0.90001200000000003</v>
      </c>
      <c r="CJ28">
        <v>9.9987500000000007E-2</v>
      </c>
      <c r="CK28">
        <v>0</v>
      </c>
      <c r="CL28">
        <v>928.21225806451605</v>
      </c>
      <c r="CM28">
        <v>4.9993800000000004</v>
      </c>
      <c r="CN28">
        <v>13125.325806451599</v>
      </c>
      <c r="CO28">
        <v>11164.3</v>
      </c>
      <c r="CP28">
        <v>48.508000000000003</v>
      </c>
      <c r="CQ28">
        <v>50.125</v>
      </c>
      <c r="CR28">
        <v>49.25</v>
      </c>
      <c r="CS28">
        <v>50.125</v>
      </c>
      <c r="CT28">
        <v>50.061999999999998</v>
      </c>
      <c r="CU28">
        <v>1255.51193548387</v>
      </c>
      <c r="CV28">
        <v>139.47999999999999</v>
      </c>
      <c r="CW28">
        <v>0</v>
      </c>
      <c r="CX28">
        <v>64.600000143051105</v>
      </c>
      <c r="CY28">
        <v>0</v>
      </c>
      <c r="CZ28">
        <v>927.21507692307705</v>
      </c>
      <c r="DA28">
        <v>-82.101606872341094</v>
      </c>
      <c r="DB28">
        <v>-1151.7914537122499</v>
      </c>
      <c r="DC28">
        <v>13111.396153846201</v>
      </c>
      <c r="DD28">
        <v>15</v>
      </c>
      <c r="DE28">
        <v>1608227569.0999999</v>
      </c>
      <c r="DF28" t="s">
        <v>327</v>
      </c>
      <c r="DG28">
        <v>1608227569.0999999</v>
      </c>
      <c r="DH28">
        <v>1608227564.0999999</v>
      </c>
      <c r="DI28">
        <v>6</v>
      </c>
      <c r="DJ28">
        <v>0.51800000000000002</v>
      </c>
      <c r="DK28">
        <v>1.4E-2</v>
      </c>
      <c r="DL28">
        <v>3.8410000000000002</v>
      </c>
      <c r="DM28">
        <v>0.14699999999999999</v>
      </c>
      <c r="DN28">
        <v>517</v>
      </c>
      <c r="DO28">
        <v>22</v>
      </c>
      <c r="DP28">
        <v>0.06</v>
      </c>
      <c r="DQ28">
        <v>0.05</v>
      </c>
      <c r="DR28">
        <v>18.407232588244</v>
      </c>
      <c r="DS28">
        <v>-4.1369600035744102E-2</v>
      </c>
      <c r="DT28">
        <v>0.201708049515499</v>
      </c>
      <c r="DU28">
        <v>1</v>
      </c>
      <c r="DV28">
        <v>-24.315187096774199</v>
      </c>
      <c r="DW28">
        <v>-0.14972903225805001</v>
      </c>
      <c r="DX28">
        <v>0.24045152115770699</v>
      </c>
      <c r="DY28">
        <v>1</v>
      </c>
      <c r="DZ28">
        <v>2.7140570967741899</v>
      </c>
      <c r="EA28">
        <v>1.9778225806449001E-2</v>
      </c>
      <c r="EB28">
        <v>1.72125459410618E-3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3.8410000000000002</v>
      </c>
      <c r="EJ28">
        <v>0.1474</v>
      </c>
      <c r="EK28">
        <v>3.84109999999998</v>
      </c>
      <c r="EL28">
        <v>0</v>
      </c>
      <c r="EM28">
        <v>0</v>
      </c>
      <c r="EN28">
        <v>0</v>
      </c>
      <c r="EO28">
        <v>0.14742000000000399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4.8</v>
      </c>
      <c r="EX28">
        <v>4.9000000000000004</v>
      </c>
      <c r="EY28">
        <v>2</v>
      </c>
      <c r="EZ28">
        <v>496.28300000000002</v>
      </c>
      <c r="FA28">
        <v>513.44299999999998</v>
      </c>
      <c r="FB28">
        <v>24.343499999999999</v>
      </c>
      <c r="FC28">
        <v>33.414000000000001</v>
      </c>
      <c r="FD28">
        <v>29.999700000000001</v>
      </c>
      <c r="FE28">
        <v>33.200699999999998</v>
      </c>
      <c r="FF28">
        <v>33.231699999999996</v>
      </c>
      <c r="FG28">
        <v>36.970300000000002</v>
      </c>
      <c r="FH28">
        <v>100</v>
      </c>
      <c r="FI28">
        <v>0</v>
      </c>
      <c r="FJ28">
        <v>24.353899999999999</v>
      </c>
      <c r="FK28">
        <v>822.90899999999999</v>
      </c>
      <c r="FL28">
        <v>9.4166299999999996</v>
      </c>
      <c r="FM28">
        <v>100.845</v>
      </c>
      <c r="FN28">
        <v>100.349</v>
      </c>
    </row>
    <row r="29" spans="1:170" x14ac:dyDescent="0.25">
      <c r="A29">
        <v>13</v>
      </c>
      <c r="B29">
        <v>1608227941.5999999</v>
      </c>
      <c r="C29">
        <v>1049.5999999046301</v>
      </c>
      <c r="D29" t="s">
        <v>340</v>
      </c>
      <c r="E29" t="s">
        <v>341</v>
      </c>
      <c r="F29" t="s">
        <v>285</v>
      </c>
      <c r="G29" t="s">
        <v>286</v>
      </c>
      <c r="H29">
        <v>1608227933.5999999</v>
      </c>
      <c r="I29">
        <f t="shared" si="0"/>
        <v>2.3077638768985542E-3</v>
      </c>
      <c r="J29">
        <f t="shared" si="1"/>
        <v>19.331039426129731</v>
      </c>
      <c r="K29">
        <f t="shared" si="2"/>
        <v>898.49187096774199</v>
      </c>
      <c r="L29">
        <f t="shared" si="3"/>
        <v>692.89650365953105</v>
      </c>
      <c r="M29">
        <f t="shared" si="4"/>
        <v>70.440820098976261</v>
      </c>
      <c r="N29">
        <f t="shared" si="5"/>
        <v>91.341930445546595</v>
      </c>
      <c r="O29">
        <f t="shared" si="6"/>
        <v>0.16920585979284988</v>
      </c>
      <c r="P29">
        <f t="shared" si="7"/>
        <v>2.9559816456243007</v>
      </c>
      <c r="Q29">
        <f t="shared" si="8"/>
        <v>0.16400332485364699</v>
      </c>
      <c r="R29">
        <f t="shared" si="9"/>
        <v>0.10295618041304438</v>
      </c>
      <c r="S29">
        <f t="shared" si="10"/>
        <v>231.29081770343254</v>
      </c>
      <c r="T29">
        <f t="shared" si="11"/>
        <v>28.742041372125296</v>
      </c>
      <c r="U29">
        <f t="shared" si="12"/>
        <v>28.4790548387097</v>
      </c>
      <c r="V29">
        <f t="shared" si="13"/>
        <v>3.9021191004993638</v>
      </c>
      <c r="W29">
        <f t="shared" si="14"/>
        <v>66.378079589850969</v>
      </c>
      <c r="X29">
        <f t="shared" si="15"/>
        <v>2.5167578448374637</v>
      </c>
      <c r="Y29">
        <f t="shared" si="16"/>
        <v>3.7915496507106985</v>
      </c>
      <c r="Z29">
        <f t="shared" si="17"/>
        <v>1.3853612556619002</v>
      </c>
      <c r="AA29">
        <f t="shared" si="18"/>
        <v>-101.77238697122624</v>
      </c>
      <c r="AB29">
        <f t="shared" si="19"/>
        <v>-78.714468394469364</v>
      </c>
      <c r="AC29">
        <f t="shared" si="20"/>
        <v>-5.8179238542815703</v>
      </c>
      <c r="AD29">
        <f t="shared" si="21"/>
        <v>44.986038483455374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53504.418016690732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904.95759999999996</v>
      </c>
      <c r="AR29">
        <v>1073.6400000000001</v>
      </c>
      <c r="AS29">
        <f t="shared" si="27"/>
        <v>0.15711262620617727</v>
      </c>
      <c r="AT29">
        <v>0.5</v>
      </c>
      <c r="AU29">
        <f t="shared" si="28"/>
        <v>1180.1815083051115</v>
      </c>
      <c r="AV29">
        <f t="shared" si="29"/>
        <v>19.331039426129731</v>
      </c>
      <c r="AW29">
        <f t="shared" si="30"/>
        <v>92.710708084891735</v>
      </c>
      <c r="AX29">
        <f t="shared" si="31"/>
        <v>0.46550054021832277</v>
      </c>
      <c r="AY29">
        <f t="shared" si="32"/>
        <v>1.6869258470705466E-2</v>
      </c>
      <c r="AZ29">
        <f t="shared" si="33"/>
        <v>2.0383368726947575</v>
      </c>
      <c r="BA29" t="s">
        <v>343</v>
      </c>
      <c r="BB29">
        <v>573.86</v>
      </c>
      <c r="BC29">
        <f t="shared" si="34"/>
        <v>499.78000000000009</v>
      </c>
      <c r="BD29">
        <f t="shared" si="35"/>
        <v>0.33751330585457623</v>
      </c>
      <c r="BE29">
        <f t="shared" si="36"/>
        <v>0.81408515672080406</v>
      </c>
      <c r="BF29">
        <f t="shared" si="37"/>
        <v>0.47096535312663773</v>
      </c>
      <c r="BG29">
        <f t="shared" si="38"/>
        <v>0.85935653649023835</v>
      </c>
      <c r="BH29">
        <f t="shared" si="39"/>
        <v>1399.99548387097</v>
      </c>
      <c r="BI29">
        <f t="shared" si="40"/>
        <v>1180.1815083051115</v>
      </c>
      <c r="BJ29">
        <f t="shared" si="41"/>
        <v>0.84298951096750996</v>
      </c>
      <c r="BK29">
        <f t="shared" si="42"/>
        <v>0.19597902193502009</v>
      </c>
      <c r="BL29">
        <v>6</v>
      </c>
      <c r="BM29">
        <v>0.5</v>
      </c>
      <c r="BN29" t="s">
        <v>290</v>
      </c>
      <c r="BO29">
        <v>2</v>
      </c>
      <c r="BP29">
        <v>1608227933.5999999</v>
      </c>
      <c r="BQ29">
        <v>898.49187096774199</v>
      </c>
      <c r="BR29">
        <v>924.17729032258103</v>
      </c>
      <c r="BS29">
        <v>24.756280645161301</v>
      </c>
      <c r="BT29">
        <v>22.055525806451602</v>
      </c>
      <c r="BU29">
        <v>894.65070967741997</v>
      </c>
      <c r="BV29">
        <v>24.608851612903202</v>
      </c>
      <c r="BW29">
        <v>500.00070967741902</v>
      </c>
      <c r="BX29">
        <v>101.61125806451599</v>
      </c>
      <c r="BY29">
        <v>5.0129641935483901E-2</v>
      </c>
      <c r="BZ29">
        <v>27.9851225806452</v>
      </c>
      <c r="CA29">
        <v>28.4790548387097</v>
      </c>
      <c r="CB29">
        <v>999.9</v>
      </c>
      <c r="CC29">
        <v>0</v>
      </c>
      <c r="CD29">
        <v>0</v>
      </c>
      <c r="CE29">
        <v>9990.4838709677406</v>
      </c>
      <c r="CF29">
        <v>0</v>
      </c>
      <c r="CG29">
        <v>113.643806451613</v>
      </c>
      <c r="CH29">
        <v>1399.99548387097</v>
      </c>
      <c r="CI29">
        <v>0.89999099999999999</v>
      </c>
      <c r="CJ29">
        <v>0.100009</v>
      </c>
      <c r="CK29">
        <v>0</v>
      </c>
      <c r="CL29">
        <v>905.01154838709704</v>
      </c>
      <c r="CM29">
        <v>4.9993800000000004</v>
      </c>
      <c r="CN29">
        <v>12795.3064516129</v>
      </c>
      <c r="CO29">
        <v>11164.264516129</v>
      </c>
      <c r="CP29">
        <v>48.515999999999998</v>
      </c>
      <c r="CQ29">
        <v>50.125</v>
      </c>
      <c r="CR29">
        <v>49.253999999999998</v>
      </c>
      <c r="CS29">
        <v>50.125</v>
      </c>
      <c r="CT29">
        <v>50.061999999999998</v>
      </c>
      <c r="CU29">
        <v>1255.48548387097</v>
      </c>
      <c r="CV29">
        <v>139.51</v>
      </c>
      <c r="CW29">
        <v>0</v>
      </c>
      <c r="CX29">
        <v>82.400000095367403</v>
      </c>
      <c r="CY29">
        <v>0</v>
      </c>
      <c r="CZ29">
        <v>904.95759999999996</v>
      </c>
      <c r="DA29">
        <v>2.0156153791801099</v>
      </c>
      <c r="DB29">
        <v>34.953846024953002</v>
      </c>
      <c r="DC29">
        <v>12794.611999999999</v>
      </c>
      <c r="DD29">
        <v>15</v>
      </c>
      <c r="DE29">
        <v>1608227569.0999999</v>
      </c>
      <c r="DF29" t="s">
        <v>327</v>
      </c>
      <c r="DG29">
        <v>1608227569.0999999</v>
      </c>
      <c r="DH29">
        <v>1608227564.0999999</v>
      </c>
      <c r="DI29">
        <v>6</v>
      </c>
      <c r="DJ29">
        <v>0.51800000000000002</v>
      </c>
      <c r="DK29">
        <v>1.4E-2</v>
      </c>
      <c r="DL29">
        <v>3.8410000000000002</v>
      </c>
      <c r="DM29">
        <v>0.14699999999999999</v>
      </c>
      <c r="DN29">
        <v>517</v>
      </c>
      <c r="DO29">
        <v>22</v>
      </c>
      <c r="DP29">
        <v>0.06</v>
      </c>
      <c r="DQ29">
        <v>0.05</v>
      </c>
      <c r="DR29">
        <v>19.3336487990533</v>
      </c>
      <c r="DS29">
        <v>-0.103246937839974</v>
      </c>
      <c r="DT29">
        <v>5.57592729393208E-2</v>
      </c>
      <c r="DU29">
        <v>1</v>
      </c>
      <c r="DV29">
        <v>-25.684909677419402</v>
      </c>
      <c r="DW29">
        <v>0.19017096774195699</v>
      </c>
      <c r="DX29">
        <v>6.9711295677653301E-2</v>
      </c>
      <c r="DY29">
        <v>1</v>
      </c>
      <c r="DZ29">
        <v>2.70089870967742</v>
      </c>
      <c r="EA29">
        <v>-1.36514516129147E-2</v>
      </c>
      <c r="EB29">
        <v>1.37225207393632E-3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3.8410000000000002</v>
      </c>
      <c r="EJ29">
        <v>0.1474</v>
      </c>
      <c r="EK29">
        <v>3.84109999999998</v>
      </c>
      <c r="EL29">
        <v>0</v>
      </c>
      <c r="EM29">
        <v>0</v>
      </c>
      <c r="EN29">
        <v>0</v>
      </c>
      <c r="EO29">
        <v>0.14742000000000399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6.3</v>
      </c>
      <c r="EY29">
        <v>2</v>
      </c>
      <c r="EZ29">
        <v>496.41</v>
      </c>
      <c r="FA29">
        <v>513.25900000000001</v>
      </c>
      <c r="FB29">
        <v>24.453399999999998</v>
      </c>
      <c r="FC29">
        <v>33.380099999999999</v>
      </c>
      <c r="FD29">
        <v>29.9998</v>
      </c>
      <c r="FE29">
        <v>33.170999999999999</v>
      </c>
      <c r="FF29">
        <v>33.2027</v>
      </c>
      <c r="FG29">
        <v>40.651499999999999</v>
      </c>
      <c r="FH29">
        <v>100</v>
      </c>
      <c r="FI29">
        <v>0</v>
      </c>
      <c r="FJ29">
        <v>24.460799999999999</v>
      </c>
      <c r="FK29">
        <v>924.81</v>
      </c>
      <c r="FL29">
        <v>9.4473699999999994</v>
      </c>
      <c r="FM29">
        <v>100.849</v>
      </c>
      <c r="FN29">
        <v>100.355</v>
      </c>
    </row>
    <row r="30" spans="1:170" x14ac:dyDescent="0.25">
      <c r="A30">
        <v>14</v>
      </c>
      <c r="B30">
        <v>1608228026.5999999</v>
      </c>
      <c r="C30">
        <v>1134.5999999046301</v>
      </c>
      <c r="D30" t="s">
        <v>344</v>
      </c>
      <c r="E30" t="s">
        <v>345</v>
      </c>
      <c r="F30" t="s">
        <v>285</v>
      </c>
      <c r="G30" t="s">
        <v>286</v>
      </c>
      <c r="H30">
        <v>1608228018.5999999</v>
      </c>
      <c r="I30">
        <f t="shared" si="0"/>
        <v>2.2294022747698602E-3</v>
      </c>
      <c r="J30">
        <f t="shared" si="1"/>
        <v>21.9818788324962</v>
      </c>
      <c r="K30">
        <f t="shared" si="2"/>
        <v>1195.6829032258099</v>
      </c>
      <c r="L30">
        <f t="shared" si="3"/>
        <v>949.28844349260635</v>
      </c>
      <c r="M30">
        <f t="shared" si="4"/>
        <v>96.514688845687999</v>
      </c>
      <c r="N30">
        <f t="shared" si="5"/>
        <v>121.56575185764045</v>
      </c>
      <c r="O30">
        <f t="shared" si="6"/>
        <v>0.16238983831020781</v>
      </c>
      <c r="P30">
        <f t="shared" si="7"/>
        <v>2.9608089444592349</v>
      </c>
      <c r="Q30">
        <f t="shared" si="8"/>
        <v>0.15759917964927189</v>
      </c>
      <c r="R30">
        <f t="shared" si="9"/>
        <v>9.8918136628284262E-2</v>
      </c>
      <c r="S30">
        <f t="shared" si="10"/>
        <v>231.29282850890874</v>
      </c>
      <c r="T30">
        <f t="shared" si="11"/>
        <v>28.751206191861698</v>
      </c>
      <c r="U30">
        <f t="shared" si="12"/>
        <v>28.459980645161298</v>
      </c>
      <c r="V30">
        <f t="shared" si="13"/>
        <v>3.8977976038297713</v>
      </c>
      <c r="W30">
        <f t="shared" si="14"/>
        <v>66.102013067712633</v>
      </c>
      <c r="X30">
        <f t="shared" si="15"/>
        <v>2.5048490905065828</v>
      </c>
      <c r="Y30">
        <f t="shared" si="16"/>
        <v>3.7893688471192273</v>
      </c>
      <c r="Z30">
        <f t="shared" si="17"/>
        <v>1.3929485133231885</v>
      </c>
      <c r="AA30">
        <f t="shared" si="18"/>
        <v>-98.316640317350831</v>
      </c>
      <c r="AB30">
        <f t="shared" si="19"/>
        <v>-77.373451296719097</v>
      </c>
      <c r="AC30">
        <f t="shared" si="20"/>
        <v>-5.7086600632745963</v>
      </c>
      <c r="AD30">
        <f t="shared" si="21"/>
        <v>49.894076831564206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53647.04867018239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882.98379999999997</v>
      </c>
      <c r="AR30">
        <v>1052.3</v>
      </c>
      <c r="AS30">
        <f t="shared" si="27"/>
        <v>0.16090107383825902</v>
      </c>
      <c r="AT30">
        <v>0.5</v>
      </c>
      <c r="AU30">
        <f t="shared" si="28"/>
        <v>1180.1918341115547</v>
      </c>
      <c r="AV30">
        <f t="shared" si="29"/>
        <v>21.9818788324962</v>
      </c>
      <c r="AW30">
        <f t="shared" si="30"/>
        <v>94.947066721846809</v>
      </c>
      <c r="AX30">
        <f t="shared" si="31"/>
        <v>0.45442364344768599</v>
      </c>
      <c r="AY30">
        <f t="shared" si="32"/>
        <v>1.9115219797546941E-2</v>
      </c>
      <c r="AZ30">
        <f t="shared" si="33"/>
        <v>2.0999524850327851</v>
      </c>
      <c r="BA30" t="s">
        <v>347</v>
      </c>
      <c r="BB30">
        <v>574.11</v>
      </c>
      <c r="BC30">
        <f t="shared" si="34"/>
        <v>478.18999999999994</v>
      </c>
      <c r="BD30">
        <f t="shared" si="35"/>
        <v>0.35407724962880865</v>
      </c>
      <c r="BE30">
        <f t="shared" si="36"/>
        <v>0.82209994903216921</v>
      </c>
      <c r="BF30">
        <f t="shared" si="37"/>
        <v>0.50268586566789208</v>
      </c>
      <c r="BG30">
        <f t="shared" si="38"/>
        <v>0.86773632688371582</v>
      </c>
      <c r="BH30">
        <f t="shared" si="39"/>
        <v>1400.00774193548</v>
      </c>
      <c r="BI30">
        <f t="shared" si="40"/>
        <v>1180.1918341115547</v>
      </c>
      <c r="BJ30">
        <f t="shared" si="41"/>
        <v>0.84298950552942331</v>
      </c>
      <c r="BK30">
        <f t="shared" si="42"/>
        <v>0.19597901105884652</v>
      </c>
      <c r="BL30">
        <v>6</v>
      </c>
      <c r="BM30">
        <v>0.5</v>
      </c>
      <c r="BN30" t="s">
        <v>290</v>
      </c>
      <c r="BO30">
        <v>2</v>
      </c>
      <c r="BP30">
        <v>1608228018.5999999</v>
      </c>
      <c r="BQ30">
        <v>1195.6829032258099</v>
      </c>
      <c r="BR30">
        <v>1225.25774193548</v>
      </c>
      <c r="BS30">
        <v>24.636916129032301</v>
      </c>
      <c r="BT30">
        <v>22.027738709677401</v>
      </c>
      <c r="BU30">
        <v>1191.84193548387</v>
      </c>
      <c r="BV30">
        <v>24.489496774193601</v>
      </c>
      <c r="BW30">
        <v>500.03729032258099</v>
      </c>
      <c r="BX30">
        <v>101.620483870968</v>
      </c>
      <c r="BY30">
        <v>5.0077387096774201E-2</v>
      </c>
      <c r="BZ30">
        <v>27.975254838709699</v>
      </c>
      <c r="CA30">
        <v>28.459980645161298</v>
      </c>
      <c r="CB30">
        <v>999.9</v>
      </c>
      <c r="CC30">
        <v>0</v>
      </c>
      <c r="CD30">
        <v>0</v>
      </c>
      <c r="CE30">
        <v>10016.964516128999</v>
      </c>
      <c r="CF30">
        <v>0</v>
      </c>
      <c r="CG30">
        <v>110.06332258064501</v>
      </c>
      <c r="CH30">
        <v>1400.00774193548</v>
      </c>
      <c r="CI30">
        <v>0.89999167741935504</v>
      </c>
      <c r="CJ30">
        <v>0.10000832903225799</v>
      </c>
      <c r="CK30">
        <v>0</v>
      </c>
      <c r="CL30">
        <v>882.33812903225805</v>
      </c>
      <c r="CM30">
        <v>4.9993800000000004</v>
      </c>
      <c r="CN30">
        <v>12480.6967741935</v>
      </c>
      <c r="CO30">
        <v>11164.374193548399</v>
      </c>
      <c r="CP30">
        <v>48.5</v>
      </c>
      <c r="CQ30">
        <v>50.100612903225802</v>
      </c>
      <c r="CR30">
        <v>49.253999999999998</v>
      </c>
      <c r="CS30">
        <v>50.0741935483871</v>
      </c>
      <c r="CT30">
        <v>50.04</v>
      </c>
      <c r="CU30">
        <v>1255.49677419355</v>
      </c>
      <c r="CV30">
        <v>139.51096774193601</v>
      </c>
      <c r="CW30">
        <v>0</v>
      </c>
      <c r="CX30">
        <v>84.400000095367403</v>
      </c>
      <c r="CY30">
        <v>0</v>
      </c>
      <c r="CZ30">
        <v>882.98379999999997</v>
      </c>
      <c r="DA30">
        <v>59.176999893989901</v>
      </c>
      <c r="DB30">
        <v>816.09999856241905</v>
      </c>
      <c r="DC30">
        <v>12489.7</v>
      </c>
      <c r="DD30">
        <v>15</v>
      </c>
      <c r="DE30">
        <v>1608227569.0999999</v>
      </c>
      <c r="DF30" t="s">
        <v>327</v>
      </c>
      <c r="DG30">
        <v>1608227569.0999999</v>
      </c>
      <c r="DH30">
        <v>1608227564.0999999</v>
      </c>
      <c r="DI30">
        <v>6</v>
      </c>
      <c r="DJ30">
        <v>0.51800000000000002</v>
      </c>
      <c r="DK30">
        <v>1.4E-2</v>
      </c>
      <c r="DL30">
        <v>3.8410000000000002</v>
      </c>
      <c r="DM30">
        <v>0.14699999999999999</v>
      </c>
      <c r="DN30">
        <v>517</v>
      </c>
      <c r="DO30">
        <v>22</v>
      </c>
      <c r="DP30">
        <v>0.06</v>
      </c>
      <c r="DQ30">
        <v>0.05</v>
      </c>
      <c r="DR30">
        <v>21.999421919735902</v>
      </c>
      <c r="DS30">
        <v>0.27225465055593401</v>
      </c>
      <c r="DT30">
        <v>0.12560902739742699</v>
      </c>
      <c r="DU30">
        <v>1</v>
      </c>
      <c r="DV30">
        <v>-29.5846129032258</v>
      </c>
      <c r="DW30">
        <v>1.09161290322441E-2</v>
      </c>
      <c r="DX30">
        <v>0.165236631379473</v>
      </c>
      <c r="DY30">
        <v>1</v>
      </c>
      <c r="DZ30">
        <v>2.6093083870967702</v>
      </c>
      <c r="EA30">
        <v>-2.0278064516137201E-2</v>
      </c>
      <c r="EB30">
        <v>1.6699219544718501E-3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3.84</v>
      </c>
      <c r="EJ30">
        <v>0.1474</v>
      </c>
      <c r="EK30">
        <v>3.84109999999998</v>
      </c>
      <c r="EL30">
        <v>0</v>
      </c>
      <c r="EM30">
        <v>0</v>
      </c>
      <c r="EN30">
        <v>0</v>
      </c>
      <c r="EO30">
        <v>0.14742000000000399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7.6</v>
      </c>
      <c r="EX30">
        <v>7.7</v>
      </c>
      <c r="EY30">
        <v>2</v>
      </c>
      <c r="EZ30">
        <v>496.35399999999998</v>
      </c>
      <c r="FA30">
        <v>513.84699999999998</v>
      </c>
      <c r="FB30">
        <v>24.493300000000001</v>
      </c>
      <c r="FC30">
        <v>33.3172</v>
      </c>
      <c r="FD30">
        <v>29.999500000000001</v>
      </c>
      <c r="FE30">
        <v>33.1175</v>
      </c>
      <c r="FF30">
        <v>33.147799999999997</v>
      </c>
      <c r="FG30">
        <v>51.167099999999998</v>
      </c>
      <c r="FH30">
        <v>100</v>
      </c>
      <c r="FI30">
        <v>0</v>
      </c>
      <c r="FJ30">
        <v>24.509599999999999</v>
      </c>
      <c r="FK30">
        <v>1226.5999999999999</v>
      </c>
      <c r="FL30">
        <v>9.53444</v>
      </c>
      <c r="FM30">
        <v>100.85899999999999</v>
      </c>
      <c r="FN30">
        <v>100.366</v>
      </c>
    </row>
    <row r="31" spans="1:170" x14ac:dyDescent="0.25">
      <c r="A31">
        <v>15</v>
      </c>
      <c r="B31">
        <v>1608228111.5999999</v>
      </c>
      <c r="C31">
        <v>1219.5999999046301</v>
      </c>
      <c r="D31" t="s">
        <v>348</v>
      </c>
      <c r="E31" t="s">
        <v>349</v>
      </c>
      <c r="F31" t="s">
        <v>285</v>
      </c>
      <c r="G31" t="s">
        <v>286</v>
      </c>
      <c r="H31">
        <v>1608228103.5999999</v>
      </c>
      <c r="I31">
        <f t="shared" si="0"/>
        <v>2.1417997914059145E-3</v>
      </c>
      <c r="J31">
        <f t="shared" si="1"/>
        <v>22.351860971123326</v>
      </c>
      <c r="K31">
        <f t="shared" si="2"/>
        <v>1396.5206451612901</v>
      </c>
      <c r="L31">
        <f t="shared" si="3"/>
        <v>1129.1202937828198</v>
      </c>
      <c r="M31">
        <f t="shared" si="4"/>
        <v>114.809973777351</v>
      </c>
      <c r="N31">
        <f t="shared" si="5"/>
        <v>141.99948360979195</v>
      </c>
      <c r="O31">
        <f t="shared" si="6"/>
        <v>0.15362277271260158</v>
      </c>
      <c r="P31">
        <f t="shared" si="7"/>
        <v>2.958737532193767</v>
      </c>
      <c r="Q31">
        <f t="shared" si="8"/>
        <v>0.14932514390517404</v>
      </c>
      <c r="R31">
        <f t="shared" si="9"/>
        <v>9.3704325592891158E-2</v>
      </c>
      <c r="S31">
        <f t="shared" si="10"/>
        <v>231.29014848807714</v>
      </c>
      <c r="T31">
        <f t="shared" si="11"/>
        <v>28.79232196449696</v>
      </c>
      <c r="U31">
        <f t="shared" si="12"/>
        <v>28.4862161290323</v>
      </c>
      <c r="V31">
        <f t="shared" si="13"/>
        <v>3.903742658918834</v>
      </c>
      <c r="W31">
        <f t="shared" si="14"/>
        <v>65.671913779102738</v>
      </c>
      <c r="X31">
        <f t="shared" si="15"/>
        <v>2.4911752942386625</v>
      </c>
      <c r="Y31">
        <f t="shared" si="16"/>
        <v>3.7933648509438935</v>
      </c>
      <c r="Z31">
        <f t="shared" si="17"/>
        <v>1.4125673646801715</v>
      </c>
      <c r="AA31">
        <f t="shared" si="18"/>
        <v>-94.45337080100083</v>
      </c>
      <c r="AB31">
        <f t="shared" si="19"/>
        <v>-78.620624801742807</v>
      </c>
      <c r="AC31">
        <f t="shared" si="20"/>
        <v>-5.8060194800201428</v>
      </c>
      <c r="AD31">
        <f t="shared" si="21"/>
        <v>52.410133405313346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53583.676550552686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869.64991999999995</v>
      </c>
      <c r="AR31">
        <v>1037.3800000000001</v>
      </c>
      <c r="AS31">
        <f t="shared" si="27"/>
        <v>0.16168624804796716</v>
      </c>
      <c r="AT31">
        <v>0.5</v>
      </c>
      <c r="AU31">
        <f t="shared" si="28"/>
        <v>1180.1779857244694</v>
      </c>
      <c r="AV31">
        <f t="shared" si="29"/>
        <v>22.351860971123326</v>
      </c>
      <c r="AW31">
        <f t="shared" si="30"/>
        <v>95.409275270298409</v>
      </c>
      <c r="AX31">
        <f t="shared" si="31"/>
        <v>0.44831209392893645</v>
      </c>
      <c r="AY31">
        <f t="shared" si="32"/>
        <v>1.9428940997288539E-2</v>
      </c>
      <c r="AZ31">
        <f t="shared" si="33"/>
        <v>2.1445371994833131</v>
      </c>
      <c r="BA31" t="s">
        <v>351</v>
      </c>
      <c r="BB31">
        <v>572.30999999999995</v>
      </c>
      <c r="BC31">
        <f t="shared" si="34"/>
        <v>465.07000000000016</v>
      </c>
      <c r="BD31">
        <f t="shared" si="35"/>
        <v>0.3606555572279444</v>
      </c>
      <c r="BE31">
        <f t="shared" si="36"/>
        <v>0.82709674061350968</v>
      </c>
      <c r="BF31">
        <f t="shared" si="37"/>
        <v>0.52105770967849863</v>
      </c>
      <c r="BG31">
        <f t="shared" si="38"/>
        <v>0.87359511191983041</v>
      </c>
      <c r="BH31">
        <f t="shared" si="39"/>
        <v>1399.99129032258</v>
      </c>
      <c r="BI31">
        <f t="shared" si="40"/>
        <v>1180.1779857244694</v>
      </c>
      <c r="BJ31">
        <f t="shared" si="41"/>
        <v>0.84298951992232607</v>
      </c>
      <c r="BK31">
        <f t="shared" si="42"/>
        <v>0.19597903984465218</v>
      </c>
      <c r="BL31">
        <v>6</v>
      </c>
      <c r="BM31">
        <v>0.5</v>
      </c>
      <c r="BN31" t="s">
        <v>290</v>
      </c>
      <c r="BO31">
        <v>2</v>
      </c>
      <c r="BP31">
        <v>1608228103.5999999</v>
      </c>
      <c r="BQ31">
        <v>1396.5206451612901</v>
      </c>
      <c r="BR31">
        <v>1426.93129032258</v>
      </c>
      <c r="BS31">
        <v>24.499932258064501</v>
      </c>
      <c r="BT31">
        <v>21.992812903225801</v>
      </c>
      <c r="BU31">
        <v>1392.67935483871</v>
      </c>
      <c r="BV31">
        <v>24.352509677419398</v>
      </c>
      <c r="BW31">
        <v>500.01429032258102</v>
      </c>
      <c r="BX31">
        <v>101.631193548387</v>
      </c>
      <c r="BY31">
        <v>4.9711851612903202E-2</v>
      </c>
      <c r="BZ31">
        <v>27.993332258064498</v>
      </c>
      <c r="CA31">
        <v>28.4862161290323</v>
      </c>
      <c r="CB31">
        <v>999.9</v>
      </c>
      <c r="CC31">
        <v>0</v>
      </c>
      <c r="CD31">
        <v>0</v>
      </c>
      <c r="CE31">
        <v>10004.151612903201</v>
      </c>
      <c r="CF31">
        <v>0</v>
      </c>
      <c r="CG31">
        <v>118.544612903226</v>
      </c>
      <c r="CH31">
        <v>1399.99129032258</v>
      </c>
      <c r="CI31">
        <v>0.89999167741935504</v>
      </c>
      <c r="CJ31">
        <v>0.10000832903225799</v>
      </c>
      <c r="CK31">
        <v>0</v>
      </c>
      <c r="CL31">
        <v>868.831064516129</v>
      </c>
      <c r="CM31">
        <v>4.9993800000000004</v>
      </c>
      <c r="CN31">
        <v>12296.748387096801</v>
      </c>
      <c r="CO31">
        <v>11164.2322580645</v>
      </c>
      <c r="CP31">
        <v>48.443096774193499</v>
      </c>
      <c r="CQ31">
        <v>50.061999999999998</v>
      </c>
      <c r="CR31">
        <v>49.2296774193548</v>
      </c>
      <c r="CS31">
        <v>50.03</v>
      </c>
      <c r="CT31">
        <v>50</v>
      </c>
      <c r="CU31">
        <v>1255.48129032258</v>
      </c>
      <c r="CV31">
        <v>139.51</v>
      </c>
      <c r="CW31">
        <v>0</v>
      </c>
      <c r="CX31">
        <v>84.400000095367403</v>
      </c>
      <c r="CY31">
        <v>0</v>
      </c>
      <c r="CZ31">
        <v>869.64991999999995</v>
      </c>
      <c r="DA31">
        <v>63.813307588621598</v>
      </c>
      <c r="DB31">
        <v>880.56922932529505</v>
      </c>
      <c r="DC31">
        <v>12307.804</v>
      </c>
      <c r="DD31">
        <v>15</v>
      </c>
      <c r="DE31">
        <v>1608227569.0999999</v>
      </c>
      <c r="DF31" t="s">
        <v>327</v>
      </c>
      <c r="DG31">
        <v>1608227569.0999999</v>
      </c>
      <c r="DH31">
        <v>1608227564.0999999</v>
      </c>
      <c r="DI31">
        <v>6</v>
      </c>
      <c r="DJ31">
        <v>0.51800000000000002</v>
      </c>
      <c r="DK31">
        <v>1.4E-2</v>
      </c>
      <c r="DL31">
        <v>3.8410000000000002</v>
      </c>
      <c r="DM31">
        <v>0.14699999999999999</v>
      </c>
      <c r="DN31">
        <v>517</v>
      </c>
      <c r="DO31">
        <v>22</v>
      </c>
      <c r="DP31">
        <v>0.06</v>
      </c>
      <c r="DQ31">
        <v>0.05</v>
      </c>
      <c r="DR31">
        <v>22.3461698363534</v>
      </c>
      <c r="DS31">
        <v>0.23009528514236899</v>
      </c>
      <c r="DT31">
        <v>0.18338827560474799</v>
      </c>
      <c r="DU31">
        <v>1</v>
      </c>
      <c r="DV31">
        <v>-30.399322580645201</v>
      </c>
      <c r="DW31">
        <v>-0.121195161290132</v>
      </c>
      <c r="DX31">
        <v>0.21626344703248501</v>
      </c>
      <c r="DY31">
        <v>1</v>
      </c>
      <c r="DZ31">
        <v>2.5075390322580602</v>
      </c>
      <c r="EA31">
        <v>-5.2628225806454397E-2</v>
      </c>
      <c r="EB31">
        <v>3.97257725302071E-3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3.84</v>
      </c>
      <c r="EJ31">
        <v>0.1474</v>
      </c>
      <c r="EK31">
        <v>3.84109999999998</v>
      </c>
      <c r="EL31">
        <v>0</v>
      </c>
      <c r="EM31">
        <v>0</v>
      </c>
      <c r="EN31">
        <v>0</v>
      </c>
      <c r="EO31">
        <v>0.14742000000000399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</v>
      </c>
      <c r="EX31">
        <v>9.1</v>
      </c>
      <c r="EY31">
        <v>2</v>
      </c>
      <c r="EZ31">
        <v>496.11099999999999</v>
      </c>
      <c r="FA31">
        <v>514.21299999999997</v>
      </c>
      <c r="FB31">
        <v>24.547799999999999</v>
      </c>
      <c r="FC31">
        <v>33.226999999999997</v>
      </c>
      <c r="FD31">
        <v>29.9999</v>
      </c>
      <c r="FE31">
        <v>33.046300000000002</v>
      </c>
      <c r="FF31">
        <v>33.080399999999997</v>
      </c>
      <c r="FG31">
        <v>57.912100000000002</v>
      </c>
      <c r="FH31">
        <v>100</v>
      </c>
      <c r="FI31">
        <v>0</v>
      </c>
      <c r="FJ31">
        <v>24.545000000000002</v>
      </c>
      <c r="FK31">
        <v>1428.13</v>
      </c>
      <c r="FL31">
        <v>9.5993399999999998</v>
      </c>
      <c r="FM31">
        <v>100.874</v>
      </c>
      <c r="FN31">
        <v>100.379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2020-12-17T10:07:02Z</dcterms:created>
  <dcterms:modified xsi:type="dcterms:W3CDTF">2021-05-04T23:46:48Z</dcterms:modified>
</cp:coreProperties>
</file>