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70515CD3-0FA1-4E37-9662-32C5FF9EC295}" xr6:coauthVersionLast="46" xr6:coauthVersionMax="46" xr10:uidLastSave="{00000000-0000-0000-0000-000000000000}"/>
  <bookViews>
    <workbookView xWindow="735" yWindow="73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M30" i="1"/>
  <c r="AN30" i="1" s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/>
  <c r="I29" i="1" s="1"/>
  <c r="Y29" i="1"/>
  <c r="X29" i="1"/>
  <c r="W29" i="1" s="1"/>
  <c r="P29" i="1"/>
  <c r="N29" i="1"/>
  <c r="K29" i="1"/>
  <c r="J29" i="1"/>
  <c r="AV29" i="1" s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AH27" i="1"/>
  <c r="Y27" i="1"/>
  <c r="X27" i="1"/>
  <c r="W27" i="1" s="1"/>
  <c r="P27" i="1"/>
  <c r="BK26" i="1"/>
  <c r="S26" i="1" s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 s="1"/>
  <c r="K26" i="1" s="1"/>
  <c r="Y26" i="1"/>
  <c r="W26" i="1" s="1"/>
  <c r="X26" i="1"/>
  <c r="P26" i="1"/>
  <c r="BK25" i="1"/>
  <c r="BJ25" i="1"/>
  <c r="BI25" i="1"/>
  <c r="AU25" i="1" s="1"/>
  <c r="AW25" i="1" s="1"/>
  <c r="BH25" i="1"/>
  <c r="BG25" i="1"/>
  <c r="BF25" i="1"/>
  <c r="BE25" i="1"/>
  <c r="BD25" i="1"/>
  <c r="BC25" i="1"/>
  <c r="AX25" i="1" s="1"/>
  <c r="AZ25" i="1"/>
  <c r="AS25" i="1"/>
  <c r="AN25" i="1"/>
  <c r="AM25" i="1"/>
  <c r="AI25" i="1"/>
  <c r="AG25" i="1"/>
  <c r="K25" i="1" s="1"/>
  <c r="Y25" i="1"/>
  <c r="X25" i="1"/>
  <c r="W25" i="1"/>
  <c r="P25" i="1"/>
  <c r="N25" i="1"/>
  <c r="BK24" i="1"/>
  <c r="BJ24" i="1"/>
  <c r="BI24" i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I24" i="1"/>
  <c r="AA24" i="1" s="1"/>
  <c r="BK23" i="1"/>
  <c r="BJ23" i="1"/>
  <c r="BI23" i="1" s="1"/>
  <c r="BH23" i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/>
  <c r="Y22" i="1"/>
  <c r="X22" i="1"/>
  <c r="W22" i="1"/>
  <c r="P22" i="1"/>
  <c r="BK21" i="1"/>
  <c r="BJ21" i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H21" i="1"/>
  <c r="AG21" i="1"/>
  <c r="I21" i="1" s="1"/>
  <c r="Y21" i="1"/>
  <c r="X21" i="1"/>
  <c r="W21" i="1" s="1"/>
  <c r="P21" i="1"/>
  <c r="K21" i="1"/>
  <c r="J21" i="1"/>
  <c r="AV21" i="1" s="1"/>
  <c r="BK20" i="1"/>
  <c r="BJ20" i="1"/>
  <c r="BH20" i="1"/>
  <c r="BI20" i="1" s="1"/>
  <c r="S20" i="1" s="1"/>
  <c r="BG20" i="1"/>
  <c r="BF20" i="1"/>
  <c r="BE20" i="1"/>
  <c r="BD20" i="1"/>
  <c r="BC20" i="1"/>
  <c r="AZ20" i="1"/>
  <c r="AX20" i="1"/>
  <c r="AU20" i="1"/>
  <c r="AW20" i="1" s="1"/>
  <c r="AS20" i="1"/>
  <c r="AN20" i="1"/>
  <c r="AM20" i="1"/>
  <c r="AI20" i="1"/>
  <c r="AG20" i="1" s="1"/>
  <c r="Y20" i="1"/>
  <c r="X20" i="1"/>
  <c r="W20" i="1" s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S18" i="1" s="1"/>
  <c r="BJ18" i="1"/>
  <c r="BI18" i="1"/>
  <c r="AU18" i="1" s="1"/>
  <c r="BH18" i="1"/>
  <c r="BG18" i="1"/>
  <c r="BF18" i="1"/>
  <c r="BE18" i="1"/>
  <c r="BD18" i="1"/>
  <c r="BC18" i="1"/>
  <c r="AX18" i="1" s="1"/>
  <c r="AZ18" i="1"/>
  <c r="AS18" i="1"/>
  <c r="AW18" i="1" s="1"/>
  <c r="AN18" i="1"/>
  <c r="AM18" i="1"/>
  <c r="AI18" i="1"/>
  <c r="AG18" i="1" s="1"/>
  <c r="Y18" i="1"/>
  <c r="X18" i="1"/>
  <c r="W18" i="1" s="1"/>
  <c r="P18" i="1"/>
  <c r="K18" i="1"/>
  <c r="BK17" i="1"/>
  <c r="BJ17" i="1"/>
  <c r="BI17" i="1"/>
  <c r="AU17" i="1" s="1"/>
  <c r="AW17" i="1" s="1"/>
  <c r="BH17" i="1"/>
  <c r="BG17" i="1"/>
  <c r="BF17" i="1"/>
  <c r="BE17" i="1"/>
  <c r="BD17" i="1"/>
  <c r="BC17" i="1"/>
  <c r="AX17" i="1" s="1"/>
  <c r="AZ17" i="1"/>
  <c r="AS17" i="1"/>
  <c r="AN17" i="1"/>
  <c r="AM17" i="1"/>
  <c r="AI17" i="1"/>
  <c r="AG17" i="1"/>
  <c r="I17" i="1" s="1"/>
  <c r="Y17" i="1"/>
  <c r="X17" i="1"/>
  <c r="W17" i="1"/>
  <c r="P17" i="1"/>
  <c r="N17" i="1"/>
  <c r="AU22" i="1" l="1"/>
  <c r="AW22" i="1" s="1"/>
  <c r="S22" i="1"/>
  <c r="AA21" i="1"/>
  <c r="N27" i="1"/>
  <c r="K27" i="1"/>
  <c r="J27" i="1"/>
  <c r="AV27" i="1" s="1"/>
  <c r="I27" i="1"/>
  <c r="AY29" i="1"/>
  <c r="AU29" i="1"/>
  <c r="S29" i="1"/>
  <c r="AA17" i="1"/>
  <c r="T20" i="1"/>
  <c r="U20" i="1" s="1"/>
  <c r="AU24" i="1"/>
  <c r="S24" i="1"/>
  <c r="AW29" i="1"/>
  <c r="AH20" i="1"/>
  <c r="K20" i="1"/>
  <c r="J20" i="1"/>
  <c r="AV20" i="1" s="1"/>
  <c r="AY20" i="1" s="1"/>
  <c r="N20" i="1"/>
  <c r="I20" i="1"/>
  <c r="K28" i="1"/>
  <c r="J28" i="1"/>
  <c r="AV28" i="1" s="1"/>
  <c r="I28" i="1"/>
  <c r="AH28" i="1"/>
  <c r="N28" i="1"/>
  <c r="AU30" i="1"/>
  <c r="AW30" i="1" s="1"/>
  <c r="S30" i="1"/>
  <c r="S19" i="1"/>
  <c r="AU19" i="1"/>
  <c r="AW19" i="1" s="1"/>
  <c r="BI21" i="1"/>
  <c r="N22" i="1"/>
  <c r="J22" i="1"/>
  <c r="AV22" i="1" s="1"/>
  <c r="AY22" i="1" s="1"/>
  <c r="K22" i="1"/>
  <c r="I22" i="1"/>
  <c r="AH22" i="1"/>
  <c r="AH24" i="1"/>
  <c r="N24" i="1"/>
  <c r="K24" i="1"/>
  <c r="J24" i="1"/>
  <c r="AV24" i="1" s="1"/>
  <c r="AY24" i="1" s="1"/>
  <c r="AU27" i="1"/>
  <c r="AW27" i="1" s="1"/>
  <c r="S27" i="1"/>
  <c r="S31" i="1"/>
  <c r="AU31" i="1"/>
  <c r="J26" i="1"/>
  <c r="AV26" i="1" s="1"/>
  <c r="AY26" i="1" s="1"/>
  <c r="I26" i="1"/>
  <c r="AH26" i="1"/>
  <c r="N26" i="1"/>
  <c r="J18" i="1"/>
  <c r="AV18" i="1" s="1"/>
  <c r="AY18" i="1" s="1"/>
  <c r="I18" i="1"/>
  <c r="T18" i="1" s="1"/>
  <c r="U18" i="1" s="1"/>
  <c r="N18" i="1"/>
  <c r="AH18" i="1"/>
  <c r="AW23" i="1"/>
  <c r="S23" i="1"/>
  <c r="AU23" i="1"/>
  <c r="AW31" i="1"/>
  <c r="N19" i="1"/>
  <c r="I19" i="1"/>
  <c r="K19" i="1"/>
  <c r="J19" i="1"/>
  <c r="AV19" i="1" s="1"/>
  <c r="AA29" i="1"/>
  <c r="AH19" i="1"/>
  <c r="AW24" i="1"/>
  <c r="S28" i="1"/>
  <c r="AU28" i="1"/>
  <c r="AW28" i="1" s="1"/>
  <c r="AH30" i="1"/>
  <c r="AH17" i="1"/>
  <c r="N23" i="1"/>
  <c r="AH25" i="1"/>
  <c r="I30" i="1"/>
  <c r="N31" i="1"/>
  <c r="I25" i="1"/>
  <c r="J30" i="1"/>
  <c r="AV30" i="1" s="1"/>
  <c r="J17" i="1"/>
  <c r="AV17" i="1" s="1"/>
  <c r="AY17" i="1" s="1"/>
  <c r="N21" i="1"/>
  <c r="AH23" i="1"/>
  <c r="J25" i="1"/>
  <c r="AV25" i="1" s="1"/>
  <c r="AY25" i="1" s="1"/>
  <c r="K30" i="1"/>
  <c r="AH31" i="1"/>
  <c r="K17" i="1"/>
  <c r="S17" i="1"/>
  <c r="I23" i="1"/>
  <c r="S25" i="1"/>
  <c r="I31" i="1"/>
  <c r="J23" i="1"/>
  <c r="AV23" i="1" s="1"/>
  <c r="AY23" i="1" s="1"/>
  <c r="AH29" i="1"/>
  <c r="J31" i="1"/>
  <c r="AV31" i="1" s="1"/>
  <c r="AY31" i="1" s="1"/>
  <c r="AB18" i="1" l="1"/>
  <c r="V18" i="1"/>
  <c r="Z18" i="1" s="1"/>
  <c r="AC18" i="1"/>
  <c r="T24" i="1"/>
  <c r="U24" i="1" s="1"/>
  <c r="AA31" i="1"/>
  <c r="T19" i="1"/>
  <c r="U19" i="1" s="1"/>
  <c r="AA20" i="1"/>
  <c r="Q20" i="1"/>
  <c r="O20" i="1" s="1"/>
  <c r="R20" i="1" s="1"/>
  <c r="L20" i="1" s="1"/>
  <c r="M20" i="1" s="1"/>
  <c r="AA27" i="1"/>
  <c r="Q27" i="1"/>
  <c r="O27" i="1" s="1"/>
  <c r="R27" i="1" s="1"/>
  <c r="L27" i="1" s="1"/>
  <c r="M27" i="1" s="1"/>
  <c r="T22" i="1"/>
  <c r="U22" i="1" s="1"/>
  <c r="T25" i="1"/>
  <c r="U25" i="1" s="1"/>
  <c r="T27" i="1"/>
  <c r="U27" i="1" s="1"/>
  <c r="AA22" i="1"/>
  <c r="Q22" i="1"/>
  <c r="O22" i="1" s="1"/>
  <c r="R22" i="1" s="1"/>
  <c r="L22" i="1" s="1"/>
  <c r="M22" i="1" s="1"/>
  <c r="T30" i="1"/>
  <c r="U30" i="1" s="1"/>
  <c r="AY27" i="1"/>
  <c r="T23" i="1"/>
  <c r="U23" i="1" s="1"/>
  <c r="AY19" i="1"/>
  <c r="AA26" i="1"/>
  <c r="V20" i="1"/>
  <c r="Z20" i="1" s="1"/>
  <c r="AC20" i="1"/>
  <c r="T17" i="1"/>
  <c r="U17" i="1" s="1"/>
  <c r="AA25" i="1"/>
  <c r="T28" i="1"/>
  <c r="U28" i="1" s="1"/>
  <c r="AY30" i="1"/>
  <c r="AA19" i="1"/>
  <c r="Q19" i="1"/>
  <c r="O19" i="1" s="1"/>
  <c r="R19" i="1" s="1"/>
  <c r="L19" i="1" s="1"/>
  <c r="M19" i="1" s="1"/>
  <c r="AU21" i="1"/>
  <c r="S21" i="1"/>
  <c r="AA28" i="1"/>
  <c r="Q28" i="1"/>
  <c r="O28" i="1" s="1"/>
  <c r="R28" i="1" s="1"/>
  <c r="L28" i="1" s="1"/>
  <c r="M28" i="1" s="1"/>
  <c r="T29" i="1"/>
  <c r="U29" i="1" s="1"/>
  <c r="T26" i="1"/>
  <c r="U26" i="1" s="1"/>
  <c r="AA23" i="1"/>
  <c r="AA30" i="1"/>
  <c r="Q30" i="1"/>
  <c r="O30" i="1" s="1"/>
  <c r="R30" i="1" s="1"/>
  <c r="L30" i="1" s="1"/>
  <c r="M30" i="1" s="1"/>
  <c r="AB20" i="1"/>
  <c r="Q18" i="1"/>
  <c r="O18" i="1" s="1"/>
  <c r="R18" i="1" s="1"/>
  <c r="L18" i="1" s="1"/>
  <c r="M18" i="1" s="1"/>
  <c r="AA18" i="1"/>
  <c r="T31" i="1"/>
  <c r="U31" i="1" s="1"/>
  <c r="Q31" i="1" s="1"/>
  <c r="O31" i="1" s="1"/>
  <c r="R31" i="1" s="1"/>
  <c r="L31" i="1" s="1"/>
  <c r="M31" i="1" s="1"/>
  <c r="AY28" i="1"/>
  <c r="AC17" i="1" l="1"/>
  <c r="AB17" i="1"/>
  <c r="V17" i="1"/>
  <c r="Z17" i="1" s="1"/>
  <c r="Q17" i="1"/>
  <c r="O17" i="1" s="1"/>
  <c r="R17" i="1" s="1"/>
  <c r="L17" i="1" s="1"/>
  <c r="M17" i="1" s="1"/>
  <c r="V26" i="1"/>
  <c r="Z26" i="1" s="1"/>
  <c r="AC26" i="1"/>
  <c r="AD26" i="1" s="1"/>
  <c r="AB26" i="1"/>
  <c r="AD20" i="1"/>
  <c r="V30" i="1"/>
  <c r="Z30" i="1" s="1"/>
  <c r="AC30" i="1"/>
  <c r="AB30" i="1"/>
  <c r="V22" i="1"/>
  <c r="Z22" i="1" s="1"/>
  <c r="AC22" i="1"/>
  <c r="AD22" i="1" s="1"/>
  <c r="AB22" i="1"/>
  <c r="AC25" i="1"/>
  <c r="AB25" i="1"/>
  <c r="V25" i="1"/>
  <c r="Z25" i="1" s="1"/>
  <c r="AB31" i="1"/>
  <c r="V31" i="1"/>
  <c r="Z31" i="1" s="1"/>
  <c r="AC31" i="1"/>
  <c r="AD31" i="1" s="1"/>
  <c r="V29" i="1"/>
  <c r="Z29" i="1" s="1"/>
  <c r="AC29" i="1"/>
  <c r="Q29" i="1"/>
  <c r="O29" i="1" s="1"/>
  <c r="R29" i="1" s="1"/>
  <c r="L29" i="1" s="1"/>
  <c r="M29" i="1" s="1"/>
  <c r="AB29" i="1"/>
  <c r="V28" i="1"/>
  <c r="Z28" i="1" s="1"/>
  <c r="AC28" i="1"/>
  <c r="AD28" i="1" s="1"/>
  <c r="AB28" i="1"/>
  <c r="Q26" i="1"/>
  <c r="O26" i="1" s="1"/>
  <c r="R26" i="1" s="1"/>
  <c r="L26" i="1" s="1"/>
  <c r="M26" i="1" s="1"/>
  <c r="V24" i="1"/>
  <c r="Z24" i="1" s="1"/>
  <c r="AB24" i="1"/>
  <c r="AC24" i="1"/>
  <c r="AD24" i="1" s="1"/>
  <c r="Q24" i="1"/>
  <c r="O24" i="1" s="1"/>
  <c r="R24" i="1" s="1"/>
  <c r="L24" i="1" s="1"/>
  <c r="M24" i="1" s="1"/>
  <c r="AD18" i="1"/>
  <c r="T21" i="1"/>
  <c r="U21" i="1" s="1"/>
  <c r="V23" i="1"/>
  <c r="Z23" i="1" s="1"/>
  <c r="AC23" i="1"/>
  <c r="AD23" i="1" s="1"/>
  <c r="AB23" i="1"/>
  <c r="V27" i="1"/>
  <c r="Z27" i="1" s="1"/>
  <c r="AC27" i="1"/>
  <c r="AD27" i="1" s="1"/>
  <c r="AB27" i="1"/>
  <c r="Q25" i="1"/>
  <c r="O25" i="1" s="1"/>
  <c r="R25" i="1" s="1"/>
  <c r="L25" i="1" s="1"/>
  <c r="M25" i="1" s="1"/>
  <c r="Q23" i="1"/>
  <c r="O23" i="1" s="1"/>
  <c r="R23" i="1" s="1"/>
  <c r="L23" i="1" s="1"/>
  <c r="M23" i="1" s="1"/>
  <c r="AW21" i="1"/>
  <c r="AY21" i="1"/>
  <c r="V19" i="1"/>
  <c r="Z19" i="1" s="1"/>
  <c r="AC19" i="1"/>
  <c r="AB19" i="1"/>
  <c r="AD25" i="1" l="1"/>
  <c r="AD19" i="1"/>
  <c r="AD29" i="1"/>
  <c r="AC21" i="1"/>
  <c r="AD21" i="1" s="1"/>
  <c r="V21" i="1"/>
  <c r="Z21" i="1" s="1"/>
  <c r="Q21" i="1"/>
  <c r="O21" i="1" s="1"/>
  <c r="R21" i="1" s="1"/>
  <c r="L21" i="1" s="1"/>
  <c r="M21" i="1" s="1"/>
  <c r="AB21" i="1"/>
  <c r="AD30" i="1"/>
  <c r="AD17" i="1"/>
</calcChain>
</file>

<file path=xl/sharedStrings.xml><?xml version="1.0" encoding="utf-8"?>
<sst xmlns="http://schemas.openxmlformats.org/spreadsheetml/2006/main" count="693" uniqueCount="354">
  <si>
    <t>File opened</t>
  </si>
  <si>
    <t>2020-12-17 09:39:02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</si>
  <si>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</si>
  <si>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</si>
  <si>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</si>
  <si>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</si>
  <si>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</si>
  <si>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</si>
  <si>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</si>
  <si>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</si>
  <si>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</si>
  <si>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</si>
  <si>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</si>
  <si>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{"tazero": "0.0863571", "co2bzero": "0.964262", "h2oaspan1": "1.00771", "flowazero": "0.29042", "flowbzero": "0.29097", "co2bspan2": "-0.0301809", "h2oaspanconc2": "0", "h2oazero": "1.13424", "co2aspan1": "1.00054", "flowmeterzero": "1.00299", "chamberpressurezero": "2.68126", "co2bspanconc2": "299.2", "h2obspanconc2": "0", "h2obspan1": "0.99587", "ssa_ref": "35809.5", "h2obspanconc1": "12.28", "h2oaspanconc1": "12.28", "h2obspan2": "0", "oxygen": "21", "co2aspanconc1": "2500", "tbzero": "0.134552", "h2obspan2b": "0.0705964", "co2bspanconc1": "2500", "co2bspan1": "1.00108", "co2bspan2a": "0.310949", "h2obspan2a": "0.0708892", "h2oaspan2b": "0.070146", "co2aspan2a": "0.308883", "h2oaspan2a": "0.0696095", "co2bspan2b": "0.308367", "h2obzero": "1.1444", "h2oaspan2": "0", "ssb_ref": "37377.7", "co2aspan2b": "0.306383", "co2azero": "0.965182", "co2aspanconc2": "299.2", "co2aspan2": "-0.0279682"}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</si>
  <si>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</si>
  <si>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</si>
  <si>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</si>
  <si>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</si>
  <si>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</si>
  <si>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</si>
  <si>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</si>
  <si>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</si>
  <si>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</si>
  <si>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09:39:02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</si>
  <si>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</si>
  <si>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</si>
  <si>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</si>
  <si>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</si>
  <si>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</si>
  <si>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</si>
  <si>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</si>
  <si>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</si>
  <si>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</si>
  <si>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</si>
  <si>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</si>
  <si>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</si>
  <si>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</si>
  <si>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</si>
  <si>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</si>
  <si>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</si>
  <si>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</si>
  <si>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</si>
  <si>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</si>
  <si>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</si>
  <si>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</si>
  <si>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</si>
  <si>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</si>
  <si>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</si>
  <si>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</si>
  <si>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</si>
  <si>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</si>
  <si>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</si>
  <si>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</si>
  <si>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</si>
  <si>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</si>
  <si>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</si>
  <si>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</si>
  <si>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</si>
  <si>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</si>
  <si>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</si>
  <si>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</si>
  <si>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</si>
  <si>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</si>
  <si>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</si>
  <si>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</si>
  <si>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</si>
  <si>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</si>
  <si>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</si>
  <si>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</si>
  <si>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</si>
  <si>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</si>
  <si>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</si>
  <si>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</si>
  <si>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</si>
  <si>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</si>
  <si>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</si>
  <si>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</si>
  <si>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1.59755 68.8691 369.023 622.748 881.376 1099.01 1300.79 1492.44</t>
  </si>
  <si>
    <t>Fs_true</t>
  </si>
  <si>
    <t>0.0494932 100.888 404.301 601.068 801.065 1000.84 1201.71 1400.98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</si>
  <si>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</si>
  <si>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</si>
  <si>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</si>
  <si>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</si>
  <si>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</si>
  <si>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</si>
  <si>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</si>
  <si>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</si>
  <si>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</si>
  <si>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</si>
  <si>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</si>
  <si>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</si>
  <si>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</si>
  <si>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</si>
  <si>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</si>
  <si>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</si>
  <si>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</si>
  <si>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</si>
  <si>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</si>
  <si>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</si>
  <si>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</si>
  <si>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</si>
  <si>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</si>
  <si>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</si>
  <si>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</si>
  <si>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</si>
  <si>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</si>
  <si>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</si>
  <si>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</si>
  <si>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</si>
  <si>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</si>
  <si>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</si>
  <si>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</si>
  <si>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</si>
  <si>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</si>
  <si>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</si>
  <si>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</si>
  <si>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</si>
  <si>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</si>
  <si>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</si>
  <si>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</si>
  <si>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</si>
  <si>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</si>
  <si>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</si>
  <si>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</si>
  <si>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</si>
  <si>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</si>
  <si>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</si>
  <si>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</si>
  <si>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</si>
  <si>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</si>
  <si>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</si>
  <si>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</si>
  <si>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</si>
  <si>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</si>
  <si>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</si>
  <si>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</si>
  <si>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</si>
  <si>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</si>
  <si>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</si>
  <si>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</si>
  <si>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</si>
  <si>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</si>
  <si>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</si>
  <si>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</si>
  <si>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</si>
  <si>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</si>
  <si>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</si>
  <si>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</si>
  <si>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</si>
  <si>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</si>
  <si>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</si>
  <si>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</si>
  <si>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</si>
  <si>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</si>
  <si>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</si>
  <si>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</si>
  <si>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</si>
  <si>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</si>
  <si>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</si>
  <si>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</si>
  <si>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</si>
  <si>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</si>
  <si>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</si>
  <si>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</si>
  <si>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</si>
  <si>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</si>
  <si>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</si>
  <si>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</si>
  <si>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</si>
  <si>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</si>
  <si>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</si>
  <si>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</si>
  <si>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</si>
  <si>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</si>
  <si>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</si>
  <si>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</si>
  <si>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</si>
  <si>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</si>
  <si>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</si>
  <si>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</si>
  <si>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</si>
  <si>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</si>
  <si>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</si>
  <si>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</si>
  <si>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</si>
  <si>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</si>
  <si>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</si>
  <si>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</si>
  <si>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</si>
  <si>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</si>
  <si>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</si>
  <si>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</si>
  <si>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</si>
  <si>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</si>
  <si>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</si>
  <si>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</si>
  <si>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</si>
  <si>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</si>
  <si>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</si>
  <si>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</si>
  <si>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</si>
  <si>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</si>
  <si>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</si>
  <si>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</si>
  <si>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</si>
  <si>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</si>
  <si>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</si>
  <si>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</si>
  <si>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</si>
  <si>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</si>
  <si>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</si>
  <si>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</si>
  <si>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</si>
  <si>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</si>
  <si>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</si>
  <si>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</si>
  <si>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</si>
  <si>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</si>
  <si>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</si>
  <si>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</si>
  <si>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</si>
  <si>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</si>
  <si>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</si>
  <si>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</si>
  <si>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</si>
  <si>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</si>
  <si>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</si>
  <si>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</si>
  <si>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</si>
  <si>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</si>
  <si>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</si>
  <si>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</si>
  <si>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</si>
  <si>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</si>
  <si>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</si>
  <si>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</si>
  <si>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</si>
  <si>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</si>
  <si>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</si>
  <si>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</si>
  <si>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</si>
  <si>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</si>
  <si>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</si>
  <si>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</si>
  <si>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</si>
  <si>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</si>
  <si>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</si>
  <si>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</si>
  <si>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</si>
  <si>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</si>
  <si>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</si>
  <si>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</si>
  <si>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</si>
  <si>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</si>
  <si>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</si>
  <si>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</si>
  <si>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</si>
  <si>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</si>
  <si>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</si>
  <si>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</si>
  <si>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</si>
  <si>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</si>
  <si>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</si>
  <si>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</si>
  <si>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</si>
  <si>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</si>
  <si>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</si>
  <si>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</si>
  <si>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</si>
  <si>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</si>
  <si>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</si>
  <si>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</si>
  <si>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</si>
  <si>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</si>
  <si>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</si>
  <si>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</si>
  <si>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</si>
  <si>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</si>
  <si>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</si>
  <si>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</si>
  <si>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</si>
  <si>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</si>
  <si>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09:53:05</t>
  </si>
  <si>
    <t>09:53:05</t>
  </si>
  <si>
    <t>1149</t>
  </si>
  <si>
    <t>_1</t>
  </si>
  <si>
    <t>RECT-4143-20200907-06_33_50</t>
  </si>
  <si>
    <t>RECT-8229-20201217-09_53_08</t>
  </si>
  <si>
    <t>DARK-8230-20201217-09_53_10</t>
  </si>
  <si>
    <t>0: Broadleaf</t>
  </si>
  <si>
    <t>09:53:24</t>
  </si>
  <si>
    <t>1/3</t>
  </si>
  <si>
    <t>20201217 09:55:19</t>
  </si>
  <si>
    <t>09:55:19</t>
  </si>
  <si>
    <t>RECT-8231-20201217-09_55_22</t>
  </si>
  <si>
    <t>DARK-8232-20201217-09_55_24</t>
  </si>
  <si>
    <t>3/3</t>
  </si>
  <si>
    <t>20201217 09:57:16</t>
  </si>
  <si>
    <t>09:57:16</t>
  </si>
  <si>
    <t>RECT-8233-20201217-09_57_19</t>
  </si>
  <si>
    <t>DARK-8234-20201217-09_57_21</t>
  </si>
  <si>
    <t>20201217 09:58:28</t>
  </si>
  <si>
    <t>09:58:28</t>
  </si>
  <si>
    <t>RECT-8235-20201217-09_58_31</t>
  </si>
  <si>
    <t>DARK-8236-20201217-09_58_33</t>
  </si>
  <si>
    <t>20201217 10:00:06</t>
  </si>
  <si>
    <t>10:00:06</t>
  </si>
  <si>
    <t>RECT-8237-20201217-10_00_09</t>
  </si>
  <si>
    <t>DARK-8238-20201217-10_00_11</t>
  </si>
  <si>
    <t>20201217 10:01:25</t>
  </si>
  <si>
    <t>10:01:25</t>
  </si>
  <si>
    <t>RECT-8239-20201217-10_01_28</t>
  </si>
  <si>
    <t>DARK-8240-20201217-10_01_30</t>
  </si>
  <si>
    <t>20201217 10:02:37</t>
  </si>
  <si>
    <t>10:02:37</t>
  </si>
  <si>
    <t>RECT-8241-20201217-10_02_40</t>
  </si>
  <si>
    <t>DARK-8242-20201217-10_02_42</t>
  </si>
  <si>
    <t>20201217 10:04:37</t>
  </si>
  <si>
    <t>10:04:37</t>
  </si>
  <si>
    <t>RECT-8243-20201217-10_04_41</t>
  </si>
  <si>
    <t>DARK-8244-20201217-10_04_43</t>
  </si>
  <si>
    <t>10:04:53</t>
  </si>
  <si>
    <t>2/3</t>
  </si>
  <si>
    <t>20201217 10:06:03</t>
  </si>
  <si>
    <t>10:06:03</t>
  </si>
  <si>
    <t>RECT-8245-20201217-10_06_06</t>
  </si>
  <si>
    <t>DARK-8246-20201217-10_06_08</t>
  </si>
  <si>
    <t>20201217 10:07:36</t>
  </si>
  <si>
    <t>10:07:36</t>
  </si>
  <si>
    <t>RECT-8247-20201217-10_07_39</t>
  </si>
  <si>
    <t>DARK-8248-20201217-10_07_41</t>
  </si>
  <si>
    <t>20201217 10:09:36</t>
  </si>
  <si>
    <t>10:09:36</t>
  </si>
  <si>
    <t>RECT-8249-20201217-10_09_40</t>
  </si>
  <si>
    <t>DARK-8250-20201217-10_09_42</t>
  </si>
  <si>
    <t>20201217 10:11:37</t>
  </si>
  <si>
    <t>10:11:37</t>
  </si>
  <si>
    <t>RECT-8251-20201217-10_11_40</t>
  </si>
  <si>
    <t>DARK-8252-20201217-10_11_42</t>
  </si>
  <si>
    <t>0/3</t>
  </si>
  <si>
    <t>20201217 10:13:10</t>
  </si>
  <si>
    <t>10:13:10</t>
  </si>
  <si>
    <t>RECT-8253-20201217-10_13_13</t>
  </si>
  <si>
    <t>DARK-8254-20201217-10_13_15</t>
  </si>
  <si>
    <t>20201217 10:15:10</t>
  </si>
  <si>
    <t>10:15:10</t>
  </si>
  <si>
    <t>RECT-8255-20201217-10_15_14</t>
  </si>
  <si>
    <t>DARK-8256-20201217-10_15_15</t>
  </si>
  <si>
    <t>10:15:42</t>
  </si>
  <si>
    <t>20201217 10:17:43</t>
  </si>
  <si>
    <t>10:17:43</t>
  </si>
  <si>
    <t>RECT-8257-20201217-10_17_47</t>
  </si>
  <si>
    <t>DARK-8258-20201217-10_17_49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</si>
</sst>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1608227585.0999999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1608227577.0999999</v>
      </c>
      <c r="I17">
        <f t="shared" ref="I17:I31" si="0">BW17*AG17*(BS17-BT17)/(100*BL17*(1000-AG17*BS17))</f>
        <v>2.8897464076496035E-4</v>
      </c>
      <c r="J17">
        <f t="shared" ref="J17:J31" si="1">BW17*AG17*(BR17-BQ17*(1000-AG17*BT17)/(1000-AG17*BS17))/(100*BL17)</f>
        <v>1.5827856143656625</v>
      </c>
      <c r="K17">
        <f t="shared" ref="K17:K31" si="2">BQ17 - IF(AG17&gt;1, J17*BL17*100/(AI17*CE17), 0)</f>
        <v>400.86103225806499</v>
      </c>
      <c r="L17">
        <f t="shared" ref="L17:L31" si="3">((R17-I17/2)*K17-J17)/(R17+I17/2)</f>
        <v>206.11853640484176</v>
      </c>
      <c r="M17">
        <f t="shared" ref="M17:M31" si="4">L17*(BX17+BY17)/1000</f>
        <v>20.974570773486782</v>
      </c>
      <c r="N17">
        <f t="shared" ref="N17:N31" si="5">(BQ17 - IF(AG17&gt;1, J17*BL17*100/(AI17*CE17), 0))*(BX17+BY17)/1000</f>
        <v>40.791518502322582</v>
      </c>
      <c r="O17">
        <f t="shared" ref="O17:O31" si="6">2/((1/Q17-1/P17)+SIGN(Q17)*SQRT((1/Q17-1/P17)*(1/Q17-1/P17) + 4*BM17/((BM17+1)*(BM17+1))*(2*1/Q17*1/P17-1/P17*1/P17)))</f>
        <v>1.3755019407258588E-2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2.9593811305201045</v>
      </c>
      <c r="Q17">
        <f t="shared" ref="Q17:Q31" si="8">I17*(1000-(1000*0.61365*EXP(17.502*U17/(240.97+U17))/(BX17+BY17)+BS17)/2)/(1000*0.61365*EXP(17.502*U17/(240.97+U17))/(BX17+BY17)-BS17)</f>
        <v>1.3719600128211881E-2</v>
      </c>
      <c r="R17">
        <f t="shared" ref="R17:R31" si="9">1/((BM17+1)/(O17/1.6)+1/(P17/1.37)) + BM17/((BM17+1)/(O17/1.6) + BM17/(P17/1.37))</f>
        <v>8.5779247023090397E-3</v>
      </c>
      <c r="S17">
        <f t="shared" ref="S17:S31" si="10">(BI17*BK17)</f>
        <v>231.29237353046744</v>
      </c>
      <c r="T17">
        <f t="shared" ref="T17:T31" si="11">(BZ17+(S17+2*0.95*0.0000000567*(((BZ17+$B$7)+273)^4-(BZ17+273)^4)-44100*I17)/(1.84*29.3*P17+8*0.95*0.0000000567*(BZ17+273)^3))</f>
        <v>29.274435319770774</v>
      </c>
      <c r="U17">
        <f t="shared" ref="U17:U31" si="12">($C$7*CA17+$D$7*CB17+$E$7*T17)</f>
        <v>29.345474193548402</v>
      </c>
      <c r="V17">
        <f t="shared" ref="V17:V31" si="13">0.61365*EXP(17.502*U17/(240.97+U17))</f>
        <v>4.1028763555520973</v>
      </c>
      <c r="W17">
        <f t="shared" ref="W17:W31" si="14">(X17/Y17*100)</f>
        <v>53.341165337772345</v>
      </c>
      <c r="X17">
        <f t="shared" ref="X17:X31" si="15">BS17*(BX17+BY17)/1000</f>
        <v>2.0240457459512853</v>
      </c>
      <c r="Y17">
        <f t="shared" ref="Y17:Y31" si="16">0.61365*EXP(17.502*BZ17/(240.97+BZ17))</f>
        <v>3.7945285468257346</v>
      </c>
      <c r="Z17">
        <f t="shared" ref="Z17:Z31" si="17">(V17-BS17*(BX17+BY17)/1000)</f>
        <v>2.078830609600812</v>
      </c>
      <c r="AA17">
        <f t="shared" ref="AA17:AA31" si="18">(-I17*44100)</f>
        <v>-12.743781657734752</v>
      </c>
      <c r="AB17">
        <f t="shared" ref="AB17:AB31" si="19">2*29.3*P17*0.92*(BZ17-U17)</f>
        <v>-214.88962886442854</v>
      </c>
      <c r="AC17">
        <f t="shared" ref="AC17:AC31" si="20">2*0.95*0.0000000567*(((BZ17+$B$7)+273)^4-(U17+273)^4)</f>
        <v>-15.934303374673513</v>
      </c>
      <c r="AD17">
        <f t="shared" ref="AD17:AD31" si="21">S17+AC17+AA17+AB17</f>
        <v>-12.275340366369363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53603.227839597661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931.73504000000003</v>
      </c>
      <c r="AR17">
        <v>1067.05</v>
      </c>
      <c r="AS17">
        <f t="shared" ref="AS17:AS31" si="27">1-AQ17/AR17</f>
        <v>0.12681220186495468</v>
      </c>
      <c r="AT17">
        <v>0.5</v>
      </c>
      <c r="AU17">
        <f t="shared" ref="AU17:AU31" si="28">BI17</f>
        <v>1180.1928104247274</v>
      </c>
      <c r="AV17">
        <f t="shared" ref="AV17:AV31" si="29">J17</f>
        <v>1.5827856143656625</v>
      </c>
      <c r="AW17">
        <f t="shared" ref="AW17:AW31" si="30">AS17*AT17*AU17</f>
        <v>74.831424457574357</v>
      </c>
      <c r="AX17">
        <f t="shared" ref="AX17:AX31" si="31">BC17/AR17</f>
        <v>0.36368492572981581</v>
      </c>
      <c r="AY17">
        <f t="shared" ref="AY17:AY31" si="32">(AV17-AO17)/AU17</f>
        <v>1.8306611217232831E-3</v>
      </c>
      <c r="AZ17">
        <f t="shared" ref="AZ17:AZ31" si="33">(AL17-AR17)/AR17</f>
        <v>2.0571013542008338</v>
      </c>
      <c r="BA17" t="s">
        <v>289</v>
      </c>
      <c r="BB17">
        <v>678.98</v>
      </c>
      <c r="BC17">
        <f t="shared" ref="BC17:BC31" si="34">AR17-BB17</f>
        <v>388.06999999999994</v>
      </c>
      <c r="BD17">
        <f t="shared" ref="BD17:BD31" si="35">(AR17-AQ17)/(AR17-BB17)</f>
        <v>0.34868698946066418</v>
      </c>
      <c r="BE17">
        <f t="shared" ref="BE17:BE31" si="36">(AL17-AR17)/(AL17-BB17)</f>
        <v>0.84976578529673641</v>
      </c>
      <c r="BF17">
        <f t="shared" ref="BF17:BF31" si="37">(AR17-AQ17)/(AR17-AK17)</f>
        <v>0.38488430679692343</v>
      </c>
      <c r="BG17">
        <f t="shared" ref="BG17:BG31" si="38">(AL17-AR17)/(AL17-AK17)</f>
        <v>0.8619442974411764</v>
      </c>
      <c r="BH17">
        <f t="shared" ref="BH17:BH31" si="39">$B$11*CF17+$C$11*CG17+$F$11*CH17*(1-CK17)</f>
        <v>1400.0093548387099</v>
      </c>
      <c r="BI17">
        <f t="shared" ref="BI17:BI31" si="40">BH17*BJ17</f>
        <v>1180.1928104247274</v>
      </c>
      <c r="BJ17">
        <f t="shared" ref="BJ17:BJ31" si="41">($B$11*$D$9+$C$11*$D$9+$F$11*((CU17+CM17)/MAX(CU17+CM17+CV17, 0.1)*$I$9+CV17/MAX(CU17+CM17+CV17, 0.1)*$J$9))/($B$11+$C$11+$F$11)</f>
        <v>0.84298923171173612</v>
      </c>
      <c r="BK17">
        <f t="shared" ref="BK17:BK31" si="42">($B$11*$K$9+$C$11*$K$9+$F$11*((CU17+CM17)/MAX(CU17+CM17+CV17, 0.1)*$P$9+CV17/MAX(CU17+CM17+CV17, 0.1)*$Q$9))/($B$11+$C$11+$F$11)</f>
        <v>0.1959784634234723</v>
      </c>
      <c r="BL17">
        <v>6</v>
      </c>
      <c r="BM17">
        <v>0.5</v>
      </c>
      <c r="BN17" t="s">
        <v>290</v>
      </c>
      <c r="BO17">
        <v>2</v>
      </c>
      <c r="BP17">
        <v>1608227577.0999999</v>
      </c>
      <c r="BQ17">
        <v>400.86103225806499</v>
      </c>
      <c r="BR17">
        <v>402.89935483871</v>
      </c>
      <c r="BS17">
        <v>19.890435483870998</v>
      </c>
      <c r="BT17">
        <v>19.550567741935499</v>
      </c>
      <c r="BU17">
        <v>398.041032258065</v>
      </c>
      <c r="BV17">
        <v>19.707435483870999</v>
      </c>
      <c r="BW17">
        <v>500.00651612903198</v>
      </c>
      <c r="BX17">
        <v>101.71129032258099</v>
      </c>
      <c r="BY17">
        <v>4.8459864516128999E-2</v>
      </c>
      <c r="BZ17">
        <v>27.998593548387099</v>
      </c>
      <c r="CA17">
        <v>29.345474193548402</v>
      </c>
      <c r="CB17">
        <v>999.9</v>
      </c>
      <c r="CC17">
        <v>0</v>
      </c>
      <c r="CD17">
        <v>0</v>
      </c>
      <c r="CE17">
        <v>9999.9225806451595</v>
      </c>
      <c r="CF17">
        <v>0</v>
      </c>
      <c r="CG17">
        <v>343.58735483870998</v>
      </c>
      <c r="CH17">
        <v>1400.0093548387099</v>
      </c>
      <c r="CI17">
        <v>0.90000180645161298</v>
      </c>
      <c r="CJ17">
        <v>9.9998135483871001E-2</v>
      </c>
      <c r="CK17">
        <v>0</v>
      </c>
      <c r="CL17">
        <v>931.81919354838703</v>
      </c>
      <c r="CM17">
        <v>4.9997499999999997</v>
      </c>
      <c r="CN17">
        <v>12906.080645161301</v>
      </c>
      <c r="CO17">
        <v>12178.1451612903</v>
      </c>
      <c r="CP17">
        <v>49.715387096774201</v>
      </c>
      <c r="CQ17">
        <v>51.378999999999998</v>
      </c>
      <c r="CR17">
        <v>50.787999999999997</v>
      </c>
      <c r="CS17">
        <v>50.8343548387097</v>
      </c>
      <c r="CT17">
        <v>50.5945161290323</v>
      </c>
      <c r="CU17">
        <v>1255.51096774194</v>
      </c>
      <c r="CV17">
        <v>139.498387096774</v>
      </c>
      <c r="CW17">
        <v>0</v>
      </c>
      <c r="CX17">
        <v>996.09999990463302</v>
      </c>
      <c r="CY17">
        <v>0</v>
      </c>
      <c r="CZ17">
        <v>931.73504000000003</v>
      </c>
      <c r="DA17">
        <v>-4.8460769332112603</v>
      </c>
      <c r="DB17">
        <v>-77.4461538255417</v>
      </c>
      <c r="DC17">
        <v>12904.86</v>
      </c>
      <c r="DD17">
        <v>15</v>
      </c>
      <c r="DE17">
        <v>1608227604.0999999</v>
      </c>
      <c r="DF17" t="s">
        <v>291</v>
      </c>
      <c r="DG17">
        <v>1608227604.0999999</v>
      </c>
      <c r="DH17">
        <v>1608227602.0999999</v>
      </c>
      <c r="DI17">
        <v>5</v>
      </c>
      <c r="DJ17">
        <v>-0.82499999999999996</v>
      </c>
      <c r="DK17">
        <v>0.06</v>
      </c>
      <c r="DL17">
        <v>2.82</v>
      </c>
      <c r="DM17">
        <v>0.183</v>
      </c>
      <c r="DN17">
        <v>402</v>
      </c>
      <c r="DO17">
        <v>20</v>
      </c>
      <c r="DP17">
        <v>0.62</v>
      </c>
      <c r="DQ17">
        <v>0.1</v>
      </c>
      <c r="DR17">
        <v>0.90876227688509703</v>
      </c>
      <c r="DS17">
        <v>2.2018749669313298</v>
      </c>
      <c r="DT17">
        <v>0.16084354448680499</v>
      </c>
      <c r="DU17">
        <v>0</v>
      </c>
      <c r="DV17">
        <v>-1.21327106451613</v>
      </c>
      <c r="DW17">
        <v>-2.5998662903225802</v>
      </c>
      <c r="DX17">
        <v>0.19663677456407699</v>
      </c>
      <c r="DY17">
        <v>0</v>
      </c>
      <c r="DZ17">
        <v>0.27894738709677402</v>
      </c>
      <c r="EA17">
        <v>4.8754838709676403E-2</v>
      </c>
      <c r="EB17">
        <v>3.7139002251560501E-3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2.82</v>
      </c>
      <c r="EJ17">
        <v>0.183</v>
      </c>
      <c r="EK17">
        <v>3.64523809523814</v>
      </c>
      <c r="EL17">
        <v>0</v>
      </c>
      <c r="EM17">
        <v>0</v>
      </c>
      <c r="EN17">
        <v>0</v>
      </c>
      <c r="EO17">
        <v>0.122071428571431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24.4</v>
      </c>
      <c r="EX17">
        <v>24.4</v>
      </c>
      <c r="EY17">
        <v>2</v>
      </c>
      <c r="EZ17">
        <v>512.86199999999997</v>
      </c>
      <c r="FA17">
        <v>497.71100000000001</v>
      </c>
      <c r="FB17">
        <v>23.713200000000001</v>
      </c>
      <c r="FC17">
        <v>34.564300000000003</v>
      </c>
      <c r="FD17">
        <v>29.9999</v>
      </c>
      <c r="FE17">
        <v>34.539099999999998</v>
      </c>
      <c r="FF17">
        <v>34.5092</v>
      </c>
      <c r="FG17">
        <v>21.9345</v>
      </c>
      <c r="FH17">
        <v>19.3492</v>
      </c>
      <c r="FI17">
        <v>26.936599999999999</v>
      </c>
      <c r="FJ17">
        <v>23.651199999999999</v>
      </c>
      <c r="FK17">
        <v>402.447</v>
      </c>
      <c r="FL17">
        <v>19.5596</v>
      </c>
      <c r="FM17">
        <v>101.129</v>
      </c>
      <c r="FN17">
        <v>100.464</v>
      </c>
    </row>
    <row r="18" spans="1:170" x14ac:dyDescent="0.25">
      <c r="A18">
        <v>2</v>
      </c>
      <c r="B18">
        <v>1608227719</v>
      </c>
      <c r="C18">
        <v>133.90000009536701</v>
      </c>
      <c r="D18" t="s">
        <v>293</v>
      </c>
      <c r="E18" t="s">
        <v>294</v>
      </c>
      <c r="F18" t="s">
        <v>285</v>
      </c>
      <c r="G18" t="s">
        <v>286</v>
      </c>
      <c r="H18">
        <v>1608227711.25</v>
      </c>
      <c r="I18">
        <f t="shared" si="0"/>
        <v>3.5542145754130093E-4</v>
      </c>
      <c r="J18">
        <f t="shared" si="1"/>
        <v>-1.6616438762205861</v>
      </c>
      <c r="K18">
        <f t="shared" si="2"/>
        <v>49.772536666666703</v>
      </c>
      <c r="L18">
        <f t="shared" si="3"/>
        <v>181.28957566698674</v>
      </c>
      <c r="M18">
        <f t="shared" si="4"/>
        <v>18.449349988988349</v>
      </c>
      <c r="N18">
        <f t="shared" si="5"/>
        <v>5.0652164936933488</v>
      </c>
      <c r="O18">
        <f t="shared" si="6"/>
        <v>1.9778195060983567E-2</v>
      </c>
      <c r="P18">
        <f t="shared" si="7"/>
        <v>2.960201103343084</v>
      </c>
      <c r="Q18">
        <f t="shared" si="8"/>
        <v>1.970507401351251E-2</v>
      </c>
      <c r="R18">
        <f t="shared" si="9"/>
        <v>1.2322218262855986E-2</v>
      </c>
      <c r="S18">
        <f t="shared" si="10"/>
        <v>231.28831202573653</v>
      </c>
      <c r="T18">
        <f t="shared" si="11"/>
        <v>29.246449195621455</v>
      </c>
      <c r="U18">
        <f t="shared" si="12"/>
        <v>29.348710000000001</v>
      </c>
      <c r="V18">
        <f t="shared" si="13"/>
        <v>4.1036426843820948</v>
      </c>
      <c r="W18">
        <f t="shared" si="14"/>
        <v>61.337704153880757</v>
      </c>
      <c r="X18">
        <f t="shared" si="15"/>
        <v>2.3260469249516236</v>
      </c>
      <c r="Y18">
        <f t="shared" si="16"/>
        <v>3.7921975676105535</v>
      </c>
      <c r="Z18">
        <f t="shared" si="17"/>
        <v>1.7775957594304712</v>
      </c>
      <c r="AA18">
        <f t="shared" si="18"/>
        <v>-15.674086277571371</v>
      </c>
      <c r="AB18">
        <f t="shared" si="19"/>
        <v>-217.14768983244335</v>
      </c>
      <c r="AC18">
        <f t="shared" si="20"/>
        <v>-16.096697934674999</v>
      </c>
      <c r="AD18">
        <f t="shared" si="21"/>
        <v>-17.6301620189532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53629.173948713571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919.06438461538505</v>
      </c>
      <c r="AR18">
        <v>1025.8699999999999</v>
      </c>
      <c r="AS18">
        <f t="shared" si="27"/>
        <v>0.10411223194421793</v>
      </c>
      <c r="AT18">
        <v>0.5</v>
      </c>
      <c r="AU18">
        <f t="shared" si="28"/>
        <v>1180.1710007473275</v>
      </c>
      <c r="AV18">
        <f t="shared" si="29"/>
        <v>-1.6616438762205861</v>
      </c>
      <c r="AW18">
        <f t="shared" si="30"/>
        <v>61.435118481822776</v>
      </c>
      <c r="AX18">
        <f t="shared" si="31"/>
        <v>0.32803376646163734</v>
      </c>
      <c r="AY18">
        <f t="shared" si="32"/>
        <v>-9.1842317402986531E-4</v>
      </c>
      <c r="AZ18">
        <f t="shared" si="33"/>
        <v>2.1798181056079233</v>
      </c>
      <c r="BA18" t="s">
        <v>296</v>
      </c>
      <c r="BB18">
        <v>689.35</v>
      </c>
      <c r="BC18">
        <f t="shared" si="34"/>
        <v>336.51999999999987</v>
      </c>
      <c r="BD18">
        <f t="shared" si="35"/>
        <v>0.31738266784920621</v>
      </c>
      <c r="BE18">
        <f t="shared" si="36"/>
        <v>0.86919731180496984</v>
      </c>
      <c r="BF18">
        <f t="shared" si="37"/>
        <v>0.34409793041577375</v>
      </c>
      <c r="BG18">
        <f t="shared" si="38"/>
        <v>0.87811485828482228</v>
      </c>
      <c r="BH18">
        <f t="shared" si="39"/>
        <v>1399.9833333333299</v>
      </c>
      <c r="BI18">
        <f t="shared" si="40"/>
        <v>1180.1710007473275</v>
      </c>
      <c r="BJ18">
        <f t="shared" si="41"/>
        <v>0.84298932183525788</v>
      </c>
      <c r="BK18">
        <f t="shared" si="42"/>
        <v>0.19597864367051579</v>
      </c>
      <c r="BL18">
        <v>6</v>
      </c>
      <c r="BM18">
        <v>0.5</v>
      </c>
      <c r="BN18" t="s">
        <v>290</v>
      </c>
      <c r="BO18">
        <v>2</v>
      </c>
      <c r="BP18">
        <v>1608227711.25</v>
      </c>
      <c r="BQ18">
        <v>49.772536666666703</v>
      </c>
      <c r="BR18">
        <v>47.799889999999998</v>
      </c>
      <c r="BS18">
        <v>22.856526666666699</v>
      </c>
      <c r="BT18">
        <v>22.439789999999999</v>
      </c>
      <c r="BU18">
        <v>46.9520366666667</v>
      </c>
      <c r="BV18">
        <v>22.674013333333299</v>
      </c>
      <c r="BW18">
        <v>500.02476666666701</v>
      </c>
      <c r="BX18">
        <v>101.7187</v>
      </c>
      <c r="BY18">
        <v>4.8596443333333302E-2</v>
      </c>
      <c r="BZ18">
        <v>27.988053333333301</v>
      </c>
      <c r="CA18">
        <v>29.348710000000001</v>
      </c>
      <c r="CB18">
        <v>999.9</v>
      </c>
      <c r="CC18">
        <v>0</v>
      </c>
      <c r="CD18">
        <v>0</v>
      </c>
      <c r="CE18">
        <v>10003.8443333333</v>
      </c>
      <c r="CF18">
        <v>0</v>
      </c>
      <c r="CG18">
        <v>306.98103333333302</v>
      </c>
      <c r="CH18">
        <v>1399.9833333333299</v>
      </c>
      <c r="CI18">
        <v>0.90000020000000003</v>
      </c>
      <c r="CJ18">
        <v>9.9999790000000005E-2</v>
      </c>
      <c r="CK18">
        <v>0</v>
      </c>
      <c r="CL18">
        <v>919.07243333333304</v>
      </c>
      <c r="CM18">
        <v>4.9997499999999997</v>
      </c>
      <c r="CN18">
        <v>12719.8866666667</v>
      </c>
      <c r="CO18">
        <v>12177.893333333301</v>
      </c>
      <c r="CP18">
        <v>49.7665333333333</v>
      </c>
      <c r="CQ18">
        <v>51.445399999999999</v>
      </c>
      <c r="CR18">
        <v>50.8791333333333</v>
      </c>
      <c r="CS18">
        <v>50.8832666666667</v>
      </c>
      <c r="CT18">
        <v>50.649799999999999</v>
      </c>
      <c r="CU18">
        <v>1255.4833333333299</v>
      </c>
      <c r="CV18">
        <v>139.5</v>
      </c>
      <c r="CW18">
        <v>0</v>
      </c>
      <c r="CX18">
        <v>133.200000047684</v>
      </c>
      <c r="CY18">
        <v>0</v>
      </c>
      <c r="CZ18">
        <v>919.06438461538505</v>
      </c>
      <c r="DA18">
        <v>-0.64806837816695695</v>
      </c>
      <c r="DB18">
        <v>-24.4547008295491</v>
      </c>
      <c r="DC18">
        <v>12719.842307692301</v>
      </c>
      <c r="DD18">
        <v>15</v>
      </c>
      <c r="DE18">
        <v>1608227604.0999999</v>
      </c>
      <c r="DF18" t="s">
        <v>291</v>
      </c>
      <c r="DG18">
        <v>1608227604.0999999</v>
      </c>
      <c r="DH18">
        <v>1608227602.0999999</v>
      </c>
      <c r="DI18">
        <v>5</v>
      </c>
      <c r="DJ18">
        <v>-0.82499999999999996</v>
      </c>
      <c r="DK18">
        <v>0.06</v>
      </c>
      <c r="DL18">
        <v>2.82</v>
      </c>
      <c r="DM18">
        <v>0.183</v>
      </c>
      <c r="DN18">
        <v>402</v>
      </c>
      <c r="DO18">
        <v>20</v>
      </c>
      <c r="DP18">
        <v>0.62</v>
      </c>
      <c r="DQ18">
        <v>0.1</v>
      </c>
      <c r="DR18">
        <v>-1.65364057036104</v>
      </c>
      <c r="DS18">
        <v>9.9274418247076099E-2</v>
      </c>
      <c r="DT18">
        <v>5.1176240153226797E-2</v>
      </c>
      <c r="DU18">
        <v>1</v>
      </c>
      <c r="DV18">
        <v>1.96386967741935</v>
      </c>
      <c r="DW18">
        <v>-0.101266451612899</v>
      </c>
      <c r="DX18">
        <v>5.9885431341793902E-2</v>
      </c>
      <c r="DY18">
        <v>1</v>
      </c>
      <c r="DZ18">
        <v>0.41352848387096802</v>
      </c>
      <c r="EA18">
        <v>0.157170725806451</v>
      </c>
      <c r="EB18">
        <v>1.9814663791065602E-2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2.8210000000000002</v>
      </c>
      <c r="EJ18">
        <v>0.1825</v>
      </c>
      <c r="EK18">
        <v>2.8205</v>
      </c>
      <c r="EL18">
        <v>0</v>
      </c>
      <c r="EM18">
        <v>0</v>
      </c>
      <c r="EN18">
        <v>0</v>
      </c>
      <c r="EO18">
        <v>0.18251500000000201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1.9</v>
      </c>
      <c r="EX18">
        <v>1.9</v>
      </c>
      <c r="EY18">
        <v>2</v>
      </c>
      <c r="EZ18">
        <v>513.81799999999998</v>
      </c>
      <c r="FA18">
        <v>499.91300000000001</v>
      </c>
      <c r="FB18">
        <v>23.771899999999999</v>
      </c>
      <c r="FC18">
        <v>34.503900000000002</v>
      </c>
      <c r="FD18">
        <v>29.9998</v>
      </c>
      <c r="FE18">
        <v>34.488700000000001</v>
      </c>
      <c r="FF18">
        <v>34.459400000000002</v>
      </c>
      <c r="FG18">
        <v>6.3527300000000002</v>
      </c>
      <c r="FH18">
        <v>17.230399999999999</v>
      </c>
      <c r="FI18">
        <v>39.319200000000002</v>
      </c>
      <c r="FJ18">
        <v>23.7728</v>
      </c>
      <c r="FK18">
        <v>47.735100000000003</v>
      </c>
      <c r="FL18">
        <v>22.233000000000001</v>
      </c>
      <c r="FM18">
        <v>101.14</v>
      </c>
      <c r="FN18">
        <v>100.48</v>
      </c>
    </row>
    <row r="19" spans="1:170" x14ac:dyDescent="0.25">
      <c r="A19">
        <v>3</v>
      </c>
      <c r="B19">
        <v>1608227836</v>
      </c>
      <c r="C19">
        <v>250.90000009536701</v>
      </c>
      <c r="D19" t="s">
        <v>298</v>
      </c>
      <c r="E19" t="s">
        <v>299</v>
      </c>
      <c r="F19" t="s">
        <v>285</v>
      </c>
      <c r="G19" t="s">
        <v>286</v>
      </c>
      <c r="H19">
        <v>1608227828.25</v>
      </c>
      <c r="I19">
        <f t="shared" si="0"/>
        <v>2.3611734598862823E-4</v>
      </c>
      <c r="J19">
        <f t="shared" si="1"/>
        <v>-1.0199210702788515</v>
      </c>
      <c r="K19">
        <f t="shared" si="2"/>
        <v>79.904333333333298</v>
      </c>
      <c r="L19">
        <f t="shared" si="3"/>
        <v>201.23883063197999</v>
      </c>
      <c r="M19">
        <f t="shared" si="4"/>
        <v>20.479872842043456</v>
      </c>
      <c r="N19">
        <f t="shared" si="5"/>
        <v>8.1317834190140932</v>
      </c>
      <c r="O19">
        <f t="shared" si="6"/>
        <v>1.3038951779244126E-2</v>
      </c>
      <c r="P19">
        <f t="shared" si="7"/>
        <v>2.9604644271028571</v>
      </c>
      <c r="Q19">
        <f t="shared" si="8"/>
        <v>1.3007131279527072E-2</v>
      </c>
      <c r="R19">
        <f t="shared" si="9"/>
        <v>8.1323094700017293E-3</v>
      </c>
      <c r="S19">
        <f t="shared" si="10"/>
        <v>231.29310928360289</v>
      </c>
      <c r="T19">
        <f t="shared" si="11"/>
        <v>29.264018658420106</v>
      </c>
      <c r="U19">
        <f t="shared" si="12"/>
        <v>29.309100000000001</v>
      </c>
      <c r="V19">
        <f t="shared" si="13"/>
        <v>4.0942705164867945</v>
      </c>
      <c r="W19">
        <f t="shared" si="14"/>
        <v>60.827686855877886</v>
      </c>
      <c r="X19">
        <f t="shared" si="15"/>
        <v>2.3049489267584171</v>
      </c>
      <c r="Y19">
        <f t="shared" si="16"/>
        <v>3.7893088590063426</v>
      </c>
      <c r="Z19">
        <f t="shared" si="17"/>
        <v>1.7893215897283774</v>
      </c>
      <c r="AA19">
        <f t="shared" si="18"/>
        <v>-10.412774958098504</v>
      </c>
      <c r="AB19">
        <f t="shared" si="19"/>
        <v>-212.93110116254994</v>
      </c>
      <c r="AC19">
        <f t="shared" si="20"/>
        <v>-15.778590302743392</v>
      </c>
      <c r="AD19">
        <f t="shared" si="21"/>
        <v>-7.8293571397889536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53639.230612256149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913.07815384615401</v>
      </c>
      <c r="AR19">
        <v>1012.67</v>
      </c>
      <c r="AS19">
        <f t="shared" si="27"/>
        <v>9.8345804806941994E-2</v>
      </c>
      <c r="AT19">
        <v>0.5</v>
      </c>
      <c r="AU19">
        <f t="shared" si="28"/>
        <v>1180.1954507473281</v>
      </c>
      <c r="AV19">
        <f t="shared" si="29"/>
        <v>-1.0199210702788515</v>
      </c>
      <c r="AW19">
        <f t="shared" si="30"/>
        <v>58.033635716618825</v>
      </c>
      <c r="AX19">
        <f t="shared" si="31"/>
        <v>0.32320499274195935</v>
      </c>
      <c r="AY19">
        <f t="shared" si="32"/>
        <v>-3.7466132426000587E-4</v>
      </c>
      <c r="AZ19">
        <f t="shared" si="33"/>
        <v>2.2212665527763238</v>
      </c>
      <c r="BA19" t="s">
        <v>301</v>
      </c>
      <c r="BB19">
        <v>685.37</v>
      </c>
      <c r="BC19">
        <f t="shared" si="34"/>
        <v>327.29999999999995</v>
      </c>
      <c r="BD19">
        <f t="shared" si="35"/>
        <v>0.30428306188159476</v>
      </c>
      <c r="BE19">
        <f t="shared" si="36"/>
        <v>0.87297755665169918</v>
      </c>
      <c r="BF19">
        <f t="shared" si="37"/>
        <v>0.33510823059859995</v>
      </c>
      <c r="BG19">
        <f t="shared" si="38"/>
        <v>0.88329823378594219</v>
      </c>
      <c r="BH19">
        <f t="shared" si="39"/>
        <v>1400.0123333333299</v>
      </c>
      <c r="BI19">
        <f t="shared" si="40"/>
        <v>1180.1954507473281</v>
      </c>
      <c r="BJ19">
        <f t="shared" si="41"/>
        <v>0.84298932419928518</v>
      </c>
      <c r="BK19">
        <f t="shared" si="42"/>
        <v>0.19597864839857038</v>
      </c>
      <c r="BL19">
        <v>6</v>
      </c>
      <c r="BM19">
        <v>0.5</v>
      </c>
      <c r="BN19" t="s">
        <v>290</v>
      </c>
      <c r="BO19">
        <v>2</v>
      </c>
      <c r="BP19">
        <v>1608227828.25</v>
      </c>
      <c r="BQ19">
        <v>79.904333333333298</v>
      </c>
      <c r="BR19">
        <v>78.703126666666705</v>
      </c>
      <c r="BS19">
        <v>22.6488333333333</v>
      </c>
      <c r="BT19">
        <v>22.371923333333299</v>
      </c>
      <c r="BU19">
        <v>77.083830000000006</v>
      </c>
      <c r="BV19">
        <v>22.466326666666699</v>
      </c>
      <c r="BW19">
        <v>500.024333333333</v>
      </c>
      <c r="BX19">
        <v>101.72093333333299</v>
      </c>
      <c r="BY19">
        <v>4.8058156666666699E-2</v>
      </c>
      <c r="BZ19">
        <v>27.974983333333299</v>
      </c>
      <c r="CA19">
        <v>29.309100000000001</v>
      </c>
      <c r="CB19">
        <v>999.9</v>
      </c>
      <c r="CC19">
        <v>0</v>
      </c>
      <c r="CD19">
        <v>0</v>
      </c>
      <c r="CE19">
        <v>10005.118333333299</v>
      </c>
      <c r="CF19">
        <v>0</v>
      </c>
      <c r="CG19">
        <v>361.778433333333</v>
      </c>
      <c r="CH19">
        <v>1400.0123333333299</v>
      </c>
      <c r="CI19">
        <v>0.90000020000000003</v>
      </c>
      <c r="CJ19">
        <v>9.9999790000000005E-2</v>
      </c>
      <c r="CK19">
        <v>0</v>
      </c>
      <c r="CL19">
        <v>913.08143333333305</v>
      </c>
      <c r="CM19">
        <v>4.9997499999999997</v>
      </c>
      <c r="CN19">
        <v>12634.9066666667</v>
      </c>
      <c r="CO19">
        <v>12178.153333333301</v>
      </c>
      <c r="CP19">
        <v>49.803800000000003</v>
      </c>
      <c r="CQ19">
        <v>51.485300000000002</v>
      </c>
      <c r="CR19">
        <v>50.8686333333333</v>
      </c>
      <c r="CS19">
        <v>50.887466666666697</v>
      </c>
      <c r="CT19">
        <v>50.687199999999997</v>
      </c>
      <c r="CU19">
        <v>1255.50933333333</v>
      </c>
      <c r="CV19">
        <v>139.50299999999999</v>
      </c>
      <c r="CW19">
        <v>0</v>
      </c>
      <c r="CX19">
        <v>116.09999990463299</v>
      </c>
      <c r="CY19">
        <v>0</v>
      </c>
      <c r="CZ19">
        <v>913.07815384615401</v>
      </c>
      <c r="DA19">
        <v>-3.5099487276068002</v>
      </c>
      <c r="DB19">
        <v>-32.225641003616502</v>
      </c>
      <c r="DC19">
        <v>12635.0307692308</v>
      </c>
      <c r="DD19">
        <v>15</v>
      </c>
      <c r="DE19">
        <v>1608227604.0999999</v>
      </c>
      <c r="DF19" t="s">
        <v>291</v>
      </c>
      <c r="DG19">
        <v>1608227604.0999999</v>
      </c>
      <c r="DH19">
        <v>1608227602.0999999</v>
      </c>
      <c r="DI19">
        <v>5</v>
      </c>
      <c r="DJ19">
        <v>-0.82499999999999996</v>
      </c>
      <c r="DK19">
        <v>0.06</v>
      </c>
      <c r="DL19">
        <v>2.82</v>
      </c>
      <c r="DM19">
        <v>0.183</v>
      </c>
      <c r="DN19">
        <v>402</v>
      </c>
      <c r="DO19">
        <v>20</v>
      </c>
      <c r="DP19">
        <v>0.62</v>
      </c>
      <c r="DQ19">
        <v>0.1</v>
      </c>
      <c r="DR19">
        <v>-1.0187776093770999</v>
      </c>
      <c r="DS19">
        <v>0.22251114592297</v>
      </c>
      <c r="DT19">
        <v>3.3826259022474901E-2</v>
      </c>
      <c r="DU19">
        <v>1</v>
      </c>
      <c r="DV19">
        <v>1.2027761290322601</v>
      </c>
      <c r="DW19">
        <v>-0.15999241935484301</v>
      </c>
      <c r="DX19">
        <v>4.2133595642786098E-2</v>
      </c>
      <c r="DY19">
        <v>1</v>
      </c>
      <c r="DZ19">
        <v>0.27707670967741899</v>
      </c>
      <c r="EA19">
        <v>-0.19769825806451599</v>
      </c>
      <c r="EB19">
        <v>1.9615975479503601E-2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2.82</v>
      </c>
      <c r="EJ19">
        <v>0.1825</v>
      </c>
      <c r="EK19">
        <v>2.8205</v>
      </c>
      <c r="EL19">
        <v>0</v>
      </c>
      <c r="EM19">
        <v>0</v>
      </c>
      <c r="EN19">
        <v>0</v>
      </c>
      <c r="EO19">
        <v>0.18251500000000201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3.9</v>
      </c>
      <c r="EX19">
        <v>3.9</v>
      </c>
      <c r="EY19">
        <v>2</v>
      </c>
      <c r="EZ19">
        <v>513.68100000000004</v>
      </c>
      <c r="FA19">
        <v>498.89400000000001</v>
      </c>
      <c r="FB19">
        <v>23.6662</v>
      </c>
      <c r="FC19">
        <v>34.442100000000003</v>
      </c>
      <c r="FD19">
        <v>29.999700000000001</v>
      </c>
      <c r="FE19">
        <v>34.430999999999997</v>
      </c>
      <c r="FF19">
        <v>34.404000000000003</v>
      </c>
      <c r="FG19">
        <v>7.6781100000000002</v>
      </c>
      <c r="FH19">
        <v>19.464400000000001</v>
      </c>
      <c r="FI19">
        <v>41.9651</v>
      </c>
      <c r="FJ19">
        <v>23.688400000000001</v>
      </c>
      <c r="FK19">
        <v>78.630300000000005</v>
      </c>
      <c r="FL19">
        <v>22.277100000000001</v>
      </c>
      <c r="FM19">
        <v>101.158</v>
      </c>
      <c r="FN19">
        <v>100.497</v>
      </c>
    </row>
    <row r="20" spans="1:170" x14ac:dyDescent="0.25">
      <c r="A20">
        <v>4</v>
      </c>
      <c r="B20">
        <v>1608227908</v>
      </c>
      <c r="C20">
        <v>322.90000009536698</v>
      </c>
      <c r="D20" t="s">
        <v>302</v>
      </c>
      <c r="E20" t="s">
        <v>303</v>
      </c>
      <c r="F20" t="s">
        <v>285</v>
      </c>
      <c r="G20" t="s">
        <v>286</v>
      </c>
      <c r="H20">
        <v>1608227900.25</v>
      </c>
      <c r="I20">
        <f t="shared" si="0"/>
        <v>4.8628745977131164E-4</v>
      </c>
      <c r="J20">
        <f t="shared" si="1"/>
        <v>-0.56836464789109209</v>
      </c>
      <c r="K20">
        <f t="shared" si="2"/>
        <v>99.613053333333298</v>
      </c>
      <c r="L20">
        <f t="shared" si="3"/>
        <v>130.45428596105845</v>
      </c>
      <c r="M20">
        <f t="shared" si="4"/>
        <v>13.276315245737013</v>
      </c>
      <c r="N20">
        <f t="shared" si="5"/>
        <v>10.137607123452588</v>
      </c>
      <c r="O20">
        <f t="shared" si="6"/>
        <v>2.6697915898605491E-2</v>
      </c>
      <c r="P20">
        <f t="shared" si="7"/>
        <v>2.9602127065993935</v>
      </c>
      <c r="Q20">
        <f t="shared" si="8"/>
        <v>2.6564865513445019E-2</v>
      </c>
      <c r="R20">
        <f t="shared" si="9"/>
        <v>1.6614939586737962E-2</v>
      </c>
      <c r="S20">
        <f t="shared" si="10"/>
        <v>231.29045284618437</v>
      </c>
      <c r="T20">
        <f t="shared" si="11"/>
        <v>29.204814645315089</v>
      </c>
      <c r="U20">
        <f t="shared" si="12"/>
        <v>29.298286666666701</v>
      </c>
      <c r="V20">
        <f t="shared" si="13"/>
        <v>4.0917152060518527</v>
      </c>
      <c r="W20">
        <f t="shared" si="14"/>
        <v>60.339617681583121</v>
      </c>
      <c r="X20">
        <f t="shared" si="15"/>
        <v>2.2871349289457319</v>
      </c>
      <c r="Y20">
        <f t="shared" si="16"/>
        <v>3.7904365602962908</v>
      </c>
      <c r="Z20">
        <f t="shared" si="17"/>
        <v>1.8045802771061208</v>
      </c>
      <c r="AA20">
        <f t="shared" si="18"/>
        <v>-21.445276975914844</v>
      </c>
      <c r="AB20">
        <f t="shared" si="19"/>
        <v>-210.37283964101761</v>
      </c>
      <c r="AC20">
        <f t="shared" si="20"/>
        <v>-15.589899491684596</v>
      </c>
      <c r="AD20">
        <f t="shared" si="21"/>
        <v>-16.117563262432697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53630.99519517726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908.32299999999998</v>
      </c>
      <c r="AR20">
        <v>1008.36</v>
      </c>
      <c r="AS20">
        <f t="shared" si="27"/>
        <v>9.9207624261176575E-2</v>
      </c>
      <c r="AT20">
        <v>0.5</v>
      </c>
      <c r="AU20">
        <f t="shared" si="28"/>
        <v>1180.1812007473427</v>
      </c>
      <c r="AV20">
        <f t="shared" si="29"/>
        <v>-0.56836464789109209</v>
      </c>
      <c r="AW20">
        <f t="shared" si="30"/>
        <v>58.541486561923286</v>
      </c>
      <c r="AX20">
        <f t="shared" si="31"/>
        <v>0.33041770796144238</v>
      </c>
      <c r="AY20">
        <f t="shared" si="32"/>
        <v>7.9503316263547273E-6</v>
      </c>
      <c r="AZ20">
        <f t="shared" si="33"/>
        <v>2.2350351065095797</v>
      </c>
      <c r="BA20" t="s">
        <v>305</v>
      </c>
      <c r="BB20">
        <v>675.18</v>
      </c>
      <c r="BC20">
        <f t="shared" si="34"/>
        <v>333.18000000000006</v>
      </c>
      <c r="BD20">
        <f t="shared" si="35"/>
        <v>0.3002491145927127</v>
      </c>
      <c r="BE20">
        <f t="shared" si="36"/>
        <v>0.87120491708222181</v>
      </c>
      <c r="BF20">
        <f t="shared" si="37"/>
        <v>0.34155950917667327</v>
      </c>
      <c r="BG20">
        <f t="shared" si="38"/>
        <v>0.88499068442305029</v>
      </c>
      <c r="BH20">
        <f t="shared" si="39"/>
        <v>1399.9953333333301</v>
      </c>
      <c r="BI20">
        <f t="shared" si="40"/>
        <v>1180.1812007473427</v>
      </c>
      <c r="BJ20">
        <f t="shared" si="41"/>
        <v>0.84298938192699602</v>
      </c>
      <c r="BK20">
        <f t="shared" si="42"/>
        <v>0.19597876385399213</v>
      </c>
      <c r="BL20">
        <v>6</v>
      </c>
      <c r="BM20">
        <v>0.5</v>
      </c>
      <c r="BN20" t="s">
        <v>290</v>
      </c>
      <c r="BO20">
        <v>2</v>
      </c>
      <c r="BP20">
        <v>1608227900.25</v>
      </c>
      <c r="BQ20">
        <v>99.613053333333298</v>
      </c>
      <c r="BR20">
        <v>98.989163333333295</v>
      </c>
      <c r="BS20">
        <v>22.473596666666701</v>
      </c>
      <c r="BT20">
        <v>21.903183333333299</v>
      </c>
      <c r="BU20">
        <v>96.792543333333299</v>
      </c>
      <c r="BV20">
        <v>22.291080000000001</v>
      </c>
      <c r="BW20">
        <v>500.01513333333298</v>
      </c>
      <c r="BX20">
        <v>101.721633333333</v>
      </c>
      <c r="BY20">
        <v>4.8233006666666703E-2</v>
      </c>
      <c r="BZ20">
        <v>27.980086666666701</v>
      </c>
      <c r="CA20">
        <v>29.298286666666701</v>
      </c>
      <c r="CB20">
        <v>999.9</v>
      </c>
      <c r="CC20">
        <v>0</v>
      </c>
      <c r="CD20">
        <v>0</v>
      </c>
      <c r="CE20">
        <v>10003.621666666701</v>
      </c>
      <c r="CF20">
        <v>0</v>
      </c>
      <c r="CG20">
        <v>321.75023333333297</v>
      </c>
      <c r="CH20">
        <v>1399.9953333333301</v>
      </c>
      <c r="CI20">
        <v>0.89999883333333297</v>
      </c>
      <c r="CJ20">
        <v>0.10000116000000001</v>
      </c>
      <c r="CK20">
        <v>0</v>
      </c>
      <c r="CL20">
        <v>908.34516666666696</v>
      </c>
      <c r="CM20">
        <v>4.9997499999999997</v>
      </c>
      <c r="CN20">
        <v>12571.09</v>
      </c>
      <c r="CO20">
        <v>12178.003333333299</v>
      </c>
      <c r="CP20">
        <v>49.883133333333298</v>
      </c>
      <c r="CQ20">
        <v>51.5</v>
      </c>
      <c r="CR20">
        <v>50.912199999999999</v>
      </c>
      <c r="CS20">
        <v>50.883200000000002</v>
      </c>
      <c r="CT20">
        <v>50.733133333333299</v>
      </c>
      <c r="CU20">
        <v>1255.49133333333</v>
      </c>
      <c r="CV20">
        <v>139.50399999999999</v>
      </c>
      <c r="CW20">
        <v>0</v>
      </c>
      <c r="CX20">
        <v>71.099999904632597</v>
      </c>
      <c r="CY20">
        <v>0</v>
      </c>
      <c r="CZ20">
        <v>908.32299999999998</v>
      </c>
      <c r="DA20">
        <v>-5.1606922967641902</v>
      </c>
      <c r="DB20">
        <v>-79.830769343353396</v>
      </c>
      <c r="DC20">
        <v>12570.748</v>
      </c>
      <c r="DD20">
        <v>15</v>
      </c>
      <c r="DE20">
        <v>1608227604.0999999</v>
      </c>
      <c r="DF20" t="s">
        <v>291</v>
      </c>
      <c r="DG20">
        <v>1608227604.0999999</v>
      </c>
      <c r="DH20">
        <v>1608227602.0999999</v>
      </c>
      <c r="DI20">
        <v>5</v>
      </c>
      <c r="DJ20">
        <v>-0.82499999999999996</v>
      </c>
      <c r="DK20">
        <v>0.06</v>
      </c>
      <c r="DL20">
        <v>2.82</v>
      </c>
      <c r="DM20">
        <v>0.183</v>
      </c>
      <c r="DN20">
        <v>402</v>
      </c>
      <c r="DO20">
        <v>20</v>
      </c>
      <c r="DP20">
        <v>0.62</v>
      </c>
      <c r="DQ20">
        <v>0.1</v>
      </c>
      <c r="DR20">
        <v>-0.56447685310234197</v>
      </c>
      <c r="DS20">
        <v>-0.14827725631338001</v>
      </c>
      <c r="DT20">
        <v>3.3143099500327497E-2</v>
      </c>
      <c r="DU20">
        <v>1</v>
      </c>
      <c r="DV20">
        <v>0.618392677419355</v>
      </c>
      <c r="DW20">
        <v>0.15678551612903099</v>
      </c>
      <c r="DX20">
        <v>3.9412705772980797E-2</v>
      </c>
      <c r="DY20">
        <v>1</v>
      </c>
      <c r="DZ20">
        <v>0.57125003225806403</v>
      </c>
      <c r="EA20">
        <v>-0.12672551612903399</v>
      </c>
      <c r="EB20">
        <v>9.7442565597476594E-3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2.8210000000000002</v>
      </c>
      <c r="EJ20">
        <v>0.1825</v>
      </c>
      <c r="EK20">
        <v>2.8205</v>
      </c>
      <c r="EL20">
        <v>0</v>
      </c>
      <c r="EM20">
        <v>0</v>
      </c>
      <c r="EN20">
        <v>0</v>
      </c>
      <c r="EO20">
        <v>0.18251500000000201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5.0999999999999996</v>
      </c>
      <c r="EX20">
        <v>5.0999999999999996</v>
      </c>
      <c r="EY20">
        <v>2</v>
      </c>
      <c r="EZ20">
        <v>513.89</v>
      </c>
      <c r="FA20">
        <v>498.11799999999999</v>
      </c>
      <c r="FB20">
        <v>23.723600000000001</v>
      </c>
      <c r="FC20">
        <v>34.402799999999999</v>
      </c>
      <c r="FD20">
        <v>29.9998</v>
      </c>
      <c r="FE20">
        <v>34.395200000000003</v>
      </c>
      <c r="FF20">
        <v>34.369500000000002</v>
      </c>
      <c r="FG20">
        <v>8.6129899999999999</v>
      </c>
      <c r="FH20">
        <v>22.561199999999999</v>
      </c>
      <c r="FI20">
        <v>41.9651</v>
      </c>
      <c r="FJ20">
        <v>23.729800000000001</v>
      </c>
      <c r="FK20">
        <v>99.149600000000007</v>
      </c>
      <c r="FL20">
        <v>21.8247</v>
      </c>
      <c r="FM20">
        <v>101.16200000000001</v>
      </c>
      <c r="FN20">
        <v>100.50700000000001</v>
      </c>
    </row>
    <row r="21" spans="1:170" x14ac:dyDescent="0.25">
      <c r="A21">
        <v>5</v>
      </c>
      <c r="B21">
        <v>1608228006</v>
      </c>
      <c r="C21">
        <v>420.90000009536698</v>
      </c>
      <c r="D21" t="s">
        <v>306</v>
      </c>
      <c r="E21" t="s">
        <v>307</v>
      </c>
      <c r="F21" t="s">
        <v>285</v>
      </c>
      <c r="G21" t="s">
        <v>286</v>
      </c>
      <c r="H21">
        <v>1608227998.25</v>
      </c>
      <c r="I21">
        <f t="shared" si="0"/>
        <v>3.5219154076188559E-4</v>
      </c>
      <c r="J21">
        <f t="shared" si="1"/>
        <v>0.26995499437391035</v>
      </c>
      <c r="K21">
        <f t="shared" si="2"/>
        <v>149.75559999999999</v>
      </c>
      <c r="L21">
        <f t="shared" si="3"/>
        <v>123.25902023637178</v>
      </c>
      <c r="M21">
        <f t="shared" si="4"/>
        <v>12.544131737684479</v>
      </c>
      <c r="N21">
        <f t="shared" si="5"/>
        <v>15.240701826556059</v>
      </c>
      <c r="O21">
        <f t="shared" si="6"/>
        <v>1.9263852031925262E-2</v>
      </c>
      <c r="P21">
        <f t="shared" si="7"/>
        <v>2.95903362973552</v>
      </c>
      <c r="Q21">
        <f t="shared" si="8"/>
        <v>1.9194450175273027E-2</v>
      </c>
      <c r="R21">
        <f t="shared" si="9"/>
        <v>1.2002745904822632E-2</v>
      </c>
      <c r="S21">
        <f t="shared" si="10"/>
        <v>231.28980472360749</v>
      </c>
      <c r="T21">
        <f t="shared" si="11"/>
        <v>29.268700578537132</v>
      </c>
      <c r="U21">
        <f t="shared" si="12"/>
        <v>29.327206666666701</v>
      </c>
      <c r="V21">
        <f t="shared" si="13"/>
        <v>4.0985524377459663</v>
      </c>
      <c r="W21">
        <f t="shared" si="14"/>
        <v>60.308478796018484</v>
      </c>
      <c r="X21">
        <f t="shared" si="15"/>
        <v>2.2898137908906877</v>
      </c>
      <c r="Y21">
        <f t="shared" si="16"/>
        <v>3.7968355969241578</v>
      </c>
      <c r="Z21">
        <f t="shared" si="17"/>
        <v>1.8087386468552786</v>
      </c>
      <c r="AA21">
        <f t="shared" si="18"/>
        <v>-15.531646947599155</v>
      </c>
      <c r="AB21">
        <f t="shared" si="19"/>
        <v>-210.28691939095935</v>
      </c>
      <c r="AC21">
        <f t="shared" si="20"/>
        <v>-15.59422730359716</v>
      </c>
      <c r="AD21">
        <f t="shared" si="21"/>
        <v>-10.122988918548174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53591.476708955517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900.26792</v>
      </c>
      <c r="AR21">
        <v>1002.56</v>
      </c>
      <c r="AS21">
        <f t="shared" si="27"/>
        <v>0.1020308809447813</v>
      </c>
      <c r="AT21">
        <v>0.5</v>
      </c>
      <c r="AU21">
        <f t="shared" si="28"/>
        <v>1180.1785907473284</v>
      </c>
      <c r="AV21">
        <f t="shared" si="29"/>
        <v>0.26995499437391035</v>
      </c>
      <c r="AW21">
        <f t="shared" si="30"/>
        <v>60.207330643060217</v>
      </c>
      <c r="AX21">
        <f t="shared" si="31"/>
        <v>0.34404923396105963</v>
      </c>
      <c r="AY21">
        <f t="shared" si="32"/>
        <v>7.1828321648619291E-4</v>
      </c>
      <c r="AZ21">
        <f t="shared" si="33"/>
        <v>2.2537503989786147</v>
      </c>
      <c r="BA21" t="s">
        <v>309</v>
      </c>
      <c r="BB21">
        <v>657.63</v>
      </c>
      <c r="BC21">
        <f t="shared" si="34"/>
        <v>344.92999999999995</v>
      </c>
      <c r="BD21">
        <f t="shared" si="35"/>
        <v>0.29655895399066462</v>
      </c>
      <c r="BE21">
        <f t="shared" si="36"/>
        <v>0.86756128933172072</v>
      </c>
      <c r="BF21">
        <f t="shared" si="37"/>
        <v>0.35631525583588747</v>
      </c>
      <c r="BG21">
        <f t="shared" si="38"/>
        <v>0.88726822820384554</v>
      </c>
      <c r="BH21">
        <f t="shared" si="39"/>
        <v>1399.99233333333</v>
      </c>
      <c r="BI21">
        <f t="shared" si="40"/>
        <v>1180.1785907473284</v>
      </c>
      <c r="BJ21">
        <f t="shared" si="41"/>
        <v>0.84298932404677296</v>
      </c>
      <c r="BK21">
        <f t="shared" si="42"/>
        <v>0.19597864809354582</v>
      </c>
      <c r="BL21">
        <v>6</v>
      </c>
      <c r="BM21">
        <v>0.5</v>
      </c>
      <c r="BN21" t="s">
        <v>290</v>
      </c>
      <c r="BO21">
        <v>2</v>
      </c>
      <c r="BP21">
        <v>1608227998.25</v>
      </c>
      <c r="BQ21">
        <v>149.75559999999999</v>
      </c>
      <c r="BR21">
        <v>150.14283333333299</v>
      </c>
      <c r="BS21">
        <v>22.499780000000001</v>
      </c>
      <c r="BT21">
        <v>22.086663333333298</v>
      </c>
      <c r="BU21">
        <v>146.93530000000001</v>
      </c>
      <c r="BV21">
        <v>22.317263333333301</v>
      </c>
      <c r="BW21">
        <v>500.00496666666697</v>
      </c>
      <c r="BX21">
        <v>101.722266666667</v>
      </c>
      <c r="BY21">
        <v>4.8230240000000001E-2</v>
      </c>
      <c r="BZ21">
        <v>28.00902</v>
      </c>
      <c r="CA21">
        <v>29.327206666666701</v>
      </c>
      <c r="CB21">
        <v>999.9</v>
      </c>
      <c r="CC21">
        <v>0</v>
      </c>
      <c r="CD21">
        <v>0</v>
      </c>
      <c r="CE21">
        <v>9996.8733333333294</v>
      </c>
      <c r="CF21">
        <v>0</v>
      </c>
      <c r="CG21">
        <v>335.90179999999998</v>
      </c>
      <c r="CH21">
        <v>1399.99233333333</v>
      </c>
      <c r="CI21">
        <v>0.90000020000000003</v>
      </c>
      <c r="CJ21">
        <v>9.9999790000000005E-2</v>
      </c>
      <c r="CK21">
        <v>0</v>
      </c>
      <c r="CL21">
        <v>900.31543333333298</v>
      </c>
      <c r="CM21">
        <v>4.9997499999999997</v>
      </c>
      <c r="CN21">
        <v>12463.1233333333</v>
      </c>
      <c r="CO21">
        <v>12177.98</v>
      </c>
      <c r="CP21">
        <v>49.941200000000002</v>
      </c>
      <c r="CQ21">
        <v>51.545466666666599</v>
      </c>
      <c r="CR21">
        <v>50.981099999999998</v>
      </c>
      <c r="CS21">
        <v>50.932933333333303</v>
      </c>
      <c r="CT21">
        <v>50.7665333333333</v>
      </c>
      <c r="CU21">
        <v>1255.49133333333</v>
      </c>
      <c r="CV21">
        <v>139.501</v>
      </c>
      <c r="CW21">
        <v>0</v>
      </c>
      <c r="CX21">
        <v>97.5</v>
      </c>
      <c r="CY21">
        <v>0</v>
      </c>
      <c r="CZ21">
        <v>900.26792</v>
      </c>
      <c r="DA21">
        <v>-4.2173076765363202</v>
      </c>
      <c r="DB21">
        <v>-47.615384560388797</v>
      </c>
      <c r="DC21">
        <v>12462.611999999999</v>
      </c>
      <c r="DD21">
        <v>15</v>
      </c>
      <c r="DE21">
        <v>1608227604.0999999</v>
      </c>
      <c r="DF21" t="s">
        <v>291</v>
      </c>
      <c r="DG21">
        <v>1608227604.0999999</v>
      </c>
      <c r="DH21">
        <v>1608227602.0999999</v>
      </c>
      <c r="DI21">
        <v>5</v>
      </c>
      <c r="DJ21">
        <v>-0.82499999999999996</v>
      </c>
      <c r="DK21">
        <v>0.06</v>
      </c>
      <c r="DL21">
        <v>2.82</v>
      </c>
      <c r="DM21">
        <v>0.183</v>
      </c>
      <c r="DN21">
        <v>402</v>
      </c>
      <c r="DO21">
        <v>20</v>
      </c>
      <c r="DP21">
        <v>0.62</v>
      </c>
      <c r="DQ21">
        <v>0.1</v>
      </c>
      <c r="DR21">
        <v>0.27061740551115099</v>
      </c>
      <c r="DS21">
        <v>-0.18562663528260501</v>
      </c>
      <c r="DT21">
        <v>2.7097780697427201E-2</v>
      </c>
      <c r="DU21">
        <v>1</v>
      </c>
      <c r="DV21">
        <v>-0.38855364516128998</v>
      </c>
      <c r="DW21">
        <v>0.17931116129032401</v>
      </c>
      <c r="DX21">
        <v>3.1847738084009002E-2</v>
      </c>
      <c r="DY21">
        <v>1</v>
      </c>
      <c r="DZ21">
        <v>0.41247332258064501</v>
      </c>
      <c r="EA21">
        <v>4.4777032258063301E-2</v>
      </c>
      <c r="EB21">
        <v>3.4291560834014E-3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2.82</v>
      </c>
      <c r="EJ21">
        <v>0.1825</v>
      </c>
      <c r="EK21">
        <v>2.8205</v>
      </c>
      <c r="EL21">
        <v>0</v>
      </c>
      <c r="EM21">
        <v>0</v>
      </c>
      <c r="EN21">
        <v>0</v>
      </c>
      <c r="EO21">
        <v>0.18251500000000201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6.7</v>
      </c>
      <c r="EX21">
        <v>6.7</v>
      </c>
      <c r="EY21">
        <v>2</v>
      </c>
      <c r="EZ21">
        <v>513.89700000000005</v>
      </c>
      <c r="FA21">
        <v>497.90600000000001</v>
      </c>
      <c r="FB21">
        <v>23.571000000000002</v>
      </c>
      <c r="FC21">
        <v>34.374699999999997</v>
      </c>
      <c r="FD21">
        <v>30.000299999999999</v>
      </c>
      <c r="FE21">
        <v>34.361600000000003</v>
      </c>
      <c r="FF21">
        <v>34.338500000000003</v>
      </c>
      <c r="FG21">
        <v>10.9724</v>
      </c>
      <c r="FH21">
        <v>20.524100000000001</v>
      </c>
      <c r="FI21">
        <v>41.9651</v>
      </c>
      <c r="FJ21">
        <v>23.562100000000001</v>
      </c>
      <c r="FK21">
        <v>150.28299999999999</v>
      </c>
      <c r="FL21">
        <v>22.107399999999998</v>
      </c>
      <c r="FM21">
        <v>101.17</v>
      </c>
      <c r="FN21">
        <v>100.511</v>
      </c>
    </row>
    <row r="22" spans="1:170" x14ac:dyDescent="0.25">
      <c r="A22">
        <v>6</v>
      </c>
      <c r="B22">
        <v>1608228085</v>
      </c>
      <c r="C22">
        <v>499.90000009536698</v>
      </c>
      <c r="D22" t="s">
        <v>310</v>
      </c>
      <c r="E22" t="s">
        <v>311</v>
      </c>
      <c r="F22" t="s">
        <v>285</v>
      </c>
      <c r="G22" t="s">
        <v>286</v>
      </c>
      <c r="H22">
        <v>1608228077.25</v>
      </c>
      <c r="I22">
        <f t="shared" si="0"/>
        <v>3.8138824580371888E-4</v>
      </c>
      <c r="J22">
        <f t="shared" si="1"/>
        <v>1.394584139461172</v>
      </c>
      <c r="K22">
        <f t="shared" si="2"/>
        <v>199.296866666667</v>
      </c>
      <c r="L22">
        <f t="shared" si="3"/>
        <v>89.408305450621057</v>
      </c>
      <c r="M22">
        <f t="shared" si="4"/>
        <v>9.0993790337164882</v>
      </c>
      <c r="N22">
        <f t="shared" si="5"/>
        <v>20.283101451169077</v>
      </c>
      <c r="O22">
        <f t="shared" si="6"/>
        <v>2.1178836876299938E-2</v>
      </c>
      <c r="P22">
        <f t="shared" si="7"/>
        <v>2.9607343174826601</v>
      </c>
      <c r="Q22">
        <f t="shared" si="8"/>
        <v>2.1095031345362752E-2</v>
      </c>
      <c r="R22">
        <f t="shared" si="9"/>
        <v>1.3191896435746871E-2</v>
      </c>
      <c r="S22">
        <f t="shared" si="10"/>
        <v>231.29300616020666</v>
      </c>
      <c r="T22">
        <f t="shared" si="11"/>
        <v>29.207860382395904</v>
      </c>
      <c r="U22">
        <f t="shared" si="12"/>
        <v>29.278083333333299</v>
      </c>
      <c r="V22">
        <f t="shared" si="13"/>
        <v>4.0869446601640185</v>
      </c>
      <c r="W22">
        <f t="shared" si="14"/>
        <v>60.887672251138994</v>
      </c>
      <c r="X22">
        <f t="shared" si="15"/>
        <v>2.304710166685116</v>
      </c>
      <c r="Y22">
        <f t="shared" si="16"/>
        <v>3.7851835707876043</v>
      </c>
      <c r="Z22">
        <f t="shared" si="17"/>
        <v>1.7822344934789025</v>
      </c>
      <c r="AA22">
        <f t="shared" si="18"/>
        <v>-16.819221639944004</v>
      </c>
      <c r="AB22">
        <f t="shared" si="19"/>
        <v>-210.98134526501823</v>
      </c>
      <c r="AC22">
        <f t="shared" si="20"/>
        <v>-15.628820223344043</v>
      </c>
      <c r="AD22">
        <f t="shared" si="21"/>
        <v>-12.136380968099616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53650.528625641469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894.74857692307705</v>
      </c>
      <c r="AR22">
        <v>1001.22</v>
      </c>
      <c r="AS22">
        <f t="shared" si="27"/>
        <v>0.10634168621973494</v>
      </c>
      <c r="AT22">
        <v>0.5</v>
      </c>
      <c r="AU22">
        <f t="shared" si="28"/>
        <v>1180.1946407473342</v>
      </c>
      <c r="AV22">
        <f t="shared" si="29"/>
        <v>1.394584139461172</v>
      </c>
      <c r="AW22">
        <f t="shared" si="30"/>
        <v>62.751944082282911</v>
      </c>
      <c r="AX22">
        <f t="shared" si="31"/>
        <v>0.34814526277940916</v>
      </c>
      <c r="AY22">
        <f t="shared" si="32"/>
        <v>1.6711918112324727E-3</v>
      </c>
      <c r="AZ22">
        <f t="shared" si="33"/>
        <v>2.2581051117636481</v>
      </c>
      <c r="BA22" t="s">
        <v>313</v>
      </c>
      <c r="BB22">
        <v>652.65</v>
      </c>
      <c r="BC22">
        <f t="shared" si="34"/>
        <v>348.57000000000005</v>
      </c>
      <c r="BD22">
        <f t="shared" si="35"/>
        <v>0.30545205576189277</v>
      </c>
      <c r="BE22">
        <f t="shared" si="36"/>
        <v>0.86641910302249914</v>
      </c>
      <c r="BF22">
        <f t="shared" si="37"/>
        <v>0.37261243290099172</v>
      </c>
      <c r="BG22">
        <f t="shared" si="38"/>
        <v>0.88779441935320158</v>
      </c>
      <c r="BH22">
        <f t="shared" si="39"/>
        <v>1400.01133333333</v>
      </c>
      <c r="BI22">
        <f t="shared" si="40"/>
        <v>1180.1946407473342</v>
      </c>
      <c r="BJ22">
        <f t="shared" si="41"/>
        <v>0.84298934776290169</v>
      </c>
      <c r="BK22">
        <f t="shared" si="42"/>
        <v>0.19597869552580333</v>
      </c>
      <c r="BL22">
        <v>6</v>
      </c>
      <c r="BM22">
        <v>0.5</v>
      </c>
      <c r="BN22" t="s">
        <v>290</v>
      </c>
      <c r="BO22">
        <v>2</v>
      </c>
      <c r="BP22">
        <v>1608228077.25</v>
      </c>
      <c r="BQ22">
        <v>199.296866666667</v>
      </c>
      <c r="BR22">
        <v>201.061466666667</v>
      </c>
      <c r="BS22">
        <v>22.645526666666701</v>
      </c>
      <c r="BT22">
        <v>22.198253333333302</v>
      </c>
      <c r="BU22">
        <v>196.47643333333301</v>
      </c>
      <c r="BV22">
        <v>22.4630166666667</v>
      </c>
      <c r="BW22">
        <v>500.031833333333</v>
      </c>
      <c r="BX22">
        <v>101.72539999999999</v>
      </c>
      <c r="BY22">
        <v>4.7908283333333301E-2</v>
      </c>
      <c r="BZ22">
        <v>27.956303333333299</v>
      </c>
      <c r="CA22">
        <v>29.278083333333299</v>
      </c>
      <c r="CB22">
        <v>999.9</v>
      </c>
      <c r="CC22">
        <v>0</v>
      </c>
      <c r="CD22">
        <v>0</v>
      </c>
      <c r="CE22">
        <v>10006.209999999999</v>
      </c>
      <c r="CF22">
        <v>0</v>
      </c>
      <c r="CG22">
        <v>275.94203333333297</v>
      </c>
      <c r="CH22">
        <v>1400.01133333333</v>
      </c>
      <c r="CI22">
        <v>0.90000026666666699</v>
      </c>
      <c r="CJ22">
        <v>9.999972E-2</v>
      </c>
      <c r="CK22">
        <v>0</v>
      </c>
      <c r="CL22">
        <v>894.76919999999996</v>
      </c>
      <c r="CM22">
        <v>4.9997499999999997</v>
      </c>
      <c r="CN22">
        <v>12386.6</v>
      </c>
      <c r="CO22">
        <v>12178.163333333299</v>
      </c>
      <c r="CP22">
        <v>49.970599999999997</v>
      </c>
      <c r="CQ22">
        <v>51.561999999999998</v>
      </c>
      <c r="CR22">
        <v>51.0082666666667</v>
      </c>
      <c r="CS22">
        <v>50.941200000000002</v>
      </c>
      <c r="CT22">
        <v>50.8121333333333</v>
      </c>
      <c r="CU22">
        <v>1255.5073333333301</v>
      </c>
      <c r="CV22">
        <v>139.50399999999999</v>
      </c>
      <c r="CW22">
        <v>0</v>
      </c>
      <c r="CX22">
        <v>78</v>
      </c>
      <c r="CY22">
        <v>0</v>
      </c>
      <c r="CZ22">
        <v>894.74857692307705</v>
      </c>
      <c r="DA22">
        <v>-4.83176068473397</v>
      </c>
      <c r="DB22">
        <v>-62.403418648497997</v>
      </c>
      <c r="DC22">
        <v>12386.6653846154</v>
      </c>
      <c r="DD22">
        <v>15</v>
      </c>
      <c r="DE22">
        <v>1608227604.0999999</v>
      </c>
      <c r="DF22" t="s">
        <v>291</v>
      </c>
      <c r="DG22">
        <v>1608227604.0999999</v>
      </c>
      <c r="DH22">
        <v>1608227602.0999999</v>
      </c>
      <c r="DI22">
        <v>5</v>
      </c>
      <c r="DJ22">
        <v>-0.82499999999999996</v>
      </c>
      <c r="DK22">
        <v>0.06</v>
      </c>
      <c r="DL22">
        <v>2.82</v>
      </c>
      <c r="DM22">
        <v>0.183</v>
      </c>
      <c r="DN22">
        <v>402</v>
      </c>
      <c r="DO22">
        <v>20</v>
      </c>
      <c r="DP22">
        <v>0.62</v>
      </c>
      <c r="DQ22">
        <v>0.1</v>
      </c>
      <c r="DR22">
        <v>1.39590741477761</v>
      </c>
      <c r="DS22">
        <v>1.18141336208117E-3</v>
      </c>
      <c r="DT22">
        <v>2.38611585474197E-2</v>
      </c>
      <c r="DU22">
        <v>1</v>
      </c>
      <c r="DV22">
        <v>-1.7640661290322599</v>
      </c>
      <c r="DW22">
        <v>-4.3291935483866601E-3</v>
      </c>
      <c r="DX22">
        <v>2.96969306198707E-2</v>
      </c>
      <c r="DY22">
        <v>1</v>
      </c>
      <c r="DZ22">
        <v>0.44477883870967699</v>
      </c>
      <c r="EA22">
        <v>0.19518875806451599</v>
      </c>
      <c r="EB22">
        <v>1.46269200054199E-2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2.82</v>
      </c>
      <c r="EJ22">
        <v>0.1825</v>
      </c>
      <c r="EK22">
        <v>2.8205</v>
      </c>
      <c r="EL22">
        <v>0</v>
      </c>
      <c r="EM22">
        <v>0</v>
      </c>
      <c r="EN22">
        <v>0</v>
      </c>
      <c r="EO22">
        <v>0.18251500000000201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8</v>
      </c>
      <c r="EX22">
        <v>8</v>
      </c>
      <c r="EY22">
        <v>2</v>
      </c>
      <c r="EZ22">
        <v>513.82000000000005</v>
      </c>
      <c r="FA22">
        <v>497.46199999999999</v>
      </c>
      <c r="FB22">
        <v>23.6693</v>
      </c>
      <c r="FC22">
        <v>34.368400000000001</v>
      </c>
      <c r="FD22">
        <v>29.999700000000001</v>
      </c>
      <c r="FE22">
        <v>34.345999999999997</v>
      </c>
      <c r="FF22">
        <v>34.319899999999997</v>
      </c>
      <c r="FG22">
        <v>13.306800000000001</v>
      </c>
      <c r="FH22">
        <v>20.239799999999999</v>
      </c>
      <c r="FI22">
        <v>41.9651</v>
      </c>
      <c r="FJ22">
        <v>23.7042</v>
      </c>
      <c r="FK22">
        <v>201.30699999999999</v>
      </c>
      <c r="FL22">
        <v>22.103300000000001</v>
      </c>
      <c r="FM22">
        <v>101.173</v>
      </c>
      <c r="FN22">
        <v>100.51900000000001</v>
      </c>
    </row>
    <row r="23" spans="1:170" x14ac:dyDescent="0.25">
      <c r="A23">
        <v>7</v>
      </c>
      <c r="B23">
        <v>1608228157</v>
      </c>
      <c r="C23">
        <v>571.90000009536698</v>
      </c>
      <c r="D23" t="s">
        <v>314</v>
      </c>
      <c r="E23" t="s">
        <v>315</v>
      </c>
      <c r="F23" t="s">
        <v>285</v>
      </c>
      <c r="G23" t="s">
        <v>286</v>
      </c>
      <c r="H23">
        <v>1608228149.25</v>
      </c>
      <c r="I23">
        <f t="shared" si="0"/>
        <v>6.2516632478376881E-4</v>
      </c>
      <c r="J23">
        <f t="shared" si="1"/>
        <v>2.3970693615400021</v>
      </c>
      <c r="K23">
        <f t="shared" si="2"/>
        <v>249.05353333333301</v>
      </c>
      <c r="L23">
        <f t="shared" si="3"/>
        <v>131.28559206650689</v>
      </c>
      <c r="M23">
        <f t="shared" si="4"/>
        <v>13.36155187730143</v>
      </c>
      <c r="N23">
        <f t="shared" si="5"/>
        <v>25.347348886333059</v>
      </c>
      <c r="O23">
        <f t="shared" si="6"/>
        <v>3.4370653816243144E-2</v>
      </c>
      <c r="P23">
        <f t="shared" si="7"/>
        <v>2.9594338354337566</v>
      </c>
      <c r="Q23">
        <f t="shared" si="8"/>
        <v>3.4150422206567173E-2</v>
      </c>
      <c r="R23">
        <f t="shared" si="9"/>
        <v>2.1363683028460676E-2</v>
      </c>
      <c r="S23">
        <f t="shared" si="10"/>
        <v>231.288794036805</v>
      </c>
      <c r="T23">
        <f t="shared" si="11"/>
        <v>29.156222093327184</v>
      </c>
      <c r="U23">
        <f t="shared" si="12"/>
        <v>29.278176666666699</v>
      </c>
      <c r="V23">
        <f t="shared" si="13"/>
        <v>4.0869666874995136</v>
      </c>
      <c r="W23">
        <f t="shared" si="14"/>
        <v>60.254263049241722</v>
      </c>
      <c r="X23">
        <f t="shared" si="15"/>
        <v>2.282150435708052</v>
      </c>
      <c r="Y23">
        <f t="shared" si="16"/>
        <v>3.7875335623024804</v>
      </c>
      <c r="Z23">
        <f t="shared" si="17"/>
        <v>1.8048162517914617</v>
      </c>
      <c r="AA23">
        <f t="shared" si="18"/>
        <v>-27.569834922964205</v>
      </c>
      <c r="AB23">
        <f t="shared" si="19"/>
        <v>-209.20543125226604</v>
      </c>
      <c r="AC23">
        <f t="shared" si="20"/>
        <v>-15.504902953434636</v>
      </c>
      <c r="AD23">
        <f t="shared" si="21"/>
        <v>-20.991375091859851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53610.733571211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890.65800000000002</v>
      </c>
      <c r="AR23">
        <v>1001.24</v>
      </c>
      <c r="AS23">
        <f t="shared" si="27"/>
        <v>0.11044504814030598</v>
      </c>
      <c r="AT23">
        <v>0.5</v>
      </c>
      <c r="AU23">
        <f t="shared" si="28"/>
        <v>1180.1732707473348</v>
      </c>
      <c r="AV23">
        <f t="shared" si="29"/>
        <v>2.3970693615400021</v>
      </c>
      <c r="AW23">
        <f t="shared" si="30"/>
        <v>65.172146850795869</v>
      </c>
      <c r="AX23">
        <f t="shared" si="31"/>
        <v>0.35055531141384683</v>
      </c>
      <c r="AY23">
        <f t="shared" si="32"/>
        <v>2.5206610885810418E-3</v>
      </c>
      <c r="AZ23">
        <f t="shared" si="33"/>
        <v>2.2580400303623507</v>
      </c>
      <c r="BA23" t="s">
        <v>317</v>
      </c>
      <c r="BB23">
        <v>650.25</v>
      </c>
      <c r="BC23">
        <f t="shared" si="34"/>
        <v>350.99</v>
      </c>
      <c r="BD23">
        <f t="shared" si="35"/>
        <v>0.31505740904299268</v>
      </c>
      <c r="BE23">
        <f t="shared" si="36"/>
        <v>0.86561529655452318</v>
      </c>
      <c r="BF23">
        <f t="shared" si="37"/>
        <v>0.38697091727412686</v>
      </c>
      <c r="BG23">
        <f t="shared" si="38"/>
        <v>0.88778656575395765</v>
      </c>
      <c r="BH23">
        <f t="shared" si="39"/>
        <v>1399.9860000000001</v>
      </c>
      <c r="BI23">
        <f t="shared" si="40"/>
        <v>1180.1732707473348</v>
      </c>
      <c r="BJ23">
        <f t="shared" si="41"/>
        <v>0.84298933757004324</v>
      </c>
      <c r="BK23">
        <f t="shared" si="42"/>
        <v>0.19597867514008627</v>
      </c>
      <c r="BL23">
        <v>6</v>
      </c>
      <c r="BM23">
        <v>0.5</v>
      </c>
      <c r="BN23" t="s">
        <v>290</v>
      </c>
      <c r="BO23">
        <v>2</v>
      </c>
      <c r="BP23">
        <v>1608228149.25</v>
      </c>
      <c r="BQ23">
        <v>249.05353333333301</v>
      </c>
      <c r="BR23">
        <v>252.11670000000001</v>
      </c>
      <c r="BS23">
        <v>22.423553333333299</v>
      </c>
      <c r="BT23">
        <v>21.6902133333333</v>
      </c>
      <c r="BU23">
        <v>246.233033333333</v>
      </c>
      <c r="BV23">
        <v>22.241043333333302</v>
      </c>
      <c r="BW23">
        <v>500.02553333333299</v>
      </c>
      <c r="BX23">
        <v>101.726733333333</v>
      </c>
      <c r="BY23">
        <v>4.7967660000000002E-2</v>
      </c>
      <c r="BZ23">
        <v>27.966946666666701</v>
      </c>
      <c r="CA23">
        <v>29.278176666666699</v>
      </c>
      <c r="CB23">
        <v>999.9</v>
      </c>
      <c r="CC23">
        <v>0</v>
      </c>
      <c r="CD23">
        <v>0</v>
      </c>
      <c r="CE23">
        <v>9998.7033333333293</v>
      </c>
      <c r="CF23">
        <v>0</v>
      </c>
      <c r="CG23">
        <v>272.608</v>
      </c>
      <c r="CH23">
        <v>1399.9860000000001</v>
      </c>
      <c r="CI23">
        <v>0.89999949999999995</v>
      </c>
      <c r="CJ23">
        <v>0.100000493333333</v>
      </c>
      <c r="CK23">
        <v>0</v>
      </c>
      <c r="CL23">
        <v>890.70253333333301</v>
      </c>
      <c r="CM23">
        <v>4.9997499999999997</v>
      </c>
      <c r="CN23">
        <v>12332.48</v>
      </c>
      <c r="CO23">
        <v>12177.9233333333</v>
      </c>
      <c r="CP23">
        <v>50.008200000000002</v>
      </c>
      <c r="CQ23">
        <v>51.553733333333298</v>
      </c>
      <c r="CR23">
        <v>51.026866666666699</v>
      </c>
      <c r="CS23">
        <v>50.951700000000002</v>
      </c>
      <c r="CT23">
        <v>50.814100000000003</v>
      </c>
      <c r="CU23">
        <v>1255.4849999999999</v>
      </c>
      <c r="CV23">
        <v>139.501</v>
      </c>
      <c r="CW23">
        <v>0</v>
      </c>
      <c r="CX23">
        <v>71.599999904632597</v>
      </c>
      <c r="CY23">
        <v>0</v>
      </c>
      <c r="CZ23">
        <v>890.65800000000002</v>
      </c>
      <c r="DA23">
        <v>-5.1746324814450997</v>
      </c>
      <c r="DB23">
        <v>-76.478632452919101</v>
      </c>
      <c r="DC23">
        <v>12331.7153846154</v>
      </c>
      <c r="DD23">
        <v>15</v>
      </c>
      <c r="DE23">
        <v>1608227604.0999999</v>
      </c>
      <c r="DF23" t="s">
        <v>291</v>
      </c>
      <c r="DG23">
        <v>1608227604.0999999</v>
      </c>
      <c r="DH23">
        <v>1608227602.0999999</v>
      </c>
      <c r="DI23">
        <v>5</v>
      </c>
      <c r="DJ23">
        <v>-0.82499999999999996</v>
      </c>
      <c r="DK23">
        <v>0.06</v>
      </c>
      <c r="DL23">
        <v>2.82</v>
      </c>
      <c r="DM23">
        <v>0.183</v>
      </c>
      <c r="DN23">
        <v>402</v>
      </c>
      <c r="DO23">
        <v>20</v>
      </c>
      <c r="DP23">
        <v>0.62</v>
      </c>
      <c r="DQ23">
        <v>0.1</v>
      </c>
      <c r="DR23">
        <v>2.4017478190484498</v>
      </c>
      <c r="DS23">
        <v>-7.5287742206070707E-2</v>
      </c>
      <c r="DT23">
        <v>2.0884446082825098E-2</v>
      </c>
      <c r="DU23">
        <v>1</v>
      </c>
      <c r="DV23">
        <v>-3.06876225806452</v>
      </c>
      <c r="DW23">
        <v>0.13268274193549501</v>
      </c>
      <c r="DX23">
        <v>2.5766407451673599E-2</v>
      </c>
      <c r="DY23">
        <v>1</v>
      </c>
      <c r="DZ23">
        <v>0.73527632258064501</v>
      </c>
      <c r="EA23">
        <v>-0.14905470967742099</v>
      </c>
      <c r="EB23">
        <v>1.11437743486958E-2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2.8210000000000002</v>
      </c>
      <c r="EJ23">
        <v>0.18260000000000001</v>
      </c>
      <c r="EK23">
        <v>2.8205</v>
      </c>
      <c r="EL23">
        <v>0</v>
      </c>
      <c r="EM23">
        <v>0</v>
      </c>
      <c r="EN23">
        <v>0</v>
      </c>
      <c r="EO23">
        <v>0.18251500000000201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9.1999999999999993</v>
      </c>
      <c r="EX23">
        <v>9.1999999999999993</v>
      </c>
      <c r="EY23">
        <v>2</v>
      </c>
      <c r="EZ23">
        <v>513.82299999999998</v>
      </c>
      <c r="FA23">
        <v>496.363</v>
      </c>
      <c r="FB23">
        <v>23.788499999999999</v>
      </c>
      <c r="FC23">
        <v>34.346200000000003</v>
      </c>
      <c r="FD23">
        <v>29.999700000000001</v>
      </c>
      <c r="FE23">
        <v>34.323900000000002</v>
      </c>
      <c r="FF23">
        <v>34.295200000000001</v>
      </c>
      <c r="FG23">
        <v>15.6022</v>
      </c>
      <c r="FH23">
        <v>22.685400000000001</v>
      </c>
      <c r="FI23">
        <v>41.9651</v>
      </c>
      <c r="FJ23">
        <v>23.807500000000001</v>
      </c>
      <c r="FK23">
        <v>252.50800000000001</v>
      </c>
      <c r="FL23">
        <v>21.828700000000001</v>
      </c>
      <c r="FM23">
        <v>101.178</v>
      </c>
      <c r="FN23">
        <v>100.521</v>
      </c>
    </row>
    <row r="24" spans="1:170" x14ac:dyDescent="0.25">
      <c r="A24">
        <v>8</v>
      </c>
      <c r="B24">
        <v>1608228277.5</v>
      </c>
      <c r="C24">
        <v>692.40000009536698</v>
      </c>
      <c r="D24" t="s">
        <v>318</v>
      </c>
      <c r="E24" t="s">
        <v>319</v>
      </c>
      <c r="F24" t="s">
        <v>285</v>
      </c>
      <c r="G24" t="s">
        <v>286</v>
      </c>
      <c r="H24">
        <v>1608228269.5</v>
      </c>
      <c r="I24">
        <f t="shared" si="0"/>
        <v>4.8365981412857288E-4</v>
      </c>
      <c r="J24">
        <f t="shared" si="1"/>
        <v>4.9506443102474371</v>
      </c>
      <c r="K24">
        <f t="shared" si="2"/>
        <v>399.84016129032301</v>
      </c>
      <c r="L24">
        <f t="shared" si="3"/>
        <v>95.064675515862589</v>
      </c>
      <c r="M24">
        <f t="shared" si="4"/>
        <v>9.6753098873858967</v>
      </c>
      <c r="N24">
        <f t="shared" si="5"/>
        <v>40.694163682920468</v>
      </c>
      <c r="O24">
        <f t="shared" si="6"/>
        <v>2.6732345359879034E-2</v>
      </c>
      <c r="P24">
        <f t="shared" si="7"/>
        <v>2.9600014190574129</v>
      </c>
      <c r="Q24">
        <f t="shared" si="8"/>
        <v>2.6598943046563572E-2</v>
      </c>
      <c r="R24">
        <f t="shared" si="9"/>
        <v>1.6636269442910773E-2</v>
      </c>
      <c r="S24">
        <f t="shared" si="10"/>
        <v>231.29179537754513</v>
      </c>
      <c r="T24">
        <f t="shared" si="11"/>
        <v>29.217461055462035</v>
      </c>
      <c r="U24">
        <f t="shared" si="12"/>
        <v>29.2565967741935</v>
      </c>
      <c r="V24">
        <f t="shared" si="13"/>
        <v>4.0818764321028249</v>
      </c>
      <c r="W24">
        <f t="shared" si="14"/>
        <v>60.351259970061314</v>
      </c>
      <c r="X24">
        <f t="shared" si="15"/>
        <v>2.2891626621280201</v>
      </c>
      <c r="Y24">
        <f t="shared" si="16"/>
        <v>3.7930652371857922</v>
      </c>
      <c r="Z24">
        <f t="shared" si="17"/>
        <v>1.7927137699748048</v>
      </c>
      <c r="AA24">
        <f t="shared" si="18"/>
        <v>-21.329397803070062</v>
      </c>
      <c r="AB24">
        <f t="shared" si="19"/>
        <v>-201.80744637659097</v>
      </c>
      <c r="AC24">
        <f t="shared" si="20"/>
        <v>-14.953997697160146</v>
      </c>
      <c r="AD24">
        <f t="shared" si="21"/>
        <v>-6.7990464992760451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53622.866433719129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887.12580769230794</v>
      </c>
      <c r="AR24">
        <v>1010.92</v>
      </c>
      <c r="AS24">
        <f t="shared" si="27"/>
        <v>0.12245696227959879</v>
      </c>
      <c r="AT24">
        <v>0.5</v>
      </c>
      <c r="AU24">
        <f t="shared" si="28"/>
        <v>1180.1893362311878</v>
      </c>
      <c r="AV24">
        <f t="shared" si="29"/>
        <v>4.9506443102474371</v>
      </c>
      <c r="AW24">
        <f t="shared" si="30"/>
        <v>72.261200514823642</v>
      </c>
      <c r="AX24">
        <f t="shared" si="31"/>
        <v>0.35893047916749093</v>
      </c>
      <c r="AY24">
        <f t="shared" si="32"/>
        <v>4.6843261672893993E-3</v>
      </c>
      <c r="AZ24">
        <f t="shared" si="33"/>
        <v>2.2268428757963044</v>
      </c>
      <c r="BA24" t="s">
        <v>321</v>
      </c>
      <c r="BB24">
        <v>648.07000000000005</v>
      </c>
      <c r="BC24">
        <f t="shared" si="34"/>
        <v>362.84999999999991</v>
      </c>
      <c r="BD24">
        <f t="shared" si="35"/>
        <v>0.34117181289153103</v>
      </c>
      <c r="BE24">
        <f t="shared" si="36"/>
        <v>0.86119027853757257</v>
      </c>
      <c r="BF24">
        <f t="shared" si="37"/>
        <v>0.41901199241816611</v>
      </c>
      <c r="BG24">
        <f t="shared" si="38"/>
        <v>0.88398542371980282</v>
      </c>
      <c r="BH24">
        <f t="shared" si="39"/>
        <v>1400.0051612903201</v>
      </c>
      <c r="BI24">
        <f t="shared" si="40"/>
        <v>1180.1893362311878</v>
      </c>
      <c r="BJ24">
        <f t="shared" si="41"/>
        <v>0.84298927522771538</v>
      </c>
      <c r="BK24">
        <f t="shared" si="42"/>
        <v>0.19597855045543072</v>
      </c>
      <c r="BL24">
        <v>6</v>
      </c>
      <c r="BM24">
        <v>0.5</v>
      </c>
      <c r="BN24" t="s">
        <v>290</v>
      </c>
      <c r="BO24">
        <v>2</v>
      </c>
      <c r="BP24">
        <v>1608228269.5</v>
      </c>
      <c r="BQ24">
        <v>399.84016129032301</v>
      </c>
      <c r="BR24">
        <v>406.012870967742</v>
      </c>
      <c r="BS24">
        <v>22.492148387096801</v>
      </c>
      <c r="BT24">
        <v>21.924822580645198</v>
      </c>
      <c r="BU24">
        <v>396.951161290323</v>
      </c>
      <c r="BV24">
        <v>22.248148387096801</v>
      </c>
      <c r="BW24">
        <v>500.01032258064498</v>
      </c>
      <c r="BX24">
        <v>101.72864516129</v>
      </c>
      <c r="BY24">
        <v>4.7433438709677402E-2</v>
      </c>
      <c r="BZ24">
        <v>27.9919774193548</v>
      </c>
      <c r="CA24">
        <v>29.2565967741935</v>
      </c>
      <c r="CB24">
        <v>999.9</v>
      </c>
      <c r="CC24">
        <v>0</v>
      </c>
      <c r="CD24">
        <v>0</v>
      </c>
      <c r="CE24">
        <v>10001.733870967701</v>
      </c>
      <c r="CF24">
        <v>0</v>
      </c>
      <c r="CG24">
        <v>268.14377419354798</v>
      </c>
      <c r="CH24">
        <v>1400.0051612903201</v>
      </c>
      <c r="CI24">
        <v>0.89999799999999996</v>
      </c>
      <c r="CJ24">
        <v>0.10000199999999999</v>
      </c>
      <c r="CK24">
        <v>0</v>
      </c>
      <c r="CL24">
        <v>887.09845161290298</v>
      </c>
      <c r="CM24">
        <v>4.9997499999999997</v>
      </c>
      <c r="CN24">
        <v>12280.754838709699</v>
      </c>
      <c r="CO24">
        <v>12178.0967741935</v>
      </c>
      <c r="CP24">
        <v>49.936999999999998</v>
      </c>
      <c r="CQ24">
        <v>51.5</v>
      </c>
      <c r="CR24">
        <v>51.008000000000003</v>
      </c>
      <c r="CS24">
        <v>50.929000000000002</v>
      </c>
      <c r="CT24">
        <v>50.765999999999998</v>
      </c>
      <c r="CU24">
        <v>1255.5051612903201</v>
      </c>
      <c r="CV24">
        <v>139.5</v>
      </c>
      <c r="CW24">
        <v>0</v>
      </c>
      <c r="CX24">
        <v>119.59999990463299</v>
      </c>
      <c r="CY24">
        <v>0</v>
      </c>
      <c r="CZ24">
        <v>887.12580769230794</v>
      </c>
      <c r="DA24">
        <v>-0.49507690804872101</v>
      </c>
      <c r="DB24">
        <v>-0.61538461852558701</v>
      </c>
      <c r="DC24">
        <v>12280.7615384615</v>
      </c>
      <c r="DD24">
        <v>15</v>
      </c>
      <c r="DE24">
        <v>1608228293.5</v>
      </c>
      <c r="DF24" t="s">
        <v>322</v>
      </c>
      <c r="DG24">
        <v>1608228293.5</v>
      </c>
      <c r="DH24">
        <v>1608228293.5</v>
      </c>
      <c r="DI24">
        <v>6</v>
      </c>
      <c r="DJ24">
        <v>6.9000000000000006E-2</v>
      </c>
      <c r="DK24">
        <v>6.2E-2</v>
      </c>
      <c r="DL24">
        <v>2.8889999999999998</v>
      </c>
      <c r="DM24">
        <v>0.24399999999999999</v>
      </c>
      <c r="DN24">
        <v>406</v>
      </c>
      <c r="DO24">
        <v>22</v>
      </c>
      <c r="DP24">
        <v>0.31</v>
      </c>
      <c r="DQ24">
        <v>0.15</v>
      </c>
      <c r="DR24">
        <v>5.0306120051941701</v>
      </c>
      <c r="DS24">
        <v>-0.35863696650402699</v>
      </c>
      <c r="DT24">
        <v>2.82344854267223E-2</v>
      </c>
      <c r="DU24">
        <v>1</v>
      </c>
      <c r="DV24">
        <v>-6.2413125806451601</v>
      </c>
      <c r="DW24">
        <v>0.38397387096775298</v>
      </c>
      <c r="DX24">
        <v>3.15310438904923E-2</v>
      </c>
      <c r="DY24">
        <v>0</v>
      </c>
      <c r="DZ24">
        <v>0.50583867741935495</v>
      </c>
      <c r="EA24">
        <v>0.132873919354838</v>
      </c>
      <c r="EB24">
        <v>9.9497430681273497E-3</v>
      </c>
      <c r="EC24">
        <v>1</v>
      </c>
      <c r="ED24">
        <v>2</v>
      </c>
      <c r="EE24">
        <v>3</v>
      </c>
      <c r="EF24" t="s">
        <v>323</v>
      </c>
      <c r="EG24">
        <v>100</v>
      </c>
      <c r="EH24">
        <v>100</v>
      </c>
      <c r="EI24">
        <v>2.8889999999999998</v>
      </c>
      <c r="EJ24">
        <v>0.24399999999999999</v>
      </c>
      <c r="EK24">
        <v>2.8205</v>
      </c>
      <c r="EL24">
        <v>0</v>
      </c>
      <c r="EM24">
        <v>0</v>
      </c>
      <c r="EN24">
        <v>0</v>
      </c>
      <c r="EO24">
        <v>0.18251500000000201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11.2</v>
      </c>
      <c r="EX24">
        <v>11.3</v>
      </c>
      <c r="EY24">
        <v>2</v>
      </c>
      <c r="EZ24">
        <v>513.81600000000003</v>
      </c>
      <c r="FA24">
        <v>496.59100000000001</v>
      </c>
      <c r="FB24">
        <v>23.839600000000001</v>
      </c>
      <c r="FC24">
        <v>34.252699999999997</v>
      </c>
      <c r="FD24">
        <v>29.9998</v>
      </c>
      <c r="FE24">
        <v>34.247700000000002</v>
      </c>
      <c r="FF24">
        <v>34.220599999999997</v>
      </c>
      <c r="FG24">
        <v>22.1876</v>
      </c>
      <c r="FH24">
        <v>20.6816</v>
      </c>
      <c r="FI24">
        <v>41.595100000000002</v>
      </c>
      <c r="FJ24">
        <v>23.840199999999999</v>
      </c>
      <c r="FK24">
        <v>406.01</v>
      </c>
      <c r="FL24">
        <v>21.9604</v>
      </c>
      <c r="FM24">
        <v>101.196</v>
      </c>
      <c r="FN24">
        <v>100.542</v>
      </c>
    </row>
    <row r="25" spans="1:170" x14ac:dyDescent="0.25">
      <c r="A25">
        <v>9</v>
      </c>
      <c r="B25">
        <v>1608228363</v>
      </c>
      <c r="C25">
        <v>777.90000009536698</v>
      </c>
      <c r="D25" t="s">
        <v>324</v>
      </c>
      <c r="E25" t="s">
        <v>325</v>
      </c>
      <c r="F25" t="s">
        <v>285</v>
      </c>
      <c r="G25" t="s">
        <v>286</v>
      </c>
      <c r="H25">
        <v>1608228355.25</v>
      </c>
      <c r="I25">
        <f t="shared" si="0"/>
        <v>5.6446886997300503E-4</v>
      </c>
      <c r="J25">
        <f t="shared" si="1"/>
        <v>7.2596159810639076</v>
      </c>
      <c r="K25">
        <f t="shared" si="2"/>
        <v>497.5668</v>
      </c>
      <c r="L25">
        <f t="shared" si="3"/>
        <v>114.37743776050165</v>
      </c>
      <c r="M25">
        <f t="shared" si="4"/>
        <v>11.641305318205626</v>
      </c>
      <c r="N25">
        <f t="shared" si="5"/>
        <v>50.642217105188905</v>
      </c>
      <c r="O25">
        <f t="shared" si="6"/>
        <v>3.1189058689769712E-2</v>
      </c>
      <c r="P25">
        <f t="shared" si="7"/>
        <v>2.9595100793216957</v>
      </c>
      <c r="Q25">
        <f t="shared" si="8"/>
        <v>3.1007600911001389E-2</v>
      </c>
      <c r="R25">
        <f t="shared" si="9"/>
        <v>1.9395965675597711E-2</v>
      </c>
      <c r="S25">
        <f t="shared" si="10"/>
        <v>231.29165672105157</v>
      </c>
      <c r="T25">
        <f t="shared" si="11"/>
        <v>29.179423412065614</v>
      </c>
      <c r="U25">
        <f t="shared" si="12"/>
        <v>29.244443333333301</v>
      </c>
      <c r="V25">
        <f t="shared" si="13"/>
        <v>4.079012117666613</v>
      </c>
      <c r="W25">
        <f t="shared" si="14"/>
        <v>60.279312421449383</v>
      </c>
      <c r="X25">
        <f t="shared" si="15"/>
        <v>2.2841102814928926</v>
      </c>
      <c r="Y25">
        <f t="shared" si="16"/>
        <v>3.7892109079202609</v>
      </c>
      <c r="Z25">
        <f t="shared" si="17"/>
        <v>1.7949018361737203</v>
      </c>
      <c r="AA25">
        <f t="shared" si="18"/>
        <v>-24.893077165809522</v>
      </c>
      <c r="AB25">
        <f t="shared" si="19"/>
        <v>-202.61702292636326</v>
      </c>
      <c r="AC25">
        <f t="shared" si="20"/>
        <v>-15.014271094731969</v>
      </c>
      <c r="AD25">
        <f t="shared" si="21"/>
        <v>-11.232714465853206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53611.726162510604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326</v>
      </c>
      <c r="AQ25">
        <v>887.295730769231</v>
      </c>
      <c r="AR25">
        <v>1019.5</v>
      </c>
      <c r="AS25">
        <f t="shared" si="27"/>
        <v>0.12967559512581561</v>
      </c>
      <c r="AT25">
        <v>0.5</v>
      </c>
      <c r="AU25">
        <f t="shared" si="28"/>
        <v>1180.1891407473083</v>
      </c>
      <c r="AV25">
        <f t="shared" si="29"/>
        <v>7.2596159810639076</v>
      </c>
      <c r="AW25">
        <f t="shared" si="30"/>
        <v>76.520864593716084</v>
      </c>
      <c r="AX25">
        <f t="shared" si="31"/>
        <v>0.36397253555664544</v>
      </c>
      <c r="AY25">
        <f t="shared" si="32"/>
        <v>6.6407690007361268E-3</v>
      </c>
      <c r="AZ25">
        <f t="shared" si="33"/>
        <v>2.1996861206473759</v>
      </c>
      <c r="BA25" t="s">
        <v>327</v>
      </c>
      <c r="BB25">
        <v>648.42999999999995</v>
      </c>
      <c r="BC25">
        <f t="shared" si="34"/>
        <v>371.07000000000005</v>
      </c>
      <c r="BD25">
        <f t="shared" si="35"/>
        <v>0.35627851680483191</v>
      </c>
      <c r="BE25">
        <f t="shared" si="36"/>
        <v>0.85802613203757194</v>
      </c>
      <c r="BF25">
        <f t="shared" si="37"/>
        <v>0.4348494547478674</v>
      </c>
      <c r="BG25">
        <f t="shared" si="38"/>
        <v>0.88061622964407482</v>
      </c>
      <c r="BH25">
        <f t="shared" si="39"/>
        <v>1400.0050000000001</v>
      </c>
      <c r="BI25">
        <f t="shared" si="40"/>
        <v>1180.1891407473083</v>
      </c>
      <c r="BJ25">
        <f t="shared" si="41"/>
        <v>0.84298923271510329</v>
      </c>
      <c r="BK25">
        <f t="shared" si="42"/>
        <v>0.19597846543020658</v>
      </c>
      <c r="BL25">
        <v>6</v>
      </c>
      <c r="BM25">
        <v>0.5</v>
      </c>
      <c r="BN25" t="s">
        <v>290</v>
      </c>
      <c r="BO25">
        <v>2</v>
      </c>
      <c r="BP25">
        <v>1608228355.25</v>
      </c>
      <c r="BQ25">
        <v>497.5668</v>
      </c>
      <c r="BR25">
        <v>506.61503333333297</v>
      </c>
      <c r="BS25">
        <v>22.441700000000001</v>
      </c>
      <c r="BT25">
        <v>21.7795633333333</v>
      </c>
      <c r="BU25">
        <v>494.67770000000002</v>
      </c>
      <c r="BV25">
        <v>22.197610000000001</v>
      </c>
      <c r="BW25">
        <v>500.01873333333299</v>
      </c>
      <c r="BX25">
        <v>101.7324</v>
      </c>
      <c r="BY25">
        <v>4.7335113333333297E-2</v>
      </c>
      <c r="BZ25">
        <v>27.974540000000001</v>
      </c>
      <c r="CA25">
        <v>29.244443333333301</v>
      </c>
      <c r="CB25">
        <v>999.9</v>
      </c>
      <c r="CC25">
        <v>0</v>
      </c>
      <c r="CD25">
        <v>0</v>
      </c>
      <c r="CE25">
        <v>9998.57866666667</v>
      </c>
      <c r="CF25">
        <v>0</v>
      </c>
      <c r="CG25">
        <v>268.108366666667</v>
      </c>
      <c r="CH25">
        <v>1400.0050000000001</v>
      </c>
      <c r="CI25">
        <v>0.8999994</v>
      </c>
      <c r="CJ25">
        <v>0.100000586666667</v>
      </c>
      <c r="CK25">
        <v>0</v>
      </c>
      <c r="CL25">
        <v>887.28333333333296</v>
      </c>
      <c r="CM25">
        <v>4.9997499999999997</v>
      </c>
      <c r="CN25">
        <v>12283.6266666667</v>
      </c>
      <c r="CO25">
        <v>12178.096666666699</v>
      </c>
      <c r="CP25">
        <v>49.945399999999999</v>
      </c>
      <c r="CQ25">
        <v>51.462200000000003</v>
      </c>
      <c r="CR25">
        <v>50.991599999999998</v>
      </c>
      <c r="CS25">
        <v>50.8832666666667</v>
      </c>
      <c r="CT25">
        <v>50.7665333333333</v>
      </c>
      <c r="CU25">
        <v>1255.5070000000001</v>
      </c>
      <c r="CV25">
        <v>139.49799999999999</v>
      </c>
      <c r="CW25">
        <v>0</v>
      </c>
      <c r="CX25">
        <v>84.799999952316298</v>
      </c>
      <c r="CY25">
        <v>0</v>
      </c>
      <c r="CZ25">
        <v>887.295730769231</v>
      </c>
      <c r="DA25">
        <v>-2.25979487279771</v>
      </c>
      <c r="DB25">
        <v>-29.859829077354998</v>
      </c>
      <c r="DC25">
        <v>12283.5461538462</v>
      </c>
      <c r="DD25">
        <v>15</v>
      </c>
      <c r="DE25">
        <v>1608228293.5</v>
      </c>
      <c r="DF25" t="s">
        <v>322</v>
      </c>
      <c r="DG25">
        <v>1608228293.5</v>
      </c>
      <c r="DH25">
        <v>1608228293.5</v>
      </c>
      <c r="DI25">
        <v>6</v>
      </c>
      <c r="DJ25">
        <v>6.9000000000000006E-2</v>
      </c>
      <c r="DK25">
        <v>6.2E-2</v>
      </c>
      <c r="DL25">
        <v>2.8889999999999998</v>
      </c>
      <c r="DM25">
        <v>0.24399999999999999</v>
      </c>
      <c r="DN25">
        <v>406</v>
      </c>
      <c r="DO25">
        <v>22</v>
      </c>
      <c r="DP25">
        <v>0.31</v>
      </c>
      <c r="DQ25">
        <v>0.15</v>
      </c>
      <c r="DR25">
        <v>7.2699005400373897</v>
      </c>
      <c r="DS25">
        <v>2.5125201702604301E-2</v>
      </c>
      <c r="DT25">
        <v>3.8483544833071398E-2</v>
      </c>
      <c r="DU25">
        <v>1</v>
      </c>
      <c r="DV25">
        <v>-9.0586383870967708</v>
      </c>
      <c r="DW25">
        <v>5.6333709677432099E-2</v>
      </c>
      <c r="DX25">
        <v>4.73905025258924E-2</v>
      </c>
      <c r="DY25">
        <v>1</v>
      </c>
      <c r="DZ25">
        <v>0.66324609677419399</v>
      </c>
      <c r="EA25">
        <v>-7.4371064516130195E-2</v>
      </c>
      <c r="EB25">
        <v>5.8049758097622698E-3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2.8889999999999998</v>
      </c>
      <c r="EJ25">
        <v>0.24399999999999999</v>
      </c>
      <c r="EK25">
        <v>2.88909999999998</v>
      </c>
      <c r="EL25">
        <v>0</v>
      </c>
      <c r="EM25">
        <v>0</v>
      </c>
      <c r="EN25">
        <v>0</v>
      </c>
      <c r="EO25">
        <v>0.244090000000003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1.2</v>
      </c>
      <c r="EX25">
        <v>1.2</v>
      </c>
      <c r="EY25">
        <v>2</v>
      </c>
      <c r="EZ25">
        <v>513.61099999999999</v>
      </c>
      <c r="FA25">
        <v>496.363</v>
      </c>
      <c r="FB25">
        <v>23.716999999999999</v>
      </c>
      <c r="FC25">
        <v>34.194600000000001</v>
      </c>
      <c r="FD25">
        <v>29.999700000000001</v>
      </c>
      <c r="FE25">
        <v>34.194600000000001</v>
      </c>
      <c r="FF25">
        <v>34.169400000000003</v>
      </c>
      <c r="FG25">
        <v>26.2958</v>
      </c>
      <c r="FH25">
        <v>21.203900000000001</v>
      </c>
      <c r="FI25">
        <v>41.595100000000002</v>
      </c>
      <c r="FJ25">
        <v>23.727499999999999</v>
      </c>
      <c r="FK25">
        <v>507.62799999999999</v>
      </c>
      <c r="FL25">
        <v>21.764700000000001</v>
      </c>
      <c r="FM25">
        <v>101.20399999999999</v>
      </c>
      <c r="FN25">
        <v>100.553</v>
      </c>
    </row>
    <row r="26" spans="1:170" x14ac:dyDescent="0.25">
      <c r="A26">
        <v>10</v>
      </c>
      <c r="B26">
        <v>1608228456</v>
      </c>
      <c r="C26">
        <v>870.90000009536698</v>
      </c>
      <c r="D26" t="s">
        <v>328</v>
      </c>
      <c r="E26" t="s">
        <v>329</v>
      </c>
      <c r="F26" t="s">
        <v>285</v>
      </c>
      <c r="G26" t="s">
        <v>286</v>
      </c>
      <c r="H26">
        <v>1608228448.25</v>
      </c>
      <c r="I26">
        <f t="shared" si="0"/>
        <v>4.3712013937304088E-4</v>
      </c>
      <c r="J26">
        <f t="shared" si="1"/>
        <v>8.2999846876843844</v>
      </c>
      <c r="K26">
        <f t="shared" si="2"/>
        <v>599.331633333333</v>
      </c>
      <c r="L26">
        <f t="shared" si="3"/>
        <v>31.853648448423062</v>
      </c>
      <c r="M26">
        <f t="shared" si="4"/>
        <v>3.2421004286271078</v>
      </c>
      <c r="N26">
        <f t="shared" si="5"/>
        <v>61.000652671420362</v>
      </c>
      <c r="O26">
        <f t="shared" si="6"/>
        <v>2.3882005405225819E-2</v>
      </c>
      <c r="P26">
        <f t="shared" si="7"/>
        <v>2.9592181383990259</v>
      </c>
      <c r="Q26">
        <f t="shared" si="8"/>
        <v>2.3775445280277311E-2</v>
      </c>
      <c r="R26">
        <f t="shared" si="9"/>
        <v>1.4869187548424468E-2</v>
      </c>
      <c r="S26">
        <f t="shared" si="10"/>
        <v>231.28683237472313</v>
      </c>
      <c r="T26">
        <f t="shared" si="11"/>
        <v>29.235320859994101</v>
      </c>
      <c r="U26">
        <f t="shared" si="12"/>
        <v>29.269633333333299</v>
      </c>
      <c r="V26">
        <f t="shared" si="13"/>
        <v>4.0849508284478606</v>
      </c>
      <c r="W26">
        <f t="shared" si="14"/>
        <v>59.882004248609775</v>
      </c>
      <c r="X26">
        <f t="shared" si="15"/>
        <v>2.2721063722928134</v>
      </c>
      <c r="Y26">
        <f t="shared" si="16"/>
        <v>3.7943058199251287</v>
      </c>
      <c r="Z26">
        <f t="shared" si="17"/>
        <v>1.8128444561550472</v>
      </c>
      <c r="AA26">
        <f t="shared" si="18"/>
        <v>-19.276998146351101</v>
      </c>
      <c r="AB26">
        <f t="shared" si="19"/>
        <v>-202.93897752598821</v>
      </c>
      <c r="AC26">
        <f t="shared" si="20"/>
        <v>-15.043220519310688</v>
      </c>
      <c r="AD26">
        <f t="shared" si="21"/>
        <v>-5.9723638169268725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53599.135880525668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888.07600000000002</v>
      </c>
      <c r="AR26">
        <v>1032.22</v>
      </c>
      <c r="AS26">
        <f t="shared" si="27"/>
        <v>0.1396446493964465</v>
      </c>
      <c r="AT26">
        <v>0.5</v>
      </c>
      <c r="AU26">
        <f t="shared" si="28"/>
        <v>1180.1661867618143</v>
      </c>
      <c r="AV26">
        <f t="shared" si="29"/>
        <v>8.2999846876843844</v>
      </c>
      <c r="AW26">
        <f t="shared" si="30"/>
        <v>82.40194668994738</v>
      </c>
      <c r="AX26">
        <f t="shared" si="31"/>
        <v>0.36676289938191475</v>
      </c>
      <c r="AY26">
        <f t="shared" si="32"/>
        <v>7.5224424043699072E-3</v>
      </c>
      <c r="AZ26">
        <f t="shared" si="33"/>
        <v>2.160256534459708</v>
      </c>
      <c r="BA26" t="s">
        <v>331</v>
      </c>
      <c r="BB26">
        <v>653.64</v>
      </c>
      <c r="BC26">
        <f t="shared" si="34"/>
        <v>378.58000000000004</v>
      </c>
      <c r="BD26">
        <f t="shared" si="35"/>
        <v>0.38074911511437476</v>
      </c>
      <c r="BE26">
        <f t="shared" si="36"/>
        <v>0.85486344328410835</v>
      </c>
      <c r="BF26">
        <f t="shared" si="37"/>
        <v>0.45508176974300918</v>
      </c>
      <c r="BG26">
        <f t="shared" si="38"/>
        <v>0.87562134052481355</v>
      </c>
      <c r="BH26">
        <f t="shared" si="39"/>
        <v>1399.9780000000001</v>
      </c>
      <c r="BI26">
        <f t="shared" si="40"/>
        <v>1180.1661867618143</v>
      </c>
      <c r="BJ26">
        <f t="shared" si="41"/>
        <v>0.84298909465849758</v>
      </c>
      <c r="BK26">
        <f t="shared" si="42"/>
        <v>0.19597818931699518</v>
      </c>
      <c r="BL26">
        <v>6</v>
      </c>
      <c r="BM26">
        <v>0.5</v>
      </c>
      <c r="BN26" t="s">
        <v>290</v>
      </c>
      <c r="BO26">
        <v>2</v>
      </c>
      <c r="BP26">
        <v>1608228448.25</v>
      </c>
      <c r="BQ26">
        <v>599.331633333333</v>
      </c>
      <c r="BR26">
        <v>609.60583333333295</v>
      </c>
      <c r="BS26">
        <v>22.323453333333301</v>
      </c>
      <c r="BT26">
        <v>21.8106266666667</v>
      </c>
      <c r="BU26">
        <v>596.44246666666697</v>
      </c>
      <c r="BV26">
        <v>22.079366666666701</v>
      </c>
      <c r="BW26">
        <v>500.00766666666698</v>
      </c>
      <c r="BX26">
        <v>101.733633333333</v>
      </c>
      <c r="BY26">
        <v>4.7499646666666701E-2</v>
      </c>
      <c r="BZ26">
        <v>27.997586666666699</v>
      </c>
      <c r="CA26">
        <v>29.269633333333299</v>
      </c>
      <c r="CB26">
        <v>999.9</v>
      </c>
      <c r="CC26">
        <v>0</v>
      </c>
      <c r="CD26">
        <v>0</v>
      </c>
      <c r="CE26">
        <v>9996.8023333333294</v>
      </c>
      <c r="CF26">
        <v>0</v>
      </c>
      <c r="CG26">
        <v>291.736533333333</v>
      </c>
      <c r="CH26">
        <v>1399.9780000000001</v>
      </c>
      <c r="CI26">
        <v>0.900007633333333</v>
      </c>
      <c r="CJ26">
        <v>9.9992286666666694E-2</v>
      </c>
      <c r="CK26">
        <v>0</v>
      </c>
      <c r="CL26">
        <v>888.076866666667</v>
      </c>
      <c r="CM26">
        <v>4.9997499999999997</v>
      </c>
      <c r="CN26">
        <v>12295.753333333299</v>
      </c>
      <c r="CO26">
        <v>12177.88</v>
      </c>
      <c r="CP26">
        <v>49.937066666666603</v>
      </c>
      <c r="CQ26">
        <v>51.436999999999998</v>
      </c>
      <c r="CR26">
        <v>50.974800000000002</v>
      </c>
      <c r="CS26">
        <v>50.870800000000003</v>
      </c>
      <c r="CT26">
        <v>50.770666666666699</v>
      </c>
      <c r="CU26">
        <v>1255.49033333333</v>
      </c>
      <c r="CV26">
        <v>139.489</v>
      </c>
      <c r="CW26">
        <v>0</v>
      </c>
      <c r="CX26">
        <v>92.099999904632597</v>
      </c>
      <c r="CY26">
        <v>0</v>
      </c>
      <c r="CZ26">
        <v>888.07600000000002</v>
      </c>
      <c r="DA26">
        <v>-1.58837606579565</v>
      </c>
      <c r="DB26">
        <v>-29.825640966856302</v>
      </c>
      <c r="DC26">
        <v>12295.961538461501</v>
      </c>
      <c r="DD26">
        <v>15</v>
      </c>
      <c r="DE26">
        <v>1608228293.5</v>
      </c>
      <c r="DF26" t="s">
        <v>322</v>
      </c>
      <c r="DG26">
        <v>1608228293.5</v>
      </c>
      <c r="DH26">
        <v>1608228293.5</v>
      </c>
      <c r="DI26">
        <v>6</v>
      </c>
      <c r="DJ26">
        <v>6.9000000000000006E-2</v>
      </c>
      <c r="DK26">
        <v>6.2E-2</v>
      </c>
      <c r="DL26">
        <v>2.8889999999999998</v>
      </c>
      <c r="DM26">
        <v>0.24399999999999999</v>
      </c>
      <c r="DN26">
        <v>406</v>
      </c>
      <c r="DO26">
        <v>22</v>
      </c>
      <c r="DP26">
        <v>0.31</v>
      </c>
      <c r="DQ26">
        <v>0.15</v>
      </c>
      <c r="DR26">
        <v>8.3085183350550302</v>
      </c>
      <c r="DS26">
        <v>8.9941113854801504E-3</v>
      </c>
      <c r="DT26">
        <v>2.4918391917884801E-2</v>
      </c>
      <c r="DU26">
        <v>1</v>
      </c>
      <c r="DV26">
        <v>-10.283783870967699</v>
      </c>
      <c r="DW26">
        <v>0.14280000000002699</v>
      </c>
      <c r="DX26">
        <v>3.8629289378900498E-2</v>
      </c>
      <c r="DY26">
        <v>1</v>
      </c>
      <c r="DZ26">
        <v>0.51663290322580602</v>
      </c>
      <c r="EA26">
        <v>-0.143684467741936</v>
      </c>
      <c r="EB26">
        <v>2.01012761917999E-2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2.8889999999999998</v>
      </c>
      <c r="EJ26">
        <v>0.24410000000000001</v>
      </c>
      <c r="EK26">
        <v>2.88909999999998</v>
      </c>
      <c r="EL26">
        <v>0</v>
      </c>
      <c r="EM26">
        <v>0</v>
      </c>
      <c r="EN26">
        <v>0</v>
      </c>
      <c r="EO26">
        <v>0.244090000000003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2.7</v>
      </c>
      <c r="EX26">
        <v>2.7</v>
      </c>
      <c r="EY26">
        <v>2</v>
      </c>
      <c r="EZ26">
        <v>513.47500000000002</v>
      </c>
      <c r="FA26">
        <v>496.03300000000002</v>
      </c>
      <c r="FB26">
        <v>23.692</v>
      </c>
      <c r="FC26">
        <v>34.163699999999999</v>
      </c>
      <c r="FD26">
        <v>29.9999</v>
      </c>
      <c r="FE26">
        <v>34.157600000000002</v>
      </c>
      <c r="FF26">
        <v>34.135199999999998</v>
      </c>
      <c r="FG26">
        <v>30.307700000000001</v>
      </c>
      <c r="FH26">
        <v>20.6358</v>
      </c>
      <c r="FI26">
        <v>41.224299999999999</v>
      </c>
      <c r="FJ26">
        <v>23.693000000000001</v>
      </c>
      <c r="FK26">
        <v>609.86900000000003</v>
      </c>
      <c r="FL26">
        <v>21.836400000000001</v>
      </c>
      <c r="FM26">
        <v>101.208</v>
      </c>
      <c r="FN26">
        <v>100.556</v>
      </c>
    </row>
    <row r="27" spans="1:170" x14ac:dyDescent="0.25">
      <c r="A27">
        <v>11</v>
      </c>
      <c r="B27">
        <v>1608228576.5</v>
      </c>
      <c r="C27">
        <v>991.40000009536698</v>
      </c>
      <c r="D27" t="s">
        <v>332</v>
      </c>
      <c r="E27" t="s">
        <v>333</v>
      </c>
      <c r="F27" t="s">
        <v>285</v>
      </c>
      <c r="G27" t="s">
        <v>286</v>
      </c>
      <c r="H27">
        <v>1608228568.5</v>
      </c>
      <c r="I27">
        <f t="shared" si="0"/>
        <v>3.7854481189777148E-4</v>
      </c>
      <c r="J27">
        <f t="shared" si="1"/>
        <v>9.2307762025026285</v>
      </c>
      <c r="K27">
        <f t="shared" si="2"/>
        <v>699.87451612903203</v>
      </c>
      <c r="L27">
        <f t="shared" si="3"/>
        <v>-23.640832364289974</v>
      </c>
      <c r="M27">
        <f t="shared" si="4"/>
        <v>-2.4062311602670086</v>
      </c>
      <c r="N27">
        <f t="shared" si="5"/>
        <v>71.235218922760239</v>
      </c>
      <c r="O27">
        <f t="shared" si="6"/>
        <v>2.0765258861814247E-2</v>
      </c>
      <c r="P27">
        <f t="shared" si="7"/>
        <v>2.9601938762765423</v>
      </c>
      <c r="Q27">
        <f t="shared" si="8"/>
        <v>2.0684673093703598E-2</v>
      </c>
      <c r="R27">
        <f t="shared" si="9"/>
        <v>1.2935134822366301E-2</v>
      </c>
      <c r="S27">
        <f t="shared" si="10"/>
        <v>231.28859983193763</v>
      </c>
      <c r="T27">
        <f t="shared" si="11"/>
        <v>29.240767978024309</v>
      </c>
      <c r="U27">
        <f t="shared" si="12"/>
        <v>29.2861677419355</v>
      </c>
      <c r="V27">
        <f t="shared" si="13"/>
        <v>4.0888530223760231</v>
      </c>
      <c r="W27">
        <f t="shared" si="14"/>
        <v>60.240388402763166</v>
      </c>
      <c r="X27">
        <f t="shared" si="15"/>
        <v>2.2844699744468988</v>
      </c>
      <c r="Y27">
        <f t="shared" si="16"/>
        <v>3.7922563831645419</v>
      </c>
      <c r="Z27">
        <f t="shared" si="17"/>
        <v>1.8043830479291243</v>
      </c>
      <c r="AA27">
        <f t="shared" si="18"/>
        <v>-16.693826204691721</v>
      </c>
      <c r="AB27">
        <f t="shared" si="19"/>
        <v>-207.12358809163587</v>
      </c>
      <c r="AC27">
        <f t="shared" si="20"/>
        <v>-15.348909067859093</v>
      </c>
      <c r="AD27">
        <f t="shared" si="21"/>
        <v>-7.877723532249064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53629.27738684239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889.72873076923099</v>
      </c>
      <c r="AR27">
        <v>1045.76</v>
      </c>
      <c r="AS27">
        <f t="shared" si="27"/>
        <v>0.14920370757226231</v>
      </c>
      <c r="AT27">
        <v>0.5</v>
      </c>
      <c r="AU27">
        <f t="shared" si="28"/>
        <v>1180.1742394569724</v>
      </c>
      <c r="AV27">
        <f t="shared" si="29"/>
        <v>9.2307762025026285</v>
      </c>
      <c r="AW27">
        <f t="shared" si="30"/>
        <v>88.043186054127588</v>
      </c>
      <c r="AX27">
        <f t="shared" si="31"/>
        <v>0.37403419522643816</v>
      </c>
      <c r="AY27">
        <f t="shared" si="32"/>
        <v>8.3110809865092443E-3</v>
      </c>
      <c r="AZ27">
        <f t="shared" si="33"/>
        <v>2.1193390452876373</v>
      </c>
      <c r="BA27" t="s">
        <v>335</v>
      </c>
      <c r="BB27">
        <v>654.61</v>
      </c>
      <c r="BC27">
        <f t="shared" si="34"/>
        <v>391.15</v>
      </c>
      <c r="BD27">
        <f t="shared" si="35"/>
        <v>0.39890392235911798</v>
      </c>
      <c r="BE27">
        <f t="shared" si="36"/>
        <v>0.84998868635113722</v>
      </c>
      <c r="BF27">
        <f t="shared" si="37"/>
        <v>0.47241678466956</v>
      </c>
      <c r="BG27">
        <f t="shared" si="38"/>
        <v>0.87030445383654353</v>
      </c>
      <c r="BH27">
        <f t="shared" si="39"/>
        <v>1399.9874193548401</v>
      </c>
      <c r="BI27">
        <f t="shared" si="40"/>
        <v>1180.1742394569724</v>
      </c>
      <c r="BJ27">
        <f t="shared" si="41"/>
        <v>0.84298917486046776</v>
      </c>
      <c r="BK27">
        <f t="shared" si="42"/>
        <v>0.19597834972093553</v>
      </c>
      <c r="BL27">
        <v>6</v>
      </c>
      <c r="BM27">
        <v>0.5</v>
      </c>
      <c r="BN27" t="s">
        <v>290</v>
      </c>
      <c r="BO27">
        <v>2</v>
      </c>
      <c r="BP27">
        <v>1608228568.5</v>
      </c>
      <c r="BQ27">
        <v>699.87451612903203</v>
      </c>
      <c r="BR27">
        <v>711.26903225806404</v>
      </c>
      <c r="BS27">
        <v>22.444548387096798</v>
      </c>
      <c r="BT27">
        <v>22.000503225806501</v>
      </c>
      <c r="BU27">
        <v>696.98545161290303</v>
      </c>
      <c r="BV27">
        <v>22.200451612903201</v>
      </c>
      <c r="BW27">
        <v>500.01474193548398</v>
      </c>
      <c r="BX27">
        <v>101.73545161290301</v>
      </c>
      <c r="BY27">
        <v>4.7392712903225803E-2</v>
      </c>
      <c r="BZ27">
        <v>27.988319354838701</v>
      </c>
      <c r="CA27">
        <v>29.2861677419355</v>
      </c>
      <c r="CB27">
        <v>999.9</v>
      </c>
      <c r="CC27">
        <v>0</v>
      </c>
      <c r="CD27">
        <v>0</v>
      </c>
      <c r="CE27">
        <v>10002.156129032301</v>
      </c>
      <c r="CF27">
        <v>0</v>
      </c>
      <c r="CG27">
        <v>295.446741935484</v>
      </c>
      <c r="CH27">
        <v>1399.9874193548401</v>
      </c>
      <c r="CI27">
        <v>0.90000525806451603</v>
      </c>
      <c r="CJ27">
        <v>9.9994683870967702E-2</v>
      </c>
      <c r="CK27">
        <v>0</v>
      </c>
      <c r="CL27">
        <v>889.73183870967796</v>
      </c>
      <c r="CM27">
        <v>4.9997499999999997</v>
      </c>
      <c r="CN27">
        <v>12318.083870967699</v>
      </c>
      <c r="CO27">
        <v>12177.9516129032</v>
      </c>
      <c r="CP27">
        <v>49.9270322580645</v>
      </c>
      <c r="CQ27">
        <v>51.469516129032201</v>
      </c>
      <c r="CR27">
        <v>50.973580645161299</v>
      </c>
      <c r="CS27">
        <v>50.858741935483899</v>
      </c>
      <c r="CT27">
        <v>50.753935483870997</v>
      </c>
      <c r="CU27">
        <v>1255.4938709677399</v>
      </c>
      <c r="CV27">
        <v>139.49354838709701</v>
      </c>
      <c r="CW27">
        <v>0</v>
      </c>
      <c r="CX27">
        <v>119.59999990463299</v>
      </c>
      <c r="CY27">
        <v>0</v>
      </c>
      <c r="CZ27">
        <v>889.72873076923099</v>
      </c>
      <c r="DA27">
        <v>-0.56509402814165899</v>
      </c>
      <c r="DB27">
        <v>-12.8307691940566</v>
      </c>
      <c r="DC27">
        <v>12317.9807692308</v>
      </c>
      <c r="DD27">
        <v>15</v>
      </c>
      <c r="DE27">
        <v>1608228293.5</v>
      </c>
      <c r="DF27" t="s">
        <v>322</v>
      </c>
      <c r="DG27">
        <v>1608228293.5</v>
      </c>
      <c r="DH27">
        <v>1608228293.5</v>
      </c>
      <c r="DI27">
        <v>6</v>
      </c>
      <c r="DJ27">
        <v>6.9000000000000006E-2</v>
      </c>
      <c r="DK27">
        <v>6.2E-2</v>
      </c>
      <c r="DL27">
        <v>2.8889999999999998</v>
      </c>
      <c r="DM27">
        <v>0.24399999999999999</v>
      </c>
      <c r="DN27">
        <v>406</v>
      </c>
      <c r="DO27">
        <v>22</v>
      </c>
      <c r="DP27">
        <v>0.31</v>
      </c>
      <c r="DQ27">
        <v>0.15</v>
      </c>
      <c r="DR27">
        <v>9.2326498634720799</v>
      </c>
      <c r="DS27">
        <v>-0.45817711475542799</v>
      </c>
      <c r="DT27">
        <v>4.42297663469313E-2</v>
      </c>
      <c r="DU27">
        <v>1</v>
      </c>
      <c r="DV27">
        <v>-11.394503225806501</v>
      </c>
      <c r="DW27">
        <v>0.46007419354840201</v>
      </c>
      <c r="DX27">
        <v>4.8664171651199302E-2</v>
      </c>
      <c r="DY27">
        <v>0</v>
      </c>
      <c r="DZ27">
        <v>0.44404445161290301</v>
      </c>
      <c r="EA27">
        <v>0.12616620967741901</v>
      </c>
      <c r="EB27">
        <v>9.4188747867066797E-3</v>
      </c>
      <c r="EC27">
        <v>1</v>
      </c>
      <c r="ED27">
        <v>2</v>
      </c>
      <c r="EE27">
        <v>3</v>
      </c>
      <c r="EF27" t="s">
        <v>323</v>
      </c>
      <c r="EG27">
        <v>100</v>
      </c>
      <c r="EH27">
        <v>100</v>
      </c>
      <c r="EI27">
        <v>2.8889999999999998</v>
      </c>
      <c r="EJ27">
        <v>0.24410000000000001</v>
      </c>
      <c r="EK27">
        <v>2.88909999999998</v>
      </c>
      <c r="EL27">
        <v>0</v>
      </c>
      <c r="EM27">
        <v>0</v>
      </c>
      <c r="EN27">
        <v>0</v>
      </c>
      <c r="EO27">
        <v>0.244090000000003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4.7</v>
      </c>
      <c r="EX27">
        <v>4.7</v>
      </c>
      <c r="EY27">
        <v>2</v>
      </c>
      <c r="EZ27">
        <v>513.61500000000001</v>
      </c>
      <c r="FA27">
        <v>495.322</v>
      </c>
      <c r="FB27">
        <v>23.726199999999999</v>
      </c>
      <c r="FC27">
        <v>34.154499999999999</v>
      </c>
      <c r="FD27">
        <v>30.0001</v>
      </c>
      <c r="FE27">
        <v>34.136099999999999</v>
      </c>
      <c r="FF27">
        <v>34.110700000000001</v>
      </c>
      <c r="FG27">
        <v>34.180700000000002</v>
      </c>
      <c r="FH27">
        <v>19.529499999999999</v>
      </c>
      <c r="FI27">
        <v>41.224299999999999</v>
      </c>
      <c r="FJ27">
        <v>23.7301</v>
      </c>
      <c r="FK27">
        <v>711.31</v>
      </c>
      <c r="FL27">
        <v>22.0212</v>
      </c>
      <c r="FM27">
        <v>101.21299999999999</v>
      </c>
      <c r="FN27">
        <v>100.557</v>
      </c>
    </row>
    <row r="28" spans="1:170" x14ac:dyDescent="0.25">
      <c r="A28">
        <v>12</v>
      </c>
      <c r="B28">
        <v>1608228697</v>
      </c>
      <c r="C28">
        <v>1111.9000000953699</v>
      </c>
      <c r="D28" t="s">
        <v>336</v>
      </c>
      <c r="E28" t="s">
        <v>337</v>
      </c>
      <c r="F28" t="s">
        <v>285</v>
      </c>
      <c r="G28" t="s">
        <v>286</v>
      </c>
      <c r="H28">
        <v>1608228689</v>
      </c>
      <c r="I28">
        <f t="shared" si="0"/>
        <v>3.6314874287864921E-4</v>
      </c>
      <c r="J28">
        <f t="shared" si="1"/>
        <v>10.523184956736165</v>
      </c>
      <c r="K28">
        <f t="shared" si="2"/>
        <v>799.86567741935505</v>
      </c>
      <c r="L28">
        <f t="shared" si="3"/>
        <v>-64.024763449078677</v>
      </c>
      <c r="M28">
        <f t="shared" si="4"/>
        <v>-6.5167559382945823</v>
      </c>
      <c r="N28">
        <f t="shared" si="5"/>
        <v>81.41427039096088</v>
      </c>
      <c r="O28">
        <f t="shared" si="6"/>
        <v>1.9800093188172056E-2</v>
      </c>
      <c r="P28">
        <f t="shared" si="7"/>
        <v>2.9601629341685229</v>
      </c>
      <c r="Q28">
        <f t="shared" si="8"/>
        <v>1.972680951665165E-2</v>
      </c>
      <c r="R28">
        <f t="shared" si="9"/>
        <v>1.2335817487987037E-2</v>
      </c>
      <c r="S28">
        <f t="shared" si="10"/>
        <v>231.29313938333652</v>
      </c>
      <c r="T28">
        <f t="shared" si="11"/>
        <v>29.248153574840295</v>
      </c>
      <c r="U28">
        <f t="shared" si="12"/>
        <v>29.305251612903199</v>
      </c>
      <c r="V28">
        <f t="shared" si="13"/>
        <v>4.0933609405738149</v>
      </c>
      <c r="W28">
        <f t="shared" si="14"/>
        <v>60.064778761904634</v>
      </c>
      <c r="X28">
        <f t="shared" si="15"/>
        <v>2.2782602520303485</v>
      </c>
      <c r="Y28">
        <f t="shared" si="16"/>
        <v>3.7930053169117932</v>
      </c>
      <c r="Z28">
        <f t="shared" si="17"/>
        <v>1.8151006885434664</v>
      </c>
      <c r="AA28">
        <f t="shared" si="18"/>
        <v>-16.01485956094843</v>
      </c>
      <c r="AB28">
        <f t="shared" si="19"/>
        <v>-209.62644465813472</v>
      </c>
      <c r="AC28">
        <f t="shared" si="20"/>
        <v>-15.53628353703319</v>
      </c>
      <c r="AD28">
        <f t="shared" si="21"/>
        <v>-9.8844483727798149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53627.816766590542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894.70357692307698</v>
      </c>
      <c r="AR28">
        <v>1062.46</v>
      </c>
      <c r="AS28">
        <f t="shared" si="27"/>
        <v>0.15789434244764322</v>
      </c>
      <c r="AT28">
        <v>0.5</v>
      </c>
      <c r="AU28">
        <f t="shared" si="28"/>
        <v>1180.1973588118128</v>
      </c>
      <c r="AV28">
        <f t="shared" si="29"/>
        <v>10.523184956736165</v>
      </c>
      <c r="AW28">
        <f t="shared" si="30"/>
        <v>93.173242964018215</v>
      </c>
      <c r="AX28">
        <f t="shared" si="31"/>
        <v>0.38004254277808114</v>
      </c>
      <c r="AY28">
        <f t="shared" si="32"/>
        <v>9.405996678155993E-3</v>
      </c>
      <c r="AZ28">
        <f t="shared" si="33"/>
        <v>2.0703085292622778</v>
      </c>
      <c r="BA28" t="s">
        <v>339</v>
      </c>
      <c r="BB28">
        <v>658.68</v>
      </c>
      <c r="BC28">
        <f t="shared" si="34"/>
        <v>403.78000000000009</v>
      </c>
      <c r="BD28">
        <f t="shared" si="35"/>
        <v>0.41546491425262028</v>
      </c>
      <c r="BE28">
        <f t="shared" si="36"/>
        <v>0.84490281939002831</v>
      </c>
      <c r="BF28">
        <f t="shared" si="37"/>
        <v>0.4834714838675348</v>
      </c>
      <c r="BG28">
        <f t="shared" si="38"/>
        <v>0.86374669846770236</v>
      </c>
      <c r="BH28">
        <f t="shared" si="39"/>
        <v>1400.0148387096799</v>
      </c>
      <c r="BI28">
        <f t="shared" si="40"/>
        <v>1180.1973588118128</v>
      </c>
      <c r="BJ28">
        <f t="shared" si="41"/>
        <v>0.84298917852866384</v>
      </c>
      <c r="BK28">
        <f t="shared" si="42"/>
        <v>0.19597835705732769</v>
      </c>
      <c r="BL28">
        <v>6</v>
      </c>
      <c r="BM28">
        <v>0.5</v>
      </c>
      <c r="BN28" t="s">
        <v>290</v>
      </c>
      <c r="BO28">
        <v>2</v>
      </c>
      <c r="BP28">
        <v>1608228689</v>
      </c>
      <c r="BQ28">
        <v>799.86567741935505</v>
      </c>
      <c r="BR28">
        <v>812.84151612903202</v>
      </c>
      <c r="BS28">
        <v>22.3830806451613</v>
      </c>
      <c r="BT28">
        <v>21.957074193548401</v>
      </c>
      <c r="BU28">
        <v>796.97658064516099</v>
      </c>
      <c r="BV28">
        <v>22.1389903225806</v>
      </c>
      <c r="BW28">
        <v>500.02109677419401</v>
      </c>
      <c r="BX28">
        <v>101.73754838709699</v>
      </c>
      <c r="BY28">
        <v>4.7379619354838698E-2</v>
      </c>
      <c r="BZ28">
        <v>27.991706451612899</v>
      </c>
      <c r="CA28">
        <v>29.305251612903199</v>
      </c>
      <c r="CB28">
        <v>999.9</v>
      </c>
      <c r="CC28">
        <v>0</v>
      </c>
      <c r="CD28">
        <v>0</v>
      </c>
      <c r="CE28">
        <v>10001.774516129</v>
      </c>
      <c r="CF28">
        <v>0</v>
      </c>
      <c r="CG28">
        <v>297.91977419354799</v>
      </c>
      <c r="CH28">
        <v>1400.0148387096799</v>
      </c>
      <c r="CI28">
        <v>0.900001677419355</v>
      </c>
      <c r="CJ28">
        <v>9.9998254838709694E-2</v>
      </c>
      <c r="CK28">
        <v>0</v>
      </c>
      <c r="CL28">
        <v>894.696129032258</v>
      </c>
      <c r="CM28">
        <v>4.9997499999999997</v>
      </c>
      <c r="CN28">
        <v>12383.990322580599</v>
      </c>
      <c r="CO28">
        <v>12178.177419354801</v>
      </c>
      <c r="CP28">
        <v>49.917000000000002</v>
      </c>
      <c r="CQ28">
        <v>51.469516129032201</v>
      </c>
      <c r="CR28">
        <v>50.971548387096803</v>
      </c>
      <c r="CS28">
        <v>50.878935483870997</v>
      </c>
      <c r="CT28">
        <v>50.743838709677398</v>
      </c>
      <c r="CU28">
        <v>1255.5183870967701</v>
      </c>
      <c r="CV28">
        <v>139.496451612903</v>
      </c>
      <c r="CW28">
        <v>0</v>
      </c>
      <c r="CX28">
        <v>119.59999990463299</v>
      </c>
      <c r="CY28">
        <v>0</v>
      </c>
      <c r="CZ28">
        <v>894.70357692307698</v>
      </c>
      <c r="DA28">
        <v>-1.0842051209568799</v>
      </c>
      <c r="DB28">
        <v>-12.297435892595001</v>
      </c>
      <c r="DC28">
        <v>12383.896153846201</v>
      </c>
      <c r="DD28">
        <v>15</v>
      </c>
      <c r="DE28">
        <v>1608228293.5</v>
      </c>
      <c r="DF28" t="s">
        <v>322</v>
      </c>
      <c r="DG28">
        <v>1608228293.5</v>
      </c>
      <c r="DH28">
        <v>1608228293.5</v>
      </c>
      <c r="DI28">
        <v>6</v>
      </c>
      <c r="DJ28">
        <v>6.9000000000000006E-2</v>
      </c>
      <c r="DK28">
        <v>6.2E-2</v>
      </c>
      <c r="DL28">
        <v>2.8889999999999998</v>
      </c>
      <c r="DM28">
        <v>0.24399999999999999</v>
      </c>
      <c r="DN28">
        <v>406</v>
      </c>
      <c r="DO28">
        <v>22</v>
      </c>
      <c r="DP28">
        <v>0.31</v>
      </c>
      <c r="DQ28">
        <v>0.15</v>
      </c>
      <c r="DR28">
        <v>10.5270111855944</v>
      </c>
      <c r="DS28">
        <v>-0.72292451498829402</v>
      </c>
      <c r="DT28">
        <v>6.6927328469901098E-2</v>
      </c>
      <c r="DU28">
        <v>0</v>
      </c>
      <c r="DV28">
        <v>-12.981235483871</v>
      </c>
      <c r="DW28">
        <v>1.2714677419354901</v>
      </c>
      <c r="DX28">
        <v>0.106218489212436</v>
      </c>
      <c r="DY28">
        <v>0</v>
      </c>
      <c r="DZ28">
        <v>0.42905619354838698</v>
      </c>
      <c r="EA28">
        <v>-0.48616185483870999</v>
      </c>
      <c r="EB28">
        <v>3.7709737688602203E-2</v>
      </c>
      <c r="EC28">
        <v>0</v>
      </c>
      <c r="ED28">
        <v>0</v>
      </c>
      <c r="EE28">
        <v>3</v>
      </c>
      <c r="EF28" t="s">
        <v>340</v>
      </c>
      <c r="EG28">
        <v>100</v>
      </c>
      <c r="EH28">
        <v>100</v>
      </c>
      <c r="EI28">
        <v>2.8889999999999998</v>
      </c>
      <c r="EJ28">
        <v>0.24410000000000001</v>
      </c>
      <c r="EK28">
        <v>2.88909999999998</v>
      </c>
      <c r="EL28">
        <v>0</v>
      </c>
      <c r="EM28">
        <v>0</v>
      </c>
      <c r="EN28">
        <v>0</v>
      </c>
      <c r="EO28">
        <v>0.244090000000003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6.7</v>
      </c>
      <c r="EX28">
        <v>6.7</v>
      </c>
      <c r="EY28">
        <v>2</v>
      </c>
      <c r="EZ28">
        <v>513.29100000000005</v>
      </c>
      <c r="FA28">
        <v>494.64400000000001</v>
      </c>
      <c r="FB28">
        <v>23.6906</v>
      </c>
      <c r="FC28">
        <v>34.17</v>
      </c>
      <c r="FD28">
        <v>30.000299999999999</v>
      </c>
      <c r="FE28">
        <v>34.139200000000002</v>
      </c>
      <c r="FF28">
        <v>34.110700000000001</v>
      </c>
      <c r="FG28">
        <v>37.956000000000003</v>
      </c>
      <c r="FH28">
        <v>19.5105</v>
      </c>
      <c r="FI28">
        <v>41.224299999999999</v>
      </c>
      <c r="FJ28">
        <v>23.6934</v>
      </c>
      <c r="FK28">
        <v>812.755</v>
      </c>
      <c r="FL28">
        <v>22.0684</v>
      </c>
      <c r="FM28">
        <v>101.21</v>
      </c>
      <c r="FN28">
        <v>100.557</v>
      </c>
    </row>
    <row r="29" spans="1:170" x14ac:dyDescent="0.25">
      <c r="A29">
        <v>13</v>
      </c>
      <c r="B29">
        <v>1608228790</v>
      </c>
      <c r="C29">
        <v>1204.9000000953699</v>
      </c>
      <c r="D29" t="s">
        <v>341</v>
      </c>
      <c r="E29" t="s">
        <v>342</v>
      </c>
      <c r="F29" t="s">
        <v>285</v>
      </c>
      <c r="G29" t="s">
        <v>286</v>
      </c>
      <c r="H29">
        <v>1608228782.25</v>
      </c>
      <c r="I29">
        <f t="shared" si="0"/>
        <v>4.6511086434970078E-4</v>
      </c>
      <c r="J29">
        <f t="shared" si="1"/>
        <v>11.500023197365204</v>
      </c>
      <c r="K29">
        <f t="shared" si="2"/>
        <v>899.29586666666705</v>
      </c>
      <c r="L29">
        <f t="shared" si="3"/>
        <v>160.77042178209592</v>
      </c>
      <c r="M29">
        <f t="shared" si="4"/>
        <v>16.364410395104656</v>
      </c>
      <c r="N29">
        <f t="shared" si="5"/>
        <v>91.537028177365528</v>
      </c>
      <c r="O29">
        <f t="shared" si="6"/>
        <v>2.5553182891143195E-2</v>
      </c>
      <c r="P29">
        <f t="shared" si="7"/>
        <v>2.9583112119984207</v>
      </c>
      <c r="Q29">
        <f t="shared" si="8"/>
        <v>2.5431191487966517E-2</v>
      </c>
      <c r="R29">
        <f t="shared" si="9"/>
        <v>1.5905406445468291E-2</v>
      </c>
      <c r="S29">
        <f t="shared" si="10"/>
        <v>231.29503828716733</v>
      </c>
      <c r="T29">
        <f t="shared" si="11"/>
        <v>29.205083380418355</v>
      </c>
      <c r="U29">
        <f t="shared" si="12"/>
        <v>29.286853333333301</v>
      </c>
      <c r="V29">
        <f t="shared" si="13"/>
        <v>4.0890148951402896</v>
      </c>
      <c r="W29">
        <f t="shared" si="14"/>
        <v>60.323181987339993</v>
      </c>
      <c r="X29">
        <f t="shared" si="15"/>
        <v>2.2857188369916241</v>
      </c>
      <c r="Y29">
        <f t="shared" si="16"/>
        <v>3.7891217964452326</v>
      </c>
      <c r="Z29">
        <f t="shared" si="17"/>
        <v>1.8032960581486654</v>
      </c>
      <c r="AA29">
        <f t="shared" si="18"/>
        <v>-20.511389117821803</v>
      </c>
      <c r="AB29">
        <f t="shared" si="19"/>
        <v>-209.36317804143869</v>
      </c>
      <c r="AC29">
        <f t="shared" si="20"/>
        <v>-15.52370736305493</v>
      </c>
      <c r="AD29">
        <f t="shared" si="21"/>
        <v>-14.103236235148103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53577.00808937195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343</v>
      </c>
      <c r="AQ29">
        <v>902.90211538461494</v>
      </c>
      <c r="AR29">
        <v>1082.3399999999999</v>
      </c>
      <c r="AS29">
        <f t="shared" si="27"/>
        <v>0.16578698432598349</v>
      </c>
      <c r="AT29">
        <v>0.5</v>
      </c>
      <c r="AU29">
        <f t="shared" si="28"/>
        <v>1180.2088107472609</v>
      </c>
      <c r="AV29">
        <f t="shared" si="29"/>
        <v>11.500023197365204</v>
      </c>
      <c r="AW29">
        <f t="shared" si="30"/>
        <v>97.831629804371886</v>
      </c>
      <c r="AX29">
        <f t="shared" si="31"/>
        <v>0.38632961915848985</v>
      </c>
      <c r="AY29">
        <f t="shared" si="32"/>
        <v>1.023358796104417E-2</v>
      </c>
      <c r="AZ29">
        <f t="shared" si="33"/>
        <v>2.0139142968013748</v>
      </c>
      <c r="BA29" t="s">
        <v>344</v>
      </c>
      <c r="BB29">
        <v>664.2</v>
      </c>
      <c r="BC29">
        <f t="shared" si="34"/>
        <v>418.13999999999987</v>
      </c>
      <c r="BD29">
        <f t="shared" si="35"/>
        <v>0.42913350699618558</v>
      </c>
      <c r="BE29">
        <f t="shared" si="36"/>
        <v>0.83904568340339036</v>
      </c>
      <c r="BF29">
        <f t="shared" si="37"/>
        <v>0.48911404799946417</v>
      </c>
      <c r="BG29">
        <f t="shared" si="38"/>
        <v>0.85594022081904575</v>
      </c>
      <c r="BH29">
        <f t="shared" si="39"/>
        <v>1400.02866666667</v>
      </c>
      <c r="BI29">
        <f t="shared" si="40"/>
        <v>1180.2088107472609</v>
      </c>
      <c r="BJ29">
        <f t="shared" si="41"/>
        <v>0.84298903218690624</v>
      </c>
      <c r="BK29">
        <f t="shared" si="42"/>
        <v>0.19597806437381243</v>
      </c>
      <c r="BL29">
        <v>6</v>
      </c>
      <c r="BM29">
        <v>0.5</v>
      </c>
      <c r="BN29" t="s">
        <v>290</v>
      </c>
      <c r="BO29">
        <v>2</v>
      </c>
      <c r="BP29">
        <v>1608228782.25</v>
      </c>
      <c r="BQ29">
        <v>899.29586666666705</v>
      </c>
      <c r="BR29">
        <v>913.59756666666703</v>
      </c>
      <c r="BS29">
        <v>22.4558033333333</v>
      </c>
      <c r="BT29">
        <v>21.910213333333299</v>
      </c>
      <c r="BU29">
        <v>896.40676666666695</v>
      </c>
      <c r="BV29">
        <v>22.2117066666667</v>
      </c>
      <c r="BW29">
        <v>500.00889999999998</v>
      </c>
      <c r="BX29">
        <v>101.740033333333</v>
      </c>
      <c r="BY29">
        <v>4.7411233333333302E-2</v>
      </c>
      <c r="BZ29">
        <v>27.974136666666698</v>
      </c>
      <c r="CA29">
        <v>29.286853333333301</v>
      </c>
      <c r="CB29">
        <v>999.9</v>
      </c>
      <c r="CC29">
        <v>0</v>
      </c>
      <c r="CD29">
        <v>0</v>
      </c>
      <c r="CE29">
        <v>9991.0333333333292</v>
      </c>
      <c r="CF29">
        <v>0</v>
      </c>
      <c r="CG29">
        <v>300.30913333333302</v>
      </c>
      <c r="CH29">
        <v>1400.02866666667</v>
      </c>
      <c r="CI29">
        <v>0.90000733333333305</v>
      </c>
      <c r="CJ29">
        <v>9.9992513333333297E-2</v>
      </c>
      <c r="CK29">
        <v>0</v>
      </c>
      <c r="CL29">
        <v>902.90596666666704</v>
      </c>
      <c r="CM29">
        <v>4.9997499999999997</v>
      </c>
      <c r="CN29">
        <v>12496.083333333299</v>
      </c>
      <c r="CO29">
        <v>12178.313333333301</v>
      </c>
      <c r="CP29">
        <v>49.936999999999998</v>
      </c>
      <c r="CQ29">
        <v>51.453800000000001</v>
      </c>
      <c r="CR29">
        <v>50.978999999999999</v>
      </c>
      <c r="CS29">
        <v>50.895666666666699</v>
      </c>
      <c r="CT29">
        <v>50.7665333333333</v>
      </c>
      <c r="CU29">
        <v>1255.53766666667</v>
      </c>
      <c r="CV29">
        <v>139.49100000000001</v>
      </c>
      <c r="CW29">
        <v>0</v>
      </c>
      <c r="CX29">
        <v>92.099999904632597</v>
      </c>
      <c r="CY29">
        <v>0</v>
      </c>
      <c r="CZ29">
        <v>902.90211538461494</v>
      </c>
      <c r="DA29">
        <v>-2.83654702404659</v>
      </c>
      <c r="DB29">
        <v>-42.765811951728402</v>
      </c>
      <c r="DC29">
        <v>12496.0961538462</v>
      </c>
      <c r="DD29">
        <v>15</v>
      </c>
      <c r="DE29">
        <v>1608228293.5</v>
      </c>
      <c r="DF29" t="s">
        <v>322</v>
      </c>
      <c r="DG29">
        <v>1608228293.5</v>
      </c>
      <c r="DH29">
        <v>1608228293.5</v>
      </c>
      <c r="DI29">
        <v>6</v>
      </c>
      <c r="DJ29">
        <v>6.9000000000000006E-2</v>
      </c>
      <c r="DK29">
        <v>6.2E-2</v>
      </c>
      <c r="DL29">
        <v>2.8889999999999998</v>
      </c>
      <c r="DM29">
        <v>0.24399999999999999</v>
      </c>
      <c r="DN29">
        <v>406</v>
      </c>
      <c r="DO29">
        <v>22</v>
      </c>
      <c r="DP29">
        <v>0.31</v>
      </c>
      <c r="DQ29">
        <v>0.15</v>
      </c>
      <c r="DR29">
        <v>11.5105934138106</v>
      </c>
      <c r="DS29">
        <v>-0.13901114058973399</v>
      </c>
      <c r="DT29">
        <v>7.6223423359575604E-2</v>
      </c>
      <c r="DU29">
        <v>1</v>
      </c>
      <c r="DV29">
        <v>-14.3114516129032</v>
      </c>
      <c r="DW29">
        <v>0.10478709677418201</v>
      </c>
      <c r="DX29">
        <v>8.2791973551156195E-2</v>
      </c>
      <c r="DY29">
        <v>1</v>
      </c>
      <c r="DZ29">
        <v>0.54305570967741901</v>
      </c>
      <c r="EA29">
        <v>6.16417258064514E-2</v>
      </c>
      <c r="EB29">
        <v>1.1944244345299899E-2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2.8889999999999998</v>
      </c>
      <c r="EJ29">
        <v>0.24410000000000001</v>
      </c>
      <c r="EK29">
        <v>2.88909999999998</v>
      </c>
      <c r="EL29">
        <v>0</v>
      </c>
      <c r="EM29">
        <v>0</v>
      </c>
      <c r="EN29">
        <v>0</v>
      </c>
      <c r="EO29">
        <v>0.244090000000003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8.3000000000000007</v>
      </c>
      <c r="EX29">
        <v>8.3000000000000007</v>
      </c>
      <c r="EY29">
        <v>2</v>
      </c>
      <c r="EZ29">
        <v>513.56600000000003</v>
      </c>
      <c r="FA29">
        <v>494.108</v>
      </c>
      <c r="FB29">
        <v>23.661200000000001</v>
      </c>
      <c r="FC29">
        <v>34.188499999999998</v>
      </c>
      <c r="FD29">
        <v>29.9999</v>
      </c>
      <c r="FE29">
        <v>34.148400000000002</v>
      </c>
      <c r="FF29">
        <v>34.116799999999998</v>
      </c>
      <c r="FG29">
        <v>41.625100000000003</v>
      </c>
      <c r="FH29">
        <v>20.0716</v>
      </c>
      <c r="FI29">
        <v>41.224299999999999</v>
      </c>
      <c r="FJ29">
        <v>23.677700000000002</v>
      </c>
      <c r="FK29">
        <v>913.85199999999998</v>
      </c>
      <c r="FL29">
        <v>21.885200000000001</v>
      </c>
      <c r="FM29">
        <v>101.211</v>
      </c>
      <c r="FN29">
        <v>100.559</v>
      </c>
    </row>
    <row r="30" spans="1:170" x14ac:dyDescent="0.25">
      <c r="A30">
        <v>14</v>
      </c>
      <c r="B30">
        <v>1608228910.5</v>
      </c>
      <c r="C30">
        <v>1325.4000000953699</v>
      </c>
      <c r="D30" t="s">
        <v>345</v>
      </c>
      <c r="E30" t="s">
        <v>346</v>
      </c>
      <c r="F30" t="s">
        <v>285</v>
      </c>
      <c r="G30" t="s">
        <v>286</v>
      </c>
      <c r="H30">
        <v>1608228902.5</v>
      </c>
      <c r="I30">
        <f t="shared" si="0"/>
        <v>3.5656001101266107E-4</v>
      </c>
      <c r="J30">
        <f t="shared" si="1"/>
        <v>12.538875532690982</v>
      </c>
      <c r="K30">
        <f t="shared" si="2"/>
        <v>1201.67596774194</v>
      </c>
      <c r="L30">
        <f t="shared" si="3"/>
        <v>151.33262091846581</v>
      </c>
      <c r="M30">
        <f t="shared" si="4"/>
        <v>15.403397450995648</v>
      </c>
      <c r="N30">
        <f t="shared" si="5"/>
        <v>122.31264102940231</v>
      </c>
      <c r="O30">
        <f t="shared" si="6"/>
        <v>1.9529142219551963E-2</v>
      </c>
      <c r="P30">
        <f t="shared" si="7"/>
        <v>2.9599677705295284</v>
      </c>
      <c r="Q30">
        <f t="shared" si="8"/>
        <v>1.9457841919815116E-2</v>
      </c>
      <c r="R30">
        <f t="shared" si="9"/>
        <v>1.2167535453980799E-2</v>
      </c>
      <c r="S30">
        <f t="shared" si="10"/>
        <v>231.28929761239576</v>
      </c>
      <c r="T30">
        <f t="shared" si="11"/>
        <v>29.251106445956491</v>
      </c>
      <c r="U30">
        <f t="shared" si="12"/>
        <v>29.3172580645161</v>
      </c>
      <c r="V30">
        <f t="shared" si="13"/>
        <v>4.0961992781503342</v>
      </c>
      <c r="W30">
        <f t="shared" si="14"/>
        <v>60.357467956852304</v>
      </c>
      <c r="X30">
        <f t="shared" si="15"/>
        <v>2.2895225684257015</v>
      </c>
      <c r="Y30">
        <f t="shared" si="16"/>
        <v>3.7932713977703809</v>
      </c>
      <c r="Z30">
        <f t="shared" si="17"/>
        <v>1.8066767097246328</v>
      </c>
      <c r="AA30">
        <f t="shared" si="18"/>
        <v>-15.724296485658353</v>
      </c>
      <c r="AB30">
        <f t="shared" si="19"/>
        <v>-211.33657879722273</v>
      </c>
      <c r="AC30">
        <f t="shared" si="20"/>
        <v>-15.665091566892505</v>
      </c>
      <c r="AD30">
        <f t="shared" si="21"/>
        <v>-11.436669237377828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53621.910376689819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347</v>
      </c>
      <c r="AQ30">
        <v>929.18180769230798</v>
      </c>
      <c r="AR30">
        <v>1138.6600000000001</v>
      </c>
      <c r="AS30">
        <f t="shared" si="27"/>
        <v>0.1839690445854707</v>
      </c>
      <c r="AT30">
        <v>0.5</v>
      </c>
      <c r="AU30">
        <f t="shared" si="28"/>
        <v>1180.1765591447927</v>
      </c>
      <c r="AV30">
        <f t="shared" si="29"/>
        <v>12.538875532690982</v>
      </c>
      <c r="AW30">
        <f t="shared" si="30"/>
        <v>108.55797701401788</v>
      </c>
      <c r="AX30">
        <f t="shared" si="31"/>
        <v>0.41071083554353366</v>
      </c>
      <c r="AY30">
        <f t="shared" si="32"/>
        <v>1.1114119248404731E-2</v>
      </c>
      <c r="AZ30">
        <f t="shared" si="33"/>
        <v>1.8648411290464229</v>
      </c>
      <c r="BA30" t="s">
        <v>348</v>
      </c>
      <c r="BB30">
        <v>671</v>
      </c>
      <c r="BC30">
        <f t="shared" si="34"/>
        <v>467.66000000000008</v>
      </c>
      <c r="BD30">
        <f t="shared" si="35"/>
        <v>0.4479283930797846</v>
      </c>
      <c r="BE30">
        <f t="shared" si="36"/>
        <v>0.81951155502724737</v>
      </c>
      <c r="BF30">
        <f t="shared" si="37"/>
        <v>0.49500607120395174</v>
      </c>
      <c r="BG30">
        <f t="shared" si="38"/>
        <v>0.83382448534760034</v>
      </c>
      <c r="BH30">
        <f t="shared" si="39"/>
        <v>1399.99</v>
      </c>
      <c r="BI30">
        <f t="shared" si="40"/>
        <v>1180.1765591447927</v>
      </c>
      <c r="BJ30">
        <f t="shared" si="41"/>
        <v>0.84298927788397959</v>
      </c>
      <c r="BK30">
        <f t="shared" si="42"/>
        <v>0.19597855576795903</v>
      </c>
      <c r="BL30">
        <v>6</v>
      </c>
      <c r="BM30">
        <v>0.5</v>
      </c>
      <c r="BN30" t="s">
        <v>290</v>
      </c>
      <c r="BO30">
        <v>2</v>
      </c>
      <c r="BP30">
        <v>1608228902.5</v>
      </c>
      <c r="BQ30">
        <v>1201.67596774194</v>
      </c>
      <c r="BR30">
        <v>1217.2364516129001</v>
      </c>
      <c r="BS30">
        <v>22.493703225806399</v>
      </c>
      <c r="BT30">
        <v>22.075464516128999</v>
      </c>
      <c r="BU30">
        <v>1196.6809677419401</v>
      </c>
      <c r="BV30">
        <v>22.243703225806399</v>
      </c>
      <c r="BW30">
        <v>500.01061290322599</v>
      </c>
      <c r="BX30">
        <v>101.737516129032</v>
      </c>
      <c r="BY30">
        <v>4.7527687096774199E-2</v>
      </c>
      <c r="BZ30">
        <v>27.992909677419402</v>
      </c>
      <c r="CA30">
        <v>29.3172580645161</v>
      </c>
      <c r="CB30">
        <v>999.9</v>
      </c>
      <c r="CC30">
        <v>0</v>
      </c>
      <c r="CD30">
        <v>0</v>
      </c>
      <c r="CE30">
        <v>10000.6709677419</v>
      </c>
      <c r="CF30">
        <v>0</v>
      </c>
      <c r="CG30">
        <v>327.55016129032299</v>
      </c>
      <c r="CH30">
        <v>1399.99</v>
      </c>
      <c r="CI30">
        <v>0.90000012903225801</v>
      </c>
      <c r="CJ30">
        <v>9.9999790322580606E-2</v>
      </c>
      <c r="CK30">
        <v>0</v>
      </c>
      <c r="CL30">
        <v>929.18074193548398</v>
      </c>
      <c r="CM30">
        <v>4.9997499999999997</v>
      </c>
      <c r="CN30">
        <v>12849.0935483871</v>
      </c>
      <c r="CO30">
        <v>12177.9709677419</v>
      </c>
      <c r="CP30">
        <v>49.945129032258002</v>
      </c>
      <c r="CQ30">
        <v>51.495935483871001</v>
      </c>
      <c r="CR30">
        <v>50.9898387096774</v>
      </c>
      <c r="CS30">
        <v>50.924999999999997</v>
      </c>
      <c r="CT30">
        <v>50.795999999999999</v>
      </c>
      <c r="CU30">
        <v>1255.49225806452</v>
      </c>
      <c r="CV30">
        <v>139.49870967741899</v>
      </c>
      <c r="CW30">
        <v>0</v>
      </c>
      <c r="CX30">
        <v>119.59999990463299</v>
      </c>
      <c r="CY30">
        <v>0</v>
      </c>
      <c r="CZ30">
        <v>929.18180769230798</v>
      </c>
      <c r="DA30">
        <v>-1.4565128109397201</v>
      </c>
      <c r="DB30">
        <v>-3.9863248253063901</v>
      </c>
      <c r="DC30">
        <v>12849.2153846154</v>
      </c>
      <c r="DD30">
        <v>15</v>
      </c>
      <c r="DE30">
        <v>1608228942.5</v>
      </c>
      <c r="DF30" t="s">
        <v>349</v>
      </c>
      <c r="DG30">
        <v>1608228942.5</v>
      </c>
      <c r="DH30">
        <v>1608228926.5</v>
      </c>
      <c r="DI30">
        <v>7</v>
      </c>
      <c r="DJ30">
        <v>2.1080000000000001</v>
      </c>
      <c r="DK30">
        <v>6.0000000000000001E-3</v>
      </c>
      <c r="DL30">
        <v>4.9950000000000001</v>
      </c>
      <c r="DM30">
        <v>0.25</v>
      </c>
      <c r="DN30">
        <v>1217</v>
      </c>
      <c r="DO30">
        <v>22</v>
      </c>
      <c r="DP30">
        <v>7.0000000000000007E-2</v>
      </c>
      <c r="DQ30">
        <v>0.23</v>
      </c>
      <c r="DR30">
        <v>14.301427499821299</v>
      </c>
      <c r="DS30">
        <v>-1.3065235363496499</v>
      </c>
      <c r="DT30">
        <v>0.112050653822571</v>
      </c>
      <c r="DU30">
        <v>0</v>
      </c>
      <c r="DV30">
        <v>-17.665232258064499</v>
      </c>
      <c r="DW30">
        <v>1.3916806451613699</v>
      </c>
      <c r="DX30">
        <v>0.12999404797068301</v>
      </c>
      <c r="DY30">
        <v>0</v>
      </c>
      <c r="DZ30">
        <v>0.41233138709677403</v>
      </c>
      <c r="EA30">
        <v>2.8296580645159799E-2</v>
      </c>
      <c r="EB30">
        <v>2.4829273264074E-3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4.9950000000000001</v>
      </c>
      <c r="EJ30">
        <v>0.25</v>
      </c>
      <c r="EK30">
        <v>2.88909999999998</v>
      </c>
      <c r="EL30">
        <v>0</v>
      </c>
      <c r="EM30">
        <v>0</v>
      </c>
      <c r="EN30">
        <v>0</v>
      </c>
      <c r="EO30">
        <v>0.244090000000003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10.3</v>
      </c>
      <c r="EX30">
        <v>10.3</v>
      </c>
      <c r="EY30">
        <v>2</v>
      </c>
      <c r="EZ30">
        <v>513.49300000000005</v>
      </c>
      <c r="FA30">
        <v>494</v>
      </c>
      <c r="FB30">
        <v>23.639600000000002</v>
      </c>
      <c r="FC30">
        <v>34.227899999999998</v>
      </c>
      <c r="FD30">
        <v>30.000399999999999</v>
      </c>
      <c r="FE30">
        <v>34.176099999999998</v>
      </c>
      <c r="FF30">
        <v>34.144399999999997</v>
      </c>
      <c r="FG30">
        <v>52.253799999999998</v>
      </c>
      <c r="FH30">
        <v>19.510100000000001</v>
      </c>
      <c r="FI30">
        <v>41.224299999999999</v>
      </c>
      <c r="FJ30">
        <v>23.6419</v>
      </c>
      <c r="FK30">
        <v>1217.3499999999999</v>
      </c>
      <c r="FL30">
        <v>22.085599999999999</v>
      </c>
      <c r="FM30">
        <v>101.20399999999999</v>
      </c>
      <c r="FN30">
        <v>100.551</v>
      </c>
    </row>
    <row r="31" spans="1:170" x14ac:dyDescent="0.25">
      <c r="A31">
        <v>15</v>
      </c>
      <c r="B31">
        <v>1608229063.5</v>
      </c>
      <c r="C31">
        <v>1478.4000000953699</v>
      </c>
      <c r="D31" t="s">
        <v>350</v>
      </c>
      <c r="E31" t="s">
        <v>351</v>
      </c>
      <c r="F31" t="s">
        <v>285</v>
      </c>
      <c r="G31" t="s">
        <v>286</v>
      </c>
      <c r="H31">
        <v>1608229055.5</v>
      </c>
      <c r="I31">
        <f t="shared" si="0"/>
        <v>3.0715082415904517E-4</v>
      </c>
      <c r="J31">
        <f t="shared" si="1"/>
        <v>12.563890497515665</v>
      </c>
      <c r="K31">
        <f t="shared" si="2"/>
        <v>1399.75870967742</v>
      </c>
      <c r="L31">
        <f t="shared" si="3"/>
        <v>180.60914277848556</v>
      </c>
      <c r="M31">
        <f t="shared" si="4"/>
        <v>18.383245305333993</v>
      </c>
      <c r="N31">
        <f t="shared" si="5"/>
        <v>142.47400398681836</v>
      </c>
      <c r="O31">
        <f t="shared" si="6"/>
        <v>1.6852786593284028E-2</v>
      </c>
      <c r="P31">
        <f t="shared" si="7"/>
        <v>2.9584195454503668</v>
      </c>
      <c r="Q31">
        <f t="shared" si="8"/>
        <v>1.6799633374836854E-2</v>
      </c>
      <c r="R31">
        <f t="shared" si="9"/>
        <v>1.0504532412925392E-2</v>
      </c>
      <c r="S31">
        <f t="shared" si="10"/>
        <v>231.29097516070789</v>
      </c>
      <c r="T31">
        <f t="shared" si="11"/>
        <v>29.273539284029187</v>
      </c>
      <c r="U31">
        <f t="shared" si="12"/>
        <v>29.3502096774194</v>
      </c>
      <c r="V31">
        <f t="shared" si="13"/>
        <v>4.1039978919593558</v>
      </c>
      <c r="W31">
        <f t="shared" si="14"/>
        <v>60.643883509002691</v>
      </c>
      <c r="X31">
        <f t="shared" si="15"/>
        <v>2.3016069212968171</v>
      </c>
      <c r="Y31">
        <f t="shared" si="16"/>
        <v>3.7952828679831159</v>
      </c>
      <c r="Z31">
        <f t="shared" si="17"/>
        <v>1.8023909706625387</v>
      </c>
      <c r="AA31">
        <f t="shared" si="18"/>
        <v>-13.545351345413891</v>
      </c>
      <c r="AB31">
        <f t="shared" si="19"/>
        <v>-215.03126385074748</v>
      </c>
      <c r="AC31">
        <f t="shared" si="20"/>
        <v>-15.950634498265805</v>
      </c>
      <c r="AD31">
        <f t="shared" si="21"/>
        <v>-13.236274533719296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53575.145017500043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352</v>
      </c>
      <c r="AQ31">
        <v>944.14287999999999</v>
      </c>
      <c r="AR31">
        <v>1166.8</v>
      </c>
      <c r="AS31">
        <f t="shared" si="27"/>
        <v>0.19082715118272198</v>
      </c>
      <c r="AT31">
        <v>0.5</v>
      </c>
      <c r="AU31">
        <f t="shared" si="28"/>
        <v>1180.1830536573962</v>
      </c>
      <c r="AV31">
        <f t="shared" si="29"/>
        <v>12.563890497515665</v>
      </c>
      <c r="AW31">
        <f t="shared" si="30"/>
        <v>112.60548500178321</v>
      </c>
      <c r="AX31">
        <f t="shared" si="31"/>
        <v>0.41782653411038739</v>
      </c>
      <c r="AY31">
        <f t="shared" si="32"/>
        <v>1.1135253922352005E-2</v>
      </c>
      <c r="AZ31">
        <f t="shared" si="33"/>
        <v>1.7957490572505999</v>
      </c>
      <c r="BA31" t="s">
        <v>353</v>
      </c>
      <c r="BB31">
        <v>679.28</v>
      </c>
      <c r="BC31">
        <f t="shared" si="34"/>
        <v>487.52</v>
      </c>
      <c r="BD31">
        <f t="shared" si="35"/>
        <v>0.45671381686905149</v>
      </c>
      <c r="BE31">
        <f t="shared" si="36"/>
        <v>0.8112436115843269</v>
      </c>
      <c r="BF31">
        <f t="shared" si="37"/>
        <v>0.49334308699209145</v>
      </c>
      <c r="BG31">
        <f t="shared" si="38"/>
        <v>0.82277447121112157</v>
      </c>
      <c r="BH31">
        <f t="shared" si="39"/>
        <v>1399.9974193548401</v>
      </c>
      <c r="BI31">
        <f t="shared" si="40"/>
        <v>1180.1830536573962</v>
      </c>
      <c r="BJ31">
        <f t="shared" si="41"/>
        <v>0.84298944936717046</v>
      </c>
      <c r="BK31">
        <f t="shared" si="42"/>
        <v>0.19597889873434077</v>
      </c>
      <c r="BL31">
        <v>6</v>
      </c>
      <c r="BM31">
        <v>0.5</v>
      </c>
      <c r="BN31" t="s">
        <v>290</v>
      </c>
      <c r="BO31">
        <v>2</v>
      </c>
      <c r="BP31">
        <v>1608229055.5</v>
      </c>
      <c r="BQ31">
        <v>1399.75870967742</v>
      </c>
      <c r="BR31">
        <v>1415.3509677419399</v>
      </c>
      <c r="BS31">
        <v>22.612506451612902</v>
      </c>
      <c r="BT31">
        <v>22.252267741935501</v>
      </c>
      <c r="BU31">
        <v>1394.76419354839</v>
      </c>
      <c r="BV31">
        <v>22.3623096774194</v>
      </c>
      <c r="BW31">
        <v>500.01074193548402</v>
      </c>
      <c r="BX31">
        <v>101.737193548387</v>
      </c>
      <c r="BY31">
        <v>4.7494770967741899E-2</v>
      </c>
      <c r="BZ31">
        <v>28.002003225806501</v>
      </c>
      <c r="CA31">
        <v>29.3502096774194</v>
      </c>
      <c r="CB31">
        <v>999.9</v>
      </c>
      <c r="CC31">
        <v>0</v>
      </c>
      <c r="CD31">
        <v>0</v>
      </c>
      <c r="CE31">
        <v>9991.9261290322593</v>
      </c>
      <c r="CF31">
        <v>0</v>
      </c>
      <c r="CG31">
        <v>429.58535483870997</v>
      </c>
      <c r="CH31">
        <v>1399.9974193548401</v>
      </c>
      <c r="CI31">
        <v>0.89999612903225801</v>
      </c>
      <c r="CJ31">
        <v>0.100003864516129</v>
      </c>
      <c r="CK31">
        <v>0</v>
      </c>
      <c r="CL31">
        <v>944.19029032258004</v>
      </c>
      <c r="CM31">
        <v>4.9997499999999997</v>
      </c>
      <c r="CN31">
        <v>13057.912903225801</v>
      </c>
      <c r="CO31">
        <v>12178.0064516129</v>
      </c>
      <c r="CP31">
        <v>49.9634838709677</v>
      </c>
      <c r="CQ31">
        <v>51.554000000000002</v>
      </c>
      <c r="CR31">
        <v>51.017870967741899</v>
      </c>
      <c r="CS31">
        <v>50.9796774193548</v>
      </c>
      <c r="CT31">
        <v>50.824258064516101</v>
      </c>
      <c r="CU31">
        <v>1255.4906451612901</v>
      </c>
      <c r="CV31">
        <v>139.50741935483899</v>
      </c>
      <c r="CW31">
        <v>0</v>
      </c>
      <c r="CX31">
        <v>152.5</v>
      </c>
      <c r="CY31">
        <v>0</v>
      </c>
      <c r="CZ31">
        <v>944.14287999999999</v>
      </c>
      <c r="DA31">
        <v>-2.9649999753010698</v>
      </c>
      <c r="DB31">
        <v>-33.553845967601802</v>
      </c>
      <c r="DC31">
        <v>13057.208000000001</v>
      </c>
      <c r="DD31">
        <v>15</v>
      </c>
      <c r="DE31">
        <v>1608228942.5</v>
      </c>
      <c r="DF31" t="s">
        <v>349</v>
      </c>
      <c r="DG31">
        <v>1608228942.5</v>
      </c>
      <c r="DH31">
        <v>1608228926.5</v>
      </c>
      <c r="DI31">
        <v>7</v>
      </c>
      <c r="DJ31">
        <v>2.1080000000000001</v>
      </c>
      <c r="DK31">
        <v>6.0000000000000001E-3</v>
      </c>
      <c r="DL31">
        <v>4.9950000000000001</v>
      </c>
      <c r="DM31">
        <v>0.25</v>
      </c>
      <c r="DN31">
        <v>1217</v>
      </c>
      <c r="DO31">
        <v>22</v>
      </c>
      <c r="DP31">
        <v>7.0000000000000007E-2</v>
      </c>
      <c r="DQ31">
        <v>0.23</v>
      </c>
      <c r="DR31">
        <v>12.567313664061301</v>
      </c>
      <c r="DS31">
        <v>-1.1023624488842201</v>
      </c>
      <c r="DT31">
        <v>9.09100678196018E-2</v>
      </c>
      <c r="DU31">
        <v>0</v>
      </c>
      <c r="DV31">
        <v>-15.591948387096799</v>
      </c>
      <c r="DW31">
        <v>1.30862903225813</v>
      </c>
      <c r="DX31">
        <v>0.11136851605533001</v>
      </c>
      <c r="DY31">
        <v>0</v>
      </c>
      <c r="DZ31">
        <v>0.36023038709677402</v>
      </c>
      <c r="EA31">
        <v>-5.3361290322582597E-3</v>
      </c>
      <c r="EB31">
        <v>6.2990064129037299E-4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4.99</v>
      </c>
      <c r="EJ31">
        <v>0.25019999999999998</v>
      </c>
      <c r="EK31">
        <v>4.9954999999995398</v>
      </c>
      <c r="EL31">
        <v>0</v>
      </c>
      <c r="EM31">
        <v>0</v>
      </c>
      <c r="EN31">
        <v>0</v>
      </c>
      <c r="EO31">
        <v>0.250195000000001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2</v>
      </c>
      <c r="EX31">
        <v>2.2999999999999998</v>
      </c>
      <c r="EY31">
        <v>2</v>
      </c>
      <c r="EZ31">
        <v>513.30700000000002</v>
      </c>
      <c r="FA31">
        <v>494.31200000000001</v>
      </c>
      <c r="FB31">
        <v>23.614799999999999</v>
      </c>
      <c r="FC31">
        <v>34.281399999999998</v>
      </c>
      <c r="FD31">
        <v>30.000900000000001</v>
      </c>
      <c r="FE31">
        <v>34.222299999999997</v>
      </c>
      <c r="FF31">
        <v>34.188000000000002</v>
      </c>
      <c r="FG31">
        <v>58.939100000000003</v>
      </c>
      <c r="FH31">
        <v>19.180199999999999</v>
      </c>
      <c r="FI31">
        <v>41.224299999999999</v>
      </c>
      <c r="FJ31">
        <v>23.5627</v>
      </c>
      <c r="FK31">
        <v>1415.38</v>
      </c>
      <c r="FL31">
        <v>22.194600000000001</v>
      </c>
      <c r="FM31">
        <v>101.193</v>
      </c>
      <c r="FN31">
        <v>100.538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2020-12-17T10:23:32Z</dcterms:created>
  <dcterms:modified xsi:type="dcterms:W3CDTF">2021-05-04T23:46:51Z</dcterms:modified>
</cp:coreProperties>
</file>