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12E41203-42C6-481C-895D-A26B1D1FD5F2}" xr6:coauthVersionLast="46" xr6:coauthVersionMax="46" xr10:uidLastSave="{00000000-0000-0000-0000-000000000000}"/>
  <bookViews>
    <workbookView xWindow="1770" yWindow="177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31" i="1" l="1"/>
  <c r="BN31" i="1"/>
  <c r="BL31" i="1"/>
  <c r="BM31" i="1" s="1"/>
  <c r="BI31" i="1"/>
  <c r="BH31" i="1"/>
  <c r="BG31" i="1"/>
  <c r="BF31" i="1"/>
  <c r="BJ31" i="1" s="1"/>
  <c r="BK31" i="1" s="1"/>
  <c r="BE31" i="1"/>
  <c r="BA31" i="1"/>
  <c r="AU31" i="1"/>
  <c r="AO31" i="1"/>
  <c r="AJ31" i="1"/>
  <c r="AH31" i="1"/>
  <c r="L31" i="1" s="1"/>
  <c r="Z31" i="1"/>
  <c r="Y31" i="1"/>
  <c r="X31" i="1"/>
  <c r="Q31" i="1"/>
  <c r="BO30" i="1"/>
  <c r="BN30" i="1"/>
  <c r="BL30" i="1"/>
  <c r="BM30" i="1" s="1"/>
  <c r="BI30" i="1"/>
  <c r="BH30" i="1"/>
  <c r="BG30" i="1"/>
  <c r="BF30" i="1"/>
  <c r="BJ30" i="1" s="1"/>
  <c r="BK30" i="1" s="1"/>
  <c r="BE30" i="1"/>
  <c r="BA30" i="1"/>
  <c r="AU30" i="1"/>
  <c r="AO30" i="1"/>
  <c r="AJ30" i="1"/>
  <c r="AH30" i="1" s="1"/>
  <c r="Z30" i="1"/>
  <c r="Y30" i="1"/>
  <c r="X30" i="1" s="1"/>
  <c r="Q30" i="1"/>
  <c r="BO29" i="1"/>
  <c r="BN29" i="1"/>
  <c r="BL29" i="1"/>
  <c r="BM29" i="1" s="1"/>
  <c r="BI29" i="1"/>
  <c r="BH29" i="1"/>
  <c r="BG29" i="1"/>
  <c r="BF29" i="1"/>
  <c r="BJ29" i="1" s="1"/>
  <c r="BK29" i="1" s="1"/>
  <c r="BE29" i="1"/>
  <c r="BA29" i="1"/>
  <c r="AU29" i="1"/>
  <c r="AO29" i="1"/>
  <c r="AJ29" i="1"/>
  <c r="AH29" i="1"/>
  <c r="L29" i="1" s="1"/>
  <c r="Z29" i="1"/>
  <c r="Y29" i="1"/>
  <c r="X29" i="1"/>
  <c r="Q29" i="1"/>
  <c r="BO28" i="1"/>
  <c r="BN28" i="1"/>
  <c r="BL28" i="1"/>
  <c r="BM28" i="1" s="1"/>
  <c r="BI28" i="1"/>
  <c r="BH28" i="1"/>
  <c r="BG28" i="1"/>
  <c r="BF28" i="1"/>
  <c r="BJ28" i="1" s="1"/>
  <c r="BK28" i="1" s="1"/>
  <c r="BE28" i="1"/>
  <c r="BA28" i="1"/>
  <c r="AU28" i="1"/>
  <c r="AO28" i="1"/>
  <c r="AJ28" i="1"/>
  <c r="AH28" i="1" s="1"/>
  <c r="Z28" i="1"/>
  <c r="Y28" i="1"/>
  <c r="X28" i="1" s="1"/>
  <c r="Q28" i="1"/>
  <c r="BO27" i="1"/>
  <c r="BN27" i="1"/>
  <c r="BL27" i="1"/>
  <c r="BM27" i="1" s="1"/>
  <c r="BK27" i="1"/>
  <c r="BJ27" i="1"/>
  <c r="BI27" i="1"/>
  <c r="BH27" i="1"/>
  <c r="BG27" i="1"/>
  <c r="BF27" i="1"/>
  <c r="BE27" i="1"/>
  <c r="BA27" i="1"/>
  <c r="AU27" i="1"/>
  <c r="AO27" i="1"/>
  <c r="AJ27" i="1"/>
  <c r="AH27" i="1"/>
  <c r="L27" i="1" s="1"/>
  <c r="Z27" i="1"/>
  <c r="Y27" i="1"/>
  <c r="X27" i="1"/>
  <c r="Q27" i="1"/>
  <c r="BO26" i="1"/>
  <c r="BN26" i="1"/>
  <c r="BL26" i="1"/>
  <c r="BM26" i="1" s="1"/>
  <c r="BI26" i="1"/>
  <c r="BH26" i="1"/>
  <c r="BG26" i="1"/>
  <c r="BF26" i="1"/>
  <c r="BJ26" i="1" s="1"/>
  <c r="BK26" i="1" s="1"/>
  <c r="BE26" i="1"/>
  <c r="BA26" i="1"/>
  <c r="AU26" i="1"/>
  <c r="AO26" i="1"/>
  <c r="AJ26" i="1"/>
  <c r="AH26" i="1" s="1"/>
  <c r="Z26" i="1"/>
  <c r="Y26" i="1"/>
  <c r="X26" i="1" s="1"/>
  <c r="Q26" i="1"/>
  <c r="BO25" i="1"/>
  <c r="BN25" i="1"/>
  <c r="BL25" i="1"/>
  <c r="BM25" i="1" s="1"/>
  <c r="BK25" i="1"/>
  <c r="BJ25" i="1"/>
  <c r="BI25" i="1"/>
  <c r="BH25" i="1"/>
  <c r="BG25" i="1"/>
  <c r="BF25" i="1"/>
  <c r="BE25" i="1"/>
  <c r="BA25" i="1"/>
  <c r="AU25" i="1"/>
  <c r="AO25" i="1"/>
  <c r="AJ25" i="1"/>
  <c r="AH25" i="1"/>
  <c r="L25" i="1" s="1"/>
  <c r="Z25" i="1"/>
  <c r="Y25" i="1"/>
  <c r="X25" i="1"/>
  <c r="Q25" i="1"/>
  <c r="BO24" i="1"/>
  <c r="BN24" i="1"/>
  <c r="BL24" i="1"/>
  <c r="BM24" i="1" s="1"/>
  <c r="BI24" i="1"/>
  <c r="BH24" i="1"/>
  <c r="BG24" i="1"/>
  <c r="BF24" i="1"/>
  <c r="BJ24" i="1" s="1"/>
  <c r="BK24" i="1" s="1"/>
  <c r="BE24" i="1"/>
  <c r="BA24" i="1"/>
  <c r="AU24" i="1"/>
  <c r="AO24" i="1"/>
  <c r="AJ24" i="1"/>
  <c r="AI24" i="1"/>
  <c r="AH24" i="1"/>
  <c r="O24" i="1" s="1"/>
  <c r="Z24" i="1"/>
  <c r="Y24" i="1"/>
  <c r="X24" i="1" s="1"/>
  <c r="Q24" i="1"/>
  <c r="L24" i="1"/>
  <c r="K24" i="1"/>
  <c r="AX24" i="1" s="1"/>
  <c r="BO23" i="1"/>
  <c r="BN23" i="1"/>
  <c r="BL23" i="1"/>
  <c r="BM23" i="1" s="1"/>
  <c r="BK23" i="1"/>
  <c r="BJ23" i="1"/>
  <c r="BI23" i="1"/>
  <c r="BH23" i="1"/>
  <c r="BG23" i="1"/>
  <c r="BF23" i="1"/>
  <c r="BE23" i="1"/>
  <c r="BA23" i="1"/>
  <c r="AU23" i="1"/>
  <c r="AO23" i="1"/>
  <c r="AJ23" i="1"/>
  <c r="AH23" i="1"/>
  <c r="L23" i="1" s="1"/>
  <c r="Z23" i="1"/>
  <c r="Y23" i="1"/>
  <c r="X23" i="1"/>
  <c r="Q23" i="1"/>
  <c r="BO22" i="1"/>
  <c r="BN22" i="1"/>
  <c r="BL22" i="1"/>
  <c r="BM22" i="1" s="1"/>
  <c r="BI22" i="1"/>
  <c r="BH22" i="1"/>
  <c r="BG22" i="1"/>
  <c r="BF22" i="1"/>
  <c r="BJ22" i="1" s="1"/>
  <c r="BK22" i="1" s="1"/>
  <c r="BE22" i="1"/>
  <c r="BA22" i="1"/>
  <c r="AU22" i="1"/>
  <c r="AO22" i="1"/>
  <c r="AJ22" i="1"/>
  <c r="AI22" i="1"/>
  <c r="AH22" i="1"/>
  <c r="O22" i="1" s="1"/>
  <c r="Z22" i="1"/>
  <c r="Y22" i="1"/>
  <c r="X22" i="1" s="1"/>
  <c r="Q22" i="1"/>
  <c r="L22" i="1"/>
  <c r="K22" i="1"/>
  <c r="AX22" i="1" s="1"/>
  <c r="BO21" i="1"/>
  <c r="BN21" i="1"/>
  <c r="BL21" i="1"/>
  <c r="BM21" i="1" s="1"/>
  <c r="BK21" i="1"/>
  <c r="BJ21" i="1"/>
  <c r="BI21" i="1"/>
  <c r="BH21" i="1"/>
  <c r="BG21" i="1"/>
  <c r="BF21" i="1"/>
  <c r="BE21" i="1"/>
  <c r="BA21" i="1"/>
  <c r="AU21" i="1"/>
  <c r="AO21" i="1"/>
  <c r="AJ21" i="1"/>
  <c r="AH21" i="1"/>
  <c r="L21" i="1" s="1"/>
  <c r="Z21" i="1"/>
  <c r="Y21" i="1"/>
  <c r="X21" i="1"/>
  <c r="Q21" i="1"/>
  <c r="BO20" i="1"/>
  <c r="BN20" i="1"/>
  <c r="BL20" i="1"/>
  <c r="BM20" i="1" s="1"/>
  <c r="BI20" i="1"/>
  <c r="BH20" i="1"/>
  <c r="BG20" i="1"/>
  <c r="BF20" i="1"/>
  <c r="BJ20" i="1" s="1"/>
  <c r="BK20" i="1" s="1"/>
  <c r="BE20" i="1"/>
  <c r="BA20" i="1"/>
  <c r="AU20" i="1"/>
  <c r="AO20" i="1"/>
  <c r="AJ20" i="1"/>
  <c r="AI20" i="1"/>
  <c r="AH20" i="1"/>
  <c r="O20" i="1" s="1"/>
  <c r="Z20" i="1"/>
  <c r="Y20" i="1"/>
  <c r="X20" i="1" s="1"/>
  <c r="Q20" i="1"/>
  <c r="L20" i="1"/>
  <c r="K20" i="1"/>
  <c r="AX20" i="1" s="1"/>
  <c r="BO19" i="1"/>
  <c r="BN19" i="1"/>
  <c r="BL19" i="1"/>
  <c r="BM19" i="1" s="1"/>
  <c r="BK19" i="1"/>
  <c r="BJ19" i="1"/>
  <c r="BI19" i="1"/>
  <c r="BH19" i="1"/>
  <c r="BG19" i="1"/>
  <c r="BF19" i="1"/>
  <c r="BE19" i="1"/>
  <c r="BA19" i="1"/>
  <c r="AU19" i="1"/>
  <c r="AO19" i="1"/>
  <c r="AJ19" i="1"/>
  <c r="AH19" i="1"/>
  <c r="L19" i="1" s="1"/>
  <c r="Z19" i="1"/>
  <c r="Y19" i="1"/>
  <c r="X19" i="1"/>
  <c r="Q19" i="1"/>
  <c r="BO18" i="1"/>
  <c r="BN18" i="1"/>
  <c r="BL18" i="1"/>
  <c r="BM18" i="1" s="1"/>
  <c r="BI18" i="1"/>
  <c r="BH18" i="1"/>
  <c r="BG18" i="1"/>
  <c r="BF18" i="1"/>
  <c r="BJ18" i="1" s="1"/>
  <c r="BK18" i="1" s="1"/>
  <c r="BE18" i="1"/>
  <c r="BA18" i="1"/>
  <c r="AU18" i="1"/>
  <c r="AO18" i="1"/>
  <c r="AJ18" i="1"/>
  <c r="AI18" i="1"/>
  <c r="AH18" i="1"/>
  <c r="O18" i="1" s="1"/>
  <c r="Z18" i="1"/>
  <c r="Y18" i="1"/>
  <c r="X18" i="1" s="1"/>
  <c r="Q18" i="1"/>
  <c r="L18" i="1"/>
  <c r="K18" i="1"/>
  <c r="AX18" i="1" s="1"/>
  <c r="BO17" i="1"/>
  <c r="BN17" i="1"/>
  <c r="BL17" i="1"/>
  <c r="BM17" i="1" s="1"/>
  <c r="BK17" i="1"/>
  <c r="BJ17" i="1"/>
  <c r="BI17" i="1"/>
  <c r="BH17" i="1"/>
  <c r="BG17" i="1"/>
  <c r="BF17" i="1"/>
  <c r="BE17" i="1"/>
  <c r="BA17" i="1"/>
  <c r="AU17" i="1"/>
  <c r="AO17" i="1"/>
  <c r="AJ17" i="1"/>
  <c r="AH17" i="1"/>
  <c r="L17" i="1" s="1"/>
  <c r="Z17" i="1"/>
  <c r="Y17" i="1"/>
  <c r="X17" i="1"/>
  <c r="Q17" i="1"/>
  <c r="AW24" i="1" l="1"/>
  <c r="AZ24" i="1" s="1"/>
  <c r="T24" i="1"/>
  <c r="T19" i="1"/>
  <c r="AW19" i="1"/>
  <c r="AY19" i="1" s="1"/>
  <c r="AY24" i="1"/>
  <c r="O26" i="1"/>
  <c r="L26" i="1"/>
  <c r="K26" i="1"/>
  <c r="AX26" i="1" s="1"/>
  <c r="J26" i="1"/>
  <c r="I26" i="1" s="1"/>
  <c r="AI26" i="1"/>
  <c r="AZ22" i="1"/>
  <c r="AW22" i="1"/>
  <c r="AY22" i="1" s="1"/>
  <c r="T22" i="1"/>
  <c r="AW26" i="1"/>
  <c r="AY26" i="1" s="1"/>
  <c r="T26" i="1"/>
  <c r="O30" i="1"/>
  <c r="L30" i="1"/>
  <c r="K30" i="1"/>
  <c r="AX30" i="1" s="1"/>
  <c r="J30" i="1"/>
  <c r="I30" i="1" s="1"/>
  <c r="AI30" i="1"/>
  <c r="AZ20" i="1"/>
  <c r="T20" i="1"/>
  <c r="AW20" i="1"/>
  <c r="AY23" i="1"/>
  <c r="AY27" i="1"/>
  <c r="T28" i="1"/>
  <c r="AW28" i="1"/>
  <c r="T30" i="1"/>
  <c r="AW30" i="1"/>
  <c r="AY20" i="1"/>
  <c r="T23" i="1"/>
  <c r="AW23" i="1"/>
  <c r="T27" i="1"/>
  <c r="AW27" i="1"/>
  <c r="AY28" i="1"/>
  <c r="T29" i="1"/>
  <c r="AW29" i="1"/>
  <c r="AY30" i="1"/>
  <c r="T31" i="1"/>
  <c r="AW31" i="1"/>
  <c r="T25" i="1"/>
  <c r="AW25" i="1"/>
  <c r="AY25" i="1" s="1"/>
  <c r="O28" i="1"/>
  <c r="L28" i="1"/>
  <c r="K28" i="1"/>
  <c r="AX28" i="1" s="1"/>
  <c r="AZ28" i="1" s="1"/>
  <c r="J28" i="1"/>
  <c r="I28" i="1" s="1"/>
  <c r="AI28" i="1"/>
  <c r="T18" i="1"/>
  <c r="AW18" i="1"/>
  <c r="AZ18" i="1" s="1"/>
  <c r="AY29" i="1"/>
  <c r="AY31" i="1"/>
  <c r="T17" i="1"/>
  <c r="AW17" i="1"/>
  <c r="AY17" i="1" s="1"/>
  <c r="AY18" i="1"/>
  <c r="T21" i="1"/>
  <c r="AW21" i="1"/>
  <c r="AY21" i="1" s="1"/>
  <c r="J18" i="1"/>
  <c r="I18" i="1" s="1"/>
  <c r="J20" i="1"/>
  <c r="I20" i="1" s="1"/>
  <c r="J22" i="1"/>
  <c r="I22" i="1" s="1"/>
  <c r="J24" i="1"/>
  <c r="I24" i="1" s="1"/>
  <c r="O17" i="1"/>
  <c r="O19" i="1"/>
  <c r="O21" i="1"/>
  <c r="O23" i="1"/>
  <c r="O25" i="1"/>
  <c r="O27" i="1"/>
  <c r="O29" i="1"/>
  <c r="O31" i="1"/>
  <c r="AI17" i="1"/>
  <c r="AI19" i="1"/>
  <c r="AI21" i="1"/>
  <c r="AI23" i="1"/>
  <c r="AI25" i="1"/>
  <c r="AI27" i="1"/>
  <c r="AI29" i="1"/>
  <c r="AI31" i="1"/>
  <c r="J17" i="1"/>
  <c r="I17" i="1" s="1"/>
  <c r="J19" i="1"/>
  <c r="I19" i="1" s="1"/>
  <c r="J21" i="1"/>
  <c r="I21" i="1" s="1"/>
  <c r="J23" i="1"/>
  <c r="I23" i="1" s="1"/>
  <c r="J25" i="1"/>
  <c r="I25" i="1" s="1"/>
  <c r="J27" i="1"/>
  <c r="I27" i="1" s="1"/>
  <c r="J29" i="1"/>
  <c r="I29" i="1" s="1"/>
  <c r="J31" i="1"/>
  <c r="I31" i="1" s="1"/>
  <c r="K17" i="1"/>
  <c r="AX17" i="1" s="1"/>
  <c r="AZ17" i="1" s="1"/>
  <c r="K19" i="1"/>
  <c r="AX19" i="1" s="1"/>
  <c r="K21" i="1"/>
  <c r="AX21" i="1" s="1"/>
  <c r="AZ21" i="1" s="1"/>
  <c r="K23" i="1"/>
  <c r="AX23" i="1" s="1"/>
  <c r="AZ23" i="1" s="1"/>
  <c r="K25" i="1"/>
  <c r="AX25" i="1" s="1"/>
  <c r="AZ25" i="1" s="1"/>
  <c r="K27" i="1"/>
  <c r="AX27" i="1" s="1"/>
  <c r="AZ27" i="1" s="1"/>
  <c r="K29" i="1"/>
  <c r="AX29" i="1" s="1"/>
  <c r="AZ29" i="1" s="1"/>
  <c r="K31" i="1"/>
  <c r="AX31" i="1" s="1"/>
  <c r="AZ31" i="1" s="1"/>
  <c r="AB28" i="1" l="1"/>
  <c r="AB25" i="1"/>
  <c r="AB18" i="1"/>
  <c r="U19" i="1"/>
  <c r="V19" i="1" s="1"/>
  <c r="AB27" i="1"/>
  <c r="AB23" i="1"/>
  <c r="U29" i="1"/>
  <c r="V29" i="1" s="1"/>
  <c r="U26" i="1"/>
  <c r="V26" i="1" s="1"/>
  <c r="AB21" i="1"/>
  <c r="U21" i="1"/>
  <c r="V21" i="1" s="1"/>
  <c r="U20" i="1"/>
  <c r="V20" i="1" s="1"/>
  <c r="AB26" i="1"/>
  <c r="U24" i="1"/>
  <c r="V24" i="1" s="1"/>
  <c r="AZ19" i="1"/>
  <c r="AB19" i="1"/>
  <c r="U30" i="1"/>
  <c r="V30" i="1" s="1"/>
  <c r="AZ26" i="1"/>
  <c r="AB20" i="1"/>
  <c r="AB17" i="1"/>
  <c r="U18" i="1"/>
  <c r="V18" i="1" s="1"/>
  <c r="U25" i="1"/>
  <c r="V25" i="1" s="1"/>
  <c r="R25" i="1" s="1"/>
  <c r="P25" i="1" s="1"/>
  <c r="S25" i="1" s="1"/>
  <c r="M25" i="1" s="1"/>
  <c r="N25" i="1" s="1"/>
  <c r="U27" i="1"/>
  <c r="V27" i="1" s="1"/>
  <c r="AB31" i="1"/>
  <c r="AB24" i="1"/>
  <c r="R24" i="1"/>
  <c r="P24" i="1" s="1"/>
  <c r="S24" i="1" s="1"/>
  <c r="M24" i="1" s="1"/>
  <c r="N24" i="1" s="1"/>
  <c r="U17" i="1"/>
  <c r="V17" i="1" s="1"/>
  <c r="R17" i="1" s="1"/>
  <c r="P17" i="1" s="1"/>
  <c r="S17" i="1" s="1"/>
  <c r="M17" i="1" s="1"/>
  <c r="N17" i="1" s="1"/>
  <c r="U28" i="1"/>
  <c r="V28" i="1" s="1"/>
  <c r="R28" i="1" s="1"/>
  <c r="P28" i="1" s="1"/>
  <c r="S28" i="1" s="1"/>
  <c r="M28" i="1" s="1"/>
  <c r="N28" i="1" s="1"/>
  <c r="AB30" i="1"/>
  <c r="U22" i="1"/>
  <c r="V22" i="1" s="1"/>
  <c r="AB29" i="1"/>
  <c r="R29" i="1"/>
  <c r="P29" i="1" s="1"/>
  <c r="S29" i="1" s="1"/>
  <c r="M29" i="1" s="1"/>
  <c r="N29" i="1" s="1"/>
  <c r="AB22" i="1"/>
  <c r="U31" i="1"/>
  <c r="V31" i="1" s="1"/>
  <c r="U23" i="1"/>
  <c r="V23" i="1" s="1"/>
  <c r="R23" i="1" s="1"/>
  <c r="P23" i="1" s="1"/>
  <c r="S23" i="1" s="1"/>
  <c r="M23" i="1" s="1"/>
  <c r="N23" i="1" s="1"/>
  <c r="AZ30" i="1"/>
  <c r="W19" i="1" l="1"/>
  <c r="AA19" i="1" s="1"/>
  <c r="AD19" i="1"/>
  <c r="AC19" i="1"/>
  <c r="W30" i="1"/>
  <c r="AA30" i="1" s="1"/>
  <c r="AD30" i="1"/>
  <c r="AE30" i="1" s="1"/>
  <c r="AC30" i="1"/>
  <c r="W22" i="1"/>
  <c r="AA22" i="1" s="1"/>
  <c r="AD22" i="1"/>
  <c r="AE22" i="1" s="1"/>
  <c r="AC22" i="1"/>
  <c r="W18" i="1"/>
  <c r="AA18" i="1" s="1"/>
  <c r="AD18" i="1"/>
  <c r="AC18" i="1"/>
  <c r="W20" i="1"/>
  <c r="AA20" i="1" s="1"/>
  <c r="AD20" i="1"/>
  <c r="AC20" i="1"/>
  <c r="W29" i="1"/>
  <c r="AA29" i="1" s="1"/>
  <c r="AD29" i="1"/>
  <c r="AE29" i="1" s="1"/>
  <c r="AC29" i="1"/>
  <c r="R18" i="1"/>
  <c r="P18" i="1" s="1"/>
  <c r="S18" i="1" s="1"/>
  <c r="M18" i="1" s="1"/>
  <c r="N18" i="1" s="1"/>
  <c r="R19" i="1"/>
  <c r="P19" i="1" s="1"/>
  <c r="S19" i="1" s="1"/>
  <c r="M19" i="1" s="1"/>
  <c r="N19" i="1" s="1"/>
  <c r="W26" i="1"/>
  <c r="AA26" i="1" s="1"/>
  <c r="AD26" i="1"/>
  <c r="AC26" i="1"/>
  <c r="W21" i="1"/>
  <c r="AA21" i="1" s="1"/>
  <c r="AD21" i="1"/>
  <c r="AE21" i="1" s="1"/>
  <c r="AC21" i="1"/>
  <c r="W25" i="1"/>
  <c r="AA25" i="1" s="1"/>
  <c r="AC25" i="1"/>
  <c r="AD25" i="1"/>
  <c r="W31" i="1"/>
  <c r="AA31" i="1" s="1"/>
  <c r="AC31" i="1"/>
  <c r="AD31" i="1"/>
  <c r="AE31" i="1" s="1"/>
  <c r="R30" i="1"/>
  <c r="P30" i="1" s="1"/>
  <c r="S30" i="1" s="1"/>
  <c r="M30" i="1" s="1"/>
  <c r="N30" i="1" s="1"/>
  <c r="R31" i="1"/>
  <c r="P31" i="1" s="1"/>
  <c r="S31" i="1" s="1"/>
  <c r="M31" i="1" s="1"/>
  <c r="N31" i="1" s="1"/>
  <c r="W17" i="1"/>
  <c r="AA17" i="1" s="1"/>
  <c r="AC17" i="1"/>
  <c r="AD17" i="1"/>
  <c r="R26" i="1"/>
  <c r="P26" i="1" s="1"/>
  <c r="S26" i="1" s="1"/>
  <c r="M26" i="1" s="1"/>
  <c r="N26" i="1" s="1"/>
  <c r="R22" i="1"/>
  <c r="P22" i="1" s="1"/>
  <c r="S22" i="1" s="1"/>
  <c r="M22" i="1" s="1"/>
  <c r="N22" i="1" s="1"/>
  <c r="W27" i="1"/>
  <c r="AA27" i="1" s="1"/>
  <c r="AC27" i="1"/>
  <c r="AD27" i="1"/>
  <c r="R20" i="1"/>
  <c r="P20" i="1" s="1"/>
  <c r="S20" i="1" s="1"/>
  <c r="M20" i="1" s="1"/>
  <c r="N20" i="1" s="1"/>
  <c r="W24" i="1"/>
  <c r="AA24" i="1" s="1"/>
  <c r="AD24" i="1"/>
  <c r="AC24" i="1"/>
  <c r="R21" i="1"/>
  <c r="P21" i="1" s="1"/>
  <c r="S21" i="1" s="1"/>
  <c r="M21" i="1" s="1"/>
  <c r="N21" i="1" s="1"/>
  <c r="R27" i="1"/>
  <c r="P27" i="1" s="1"/>
  <c r="S27" i="1" s="1"/>
  <c r="M27" i="1" s="1"/>
  <c r="N27" i="1" s="1"/>
  <c r="W23" i="1"/>
  <c r="AA23" i="1" s="1"/>
  <c r="AC23" i="1"/>
  <c r="AD23" i="1"/>
  <c r="AE23" i="1" s="1"/>
  <c r="W28" i="1"/>
  <c r="AA28" i="1" s="1"/>
  <c r="AD28" i="1"/>
  <c r="AC28" i="1"/>
  <c r="AE26" i="1" l="1"/>
  <c r="AE20" i="1"/>
  <c r="AE28" i="1"/>
  <c r="AE24" i="1"/>
  <c r="AE17" i="1"/>
  <c r="AE25" i="1"/>
  <c r="AE18" i="1"/>
  <c r="AE27" i="1"/>
  <c r="AE19" i="1"/>
</calcChain>
</file>

<file path=xl/sharedStrings.xml><?xml version="1.0" encoding="utf-8"?>
<sst xmlns="http://schemas.openxmlformats.org/spreadsheetml/2006/main" count="702" uniqueCount="359">
  <si>
    <t>File opened</t>
  </si>
  <si>
    <t>2020-12-17 10:06:59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</si>
  <si>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</si>
  <si>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</si>
  <si>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</si>
  <si>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</si>
  <si>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</si>
  <si>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</si>
  <si>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</si>
  <si>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</si>
  <si>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</si>
  <si>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</si>
  <si>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</si>
  <si>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{"h2oazero": "1.16161", "co2aspan2b": "0.086568", "co2bspan2": "0", "co2aspanconc2": "0", "h2obspan1": "0.998939", "co2aspan2": "0", "h2obzero": "1.16501", "flowazero": "0.317", "h2obspanconc1": "12.17", "co2bspanconc2": "0", "co2aspanconc1": "400", "h2oaspanconc2": "0", "h2obspan2": "0", "h2oaspanconc1": "12.17", "tazero": "0.00104713", "co2aspan1": "1.00054", "co2bspan1": "0.999577", "co2azero": "0.892502", "h2oaspan2": "0", "co2aspan2a": "0.0865215", "co2bzero": "0.898612", "h2obspan2b": "0.0677395", "h2oaspan2b": "0.0671222", "flowmeterzero": "0.990581", "co2bspan2b": "0.087286", "h2obspan2a": "0.0678114", "oxygen": "21", "co2bspanconc1": "400", "ssb_ref": "34919.1", "ssa_ref": "37127.4", "h2oaspan1": "1.00398", "h2oaspan2a": "0.0668561", "h2obspanconc2": "0", "co2bspan2a": "0.0873229", "chamberpressurezero": "2.57375", "flowbzero": "0.26", "tbzero": "0.0513058"}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</si>
  <si>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</si>
  <si>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</si>
  <si>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</si>
  <si>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</si>
  <si>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</si>
  <si>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</si>
  <si>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</si>
  <si>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</si>
  <si>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</si>
  <si>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</si>
  <si>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10:06:59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</si>
  <si>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</si>
  <si>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</si>
  <si>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</si>
  <si>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</si>
  <si>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</si>
  <si>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</si>
  <si>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</si>
  <si>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</si>
  <si>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</si>
  <si>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</si>
  <si>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</si>
  <si>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</si>
  <si>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</si>
  <si>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</si>
  <si>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</si>
  <si>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</si>
  <si>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</si>
  <si>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</si>
  <si>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</si>
  <si>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</si>
  <si>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</si>
  <si>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</si>
  <si>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</si>
  <si>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</si>
  <si>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</si>
  <si>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</si>
  <si>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</si>
  <si>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</si>
  <si>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</si>
  <si>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</si>
  <si>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</si>
  <si>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</si>
  <si>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</si>
  <si>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</si>
  <si>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</si>
  <si>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</si>
  <si>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</si>
  <si>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</si>
  <si>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</si>
  <si>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</si>
  <si>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</si>
  <si>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</si>
  <si>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</si>
  <si>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</si>
  <si>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</si>
  <si>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</si>
  <si>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</si>
  <si>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</si>
  <si>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</si>
  <si>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</si>
  <si>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</si>
  <si>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</si>
  <si>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</si>
  <si>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4.65699 90.8869 379.722 605.635 841.815 1039.01 1224.8 1380.41</t>
  </si>
  <si>
    <t>Fs_true</t>
  </si>
  <si>
    <t>1.11337 104.448 404.176 601.654 803.986 1000.69 1203.33 1401.91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</si>
  <si>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</si>
  <si>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</si>
  <si>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</si>
  <si>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</si>
  <si>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</si>
  <si>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</si>
  <si>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</si>
  <si>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</si>
  <si>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</si>
  <si>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</si>
  <si>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</si>
  <si>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</si>
  <si>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</si>
  <si>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</si>
  <si>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</si>
  <si>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</si>
  <si>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</si>
  <si>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</si>
  <si>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</si>
  <si>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</si>
  <si>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</si>
  <si>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</si>
  <si>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</si>
  <si>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</si>
  <si>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</si>
  <si>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</si>
  <si>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</si>
  <si>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</si>
  <si>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</si>
  <si>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</si>
  <si>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</si>
  <si>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</si>
  <si>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</si>
  <si>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</si>
  <si>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</si>
  <si>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</si>
  <si>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</si>
  <si>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</si>
  <si>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</si>
  <si>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</si>
  <si>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</si>
  <si>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</si>
  <si>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</si>
  <si>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</si>
  <si>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</si>
  <si>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</si>
  <si>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</si>
  <si>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</si>
  <si>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</si>
  <si>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</si>
  <si>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</si>
  <si>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</si>
  <si>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</si>
  <si>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</si>
  <si>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</si>
  <si>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</si>
  <si>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</si>
  <si>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</si>
  <si>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</si>
  <si>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</si>
  <si>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</si>
  <si>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</si>
  <si>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</si>
  <si>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</si>
  <si>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</si>
  <si>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</si>
  <si>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</si>
  <si>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</si>
  <si>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</si>
  <si>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</si>
  <si>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</si>
  <si>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</si>
  <si>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</si>
  <si>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</si>
  <si>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</si>
  <si>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</si>
  <si>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</si>
  <si>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</si>
  <si>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</si>
  <si>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</si>
  <si>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</si>
  <si>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</si>
  <si>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</si>
  <si>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</si>
  <si>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</si>
  <si>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</si>
  <si>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</si>
  <si>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</si>
  <si>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</si>
  <si>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</si>
  <si>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</si>
  <si>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</si>
  <si>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</si>
  <si>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</si>
  <si>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</si>
  <si>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</si>
  <si>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</si>
  <si>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</si>
  <si>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</si>
  <si>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</si>
  <si>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</si>
  <si>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</si>
  <si>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</si>
  <si>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</si>
  <si>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</si>
  <si>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</si>
  <si>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</si>
  <si>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</si>
  <si>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</si>
  <si>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</si>
  <si>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</si>
  <si>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</si>
  <si>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</si>
  <si>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</si>
  <si>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</si>
  <si>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</si>
  <si>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</si>
  <si>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</si>
  <si>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</si>
  <si>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</si>
  <si>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</si>
  <si>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</si>
  <si>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</si>
  <si>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</si>
  <si>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</si>
  <si>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</si>
  <si>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</si>
  <si>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</si>
  <si>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</si>
  <si>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</si>
  <si>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</si>
  <si>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</si>
  <si>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</si>
  <si>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</si>
  <si>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</si>
  <si>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</si>
  <si>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</si>
  <si>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</si>
  <si>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</si>
  <si>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</si>
  <si>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</si>
  <si>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</si>
  <si>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</si>
  <si>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</si>
  <si>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</si>
  <si>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</si>
  <si>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</si>
  <si>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</si>
  <si>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</si>
  <si>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</si>
  <si>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</si>
  <si>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</si>
  <si>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</si>
  <si>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</si>
  <si>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</si>
  <si>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</si>
  <si>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</si>
  <si>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</si>
  <si>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</si>
  <si>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</si>
  <si>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</si>
  <si>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</si>
  <si>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</si>
  <si>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</si>
  <si>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</si>
  <si>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</si>
  <si>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</si>
  <si>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</si>
  <si>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</si>
  <si>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</si>
  <si>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</si>
  <si>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</si>
  <si>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</si>
  <si>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</si>
  <si>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</si>
  <si>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</si>
  <si>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</si>
  <si>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</si>
  <si>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</si>
  <si>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</si>
  <si>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</si>
  <si>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</si>
  <si>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</si>
  <si>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</si>
  <si>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</si>
  <si>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</si>
  <si>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</si>
  <si>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</si>
  <si>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</si>
  <si>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</si>
  <si>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</si>
  <si>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</si>
  <si>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</si>
  <si>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</si>
  <si>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</si>
  <si>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</si>
  <si>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</si>
  <si>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</si>
  <si>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</si>
  <si>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</si>
  <si>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</si>
  <si>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</si>
  <si>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</si>
  <si>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</si>
  <si>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</si>
  <si>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</si>
  <si>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</si>
  <si>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</si>
  <si>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20201217 10:12:13</t>
  </si>
  <si>
    <t>10:12:13</t>
  </si>
  <si>
    <t>1149</t>
  </si>
  <si>
    <t>_1</t>
  </si>
  <si>
    <t>-</t>
  </si>
  <si>
    <t>RECT-2896-20201217-10_12_07</t>
  </si>
  <si>
    <t>DARK-2897-20201217-10_12_14</t>
  </si>
  <si>
    <t>0: Broadleaf</t>
  </si>
  <si>
    <t>10:12:31</t>
  </si>
  <si>
    <t>0/3</t>
  </si>
  <si>
    <t>20201217 10:14:31</t>
  </si>
  <si>
    <t>10:14:31</t>
  </si>
  <si>
    <t>RECT-2898-20201217-10_14_24</t>
  </si>
  <si>
    <t>DARK-2899-20201217-10_14_32</t>
  </si>
  <si>
    <t>3/3</t>
  </si>
  <si>
    <t>20201217 10:15:44</t>
  </si>
  <si>
    <t>10:15:44</t>
  </si>
  <si>
    <t>RECT-2900-20201217-10_15_38</t>
  </si>
  <si>
    <t>DARK-2901-20201217-10_15_45</t>
  </si>
  <si>
    <t>20201217 10:16:57</t>
  </si>
  <si>
    <t>10:16:57</t>
  </si>
  <si>
    <t>RECT-2902-20201217-10_16_51</t>
  </si>
  <si>
    <t>DARK-2903-20201217-10_16_58</t>
  </si>
  <si>
    <t>20201217 10:18:47</t>
  </si>
  <si>
    <t>10:18:47</t>
  </si>
  <si>
    <t>RECT-2904-20201217-10_18_41</t>
  </si>
  <si>
    <t>DARK-2905-20201217-10_18_48</t>
  </si>
  <si>
    <t>20201217 10:20:34</t>
  </si>
  <si>
    <t>10:20:34</t>
  </si>
  <si>
    <t>RECT-2906-20201217-10_20_28</t>
  </si>
  <si>
    <t>DARK-2907-20201217-10_20_35</t>
  </si>
  <si>
    <t>20201217 10:21:45</t>
  </si>
  <si>
    <t>10:21:45</t>
  </si>
  <si>
    <t>RECT-2908-20201217-10_21_39</t>
  </si>
  <si>
    <t>DARK-2909-20201217-10_21_47</t>
  </si>
  <si>
    <t>20201217 10:23:44</t>
  </si>
  <si>
    <t>10:23:44</t>
  </si>
  <si>
    <t>RECT-2910-20201217-10_23_38</t>
  </si>
  <si>
    <t>DARK-2911-20201217-10_23_45</t>
  </si>
  <si>
    <t>10:24:03</t>
  </si>
  <si>
    <t>20201217 10:25:43</t>
  </si>
  <si>
    <t>10:25:43</t>
  </si>
  <si>
    <t>RECT-2912-20201217-10_25_37</t>
  </si>
  <si>
    <t>DARK-2913-20201217-10_25_44</t>
  </si>
  <si>
    <t>20201217 10:27:16</t>
  </si>
  <si>
    <t>10:27:16</t>
  </si>
  <si>
    <t>RECT-2914-20201217-10_27_10</t>
  </si>
  <si>
    <t>DARK-2915-20201217-10_27_17</t>
  </si>
  <si>
    <t>20201217 10:29:02</t>
  </si>
  <si>
    <t>10:29:02</t>
  </si>
  <si>
    <t>RECT-2916-20201217-10_28_56</t>
  </si>
  <si>
    <t>DARK-2917-20201217-10_29_03</t>
  </si>
  <si>
    <t>20201217 10:30:43</t>
  </si>
  <si>
    <t>10:30:43</t>
  </si>
  <si>
    <t>RECT-2918-20201217-10_30_37</t>
  </si>
  <si>
    <t>DARK-2919-20201217-10_30_44</t>
  </si>
  <si>
    <t>20201217 10:32:17</t>
  </si>
  <si>
    <t>10:32:17</t>
  </si>
  <si>
    <t>RECT-2920-20201217-10_32_11</t>
  </si>
  <si>
    <t>DARK-2921-20201217-10_32_18</t>
  </si>
  <si>
    <t>20201217 10:34:14</t>
  </si>
  <si>
    <t>10:34:14</t>
  </si>
  <si>
    <t>RECT-2922-20201217-10_34_08</t>
  </si>
  <si>
    <t>DARK-2923-20201217-10_34_16</t>
  </si>
  <si>
    <t>10:34:43</t>
  </si>
  <si>
    <t>20201217 10:36:44</t>
  </si>
  <si>
    <t>10:36:44</t>
  </si>
  <si>
    <t>RECT-2924-20201217-10_36_37</t>
  </si>
  <si>
    <t>DARK-2925-20201217-10_36_45</t>
  </si>
  <si>
    <t>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</si>
</sst>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R31"/>
  <sheetViews>
    <sheetView tabSelected="1" workbookViewId="0"/>
  </sheetViews>
  <sheetFormatPr defaultRowHeight="15" x14ac:dyDescent="0.25"/>
  <sheetData>
    <row r="2" spans="1:174" x14ac:dyDescent="0.25">
      <c r="A2" t="s">
        <v>26</v>
      </c>
      <c r="B2" t="s">
        <v>27</v>
      </c>
      <c r="C2" t="s">
        <v>29</v>
      </c>
    </row>
    <row r="3" spans="1:174" x14ac:dyDescent="0.25">
      <c r="B3" t="s">
        <v>28</v>
      </c>
      <c r="C3">
        <v>21</v>
      </c>
    </row>
    <row r="4" spans="1:174" x14ac:dyDescent="0.25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 x14ac:dyDescent="0.25">
      <c r="B5" t="s">
        <v>15</v>
      </c>
      <c r="C5" t="s">
        <v>33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 x14ac:dyDescent="0.25">
      <c r="B7">
        <v>0</v>
      </c>
      <c r="C7">
        <v>1</v>
      </c>
      <c r="D7">
        <v>0</v>
      </c>
      <c r="E7">
        <v>0</v>
      </c>
    </row>
    <row r="8" spans="1:174" x14ac:dyDescent="0.25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 x14ac:dyDescent="0.25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4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 x14ac:dyDescent="0.25">
      <c r="B13">
        <v>-6276</v>
      </c>
      <c r="C13">
        <v>6.6</v>
      </c>
      <c r="D13">
        <v>1.7090000000000001E-5</v>
      </c>
      <c r="E13">
        <v>3.11</v>
      </c>
      <c r="F13" t="s">
        <v>78</v>
      </c>
      <c r="G13" t="s">
        <v>80</v>
      </c>
      <c r="H13">
        <v>0</v>
      </c>
    </row>
    <row r="14" spans="1:174" x14ac:dyDescent="0.25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 x14ac:dyDescent="0.25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 x14ac:dyDescent="0.25">
      <c r="A17">
        <v>1</v>
      </c>
      <c r="B17">
        <v>1608221533.5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1608221525.5</v>
      </c>
      <c r="I17">
        <f t="shared" ref="I17:I31" si="0">(J17)/1000</f>
        <v>6.2161509267779995E-4</v>
      </c>
      <c r="J17">
        <f t="shared" ref="J17:J31" si="1">1000*CA17*AH17*(BW17-BX17)/(100*BP17*(1000-AH17*BW17))</f>
        <v>0.62161509267779991</v>
      </c>
      <c r="K17">
        <f t="shared" ref="K17:K31" si="2">CA17*AH17*(BV17-BU17*(1000-AH17*BX17)/(1000-AH17*BW17))/(100*BP17)</f>
        <v>3.99016149300718</v>
      </c>
      <c r="L17">
        <f t="shared" ref="L17:L31" si="3">BU17 - IF(AH17&gt;1, K17*BP17*100/(AJ17*CI17), 0)</f>
        <v>401.76141935483901</v>
      </c>
      <c r="M17">
        <f t="shared" ref="M17:M31" si="4">((S17-I17/2)*L17-K17)/(S17+I17/2)</f>
        <v>204.2265508562613</v>
      </c>
      <c r="N17">
        <f t="shared" ref="N17:N31" si="5">M17*(CB17+CC17)/1000</f>
        <v>20.790147291527514</v>
      </c>
      <c r="O17">
        <f t="shared" ref="O17:O31" si="6">(BU17 - IF(AH17&gt;1, K17*BP17*100/(AJ17*CI17), 0))*(CB17+CC17)/1000</f>
        <v>40.899085106319198</v>
      </c>
      <c r="P17">
        <f t="shared" ref="P17:P31" si="7">2/((1/R17-1/Q17)+SIGN(R17)*SQRT((1/R17-1/Q17)*(1/R17-1/Q17) + 4*BQ17/((BQ17+1)*(BQ17+1))*(2*1/R17*1/Q17-1/Q17*1/Q17)))</f>
        <v>3.4030224882266293E-2</v>
      </c>
      <c r="Q17">
        <f t="shared" ref="Q17:Q31" si="8">IF(LEFT(BR17,1)&lt;&gt;"0",IF(LEFT(BR17,1)="1",3,BS17),$D$5+$E$5*(CI17*CB17/($K$5*1000))+$F$5*(CI17*CB17/($K$5*1000))*MAX(MIN(BP17,$J$5),$I$5)*MAX(MIN(BP17,$J$5),$I$5)+$G$5*MAX(MIN(BP17,$J$5),$I$5)*(CI17*CB17/($K$5*1000))+$H$5*(CI17*CB17/($K$5*1000))*(CI17*CB17/($K$5*1000)))</f>
        <v>2.9602042704871456</v>
      </c>
      <c r="R17">
        <f t="shared" ref="R17:R31" si="9">I17*(1000-(1000*0.61365*EXP(17.502*V17/(240.97+V17))/(CB17+CC17)+BW17)/2)/(1000*0.61365*EXP(17.502*V17/(240.97+V17))/(CB17+CC17)-BW17)</f>
        <v>3.3814375316153958E-2</v>
      </c>
      <c r="S17">
        <f t="shared" ref="S17:S31" si="10">1/((BQ17+1)/(P17/1.6)+1/(Q17/1.37)) + BQ17/((BQ17+1)/(P17/1.6) + BQ17/(Q17/1.37))</f>
        <v>2.1153263516964699E-2</v>
      </c>
      <c r="T17">
        <f t="shared" ref="T17:T31" si="11">(BM17*BO17)</f>
        <v>231.29578114222767</v>
      </c>
      <c r="U17">
        <f t="shared" ref="U17:U31" si="12">(CD17+(T17+2*0.95*0.0000000567*(((CD17+$B$7)+273)^4-(CD17+273)^4)-44100*I17)/(1.84*29.3*Q17+8*0.95*0.0000000567*(CD17+273)^3))</f>
        <v>29.221789106352379</v>
      </c>
      <c r="V17">
        <f t="shared" ref="V17:V31" si="13">($C$7*CE17+$D$7*CF17+$E$7*U17)</f>
        <v>29.0809161290323</v>
      </c>
      <c r="W17">
        <f t="shared" ref="W17:W31" si="14">0.61365*EXP(17.502*V17/(240.97+V17))</f>
        <v>4.0406422088147727</v>
      </c>
      <c r="X17">
        <f t="shared" ref="X17:X31" si="15">(Y17/Z17*100)</f>
        <v>58.572124211014234</v>
      </c>
      <c r="Y17">
        <f t="shared" ref="Y17:Y31" si="16">BW17*(CB17+CC17)/1000</f>
        <v>2.2268550665944034</v>
      </c>
      <c r="Z17">
        <f t="shared" ref="Z17:Z31" si="17">0.61365*EXP(17.502*CD17/(240.97+CD17))</f>
        <v>3.8019025203385968</v>
      </c>
      <c r="AA17">
        <f t="shared" ref="AA17:AA31" si="18">(W17-BW17*(CB17+CC17)/1000)</f>
        <v>1.8137871422203693</v>
      </c>
      <c r="AB17">
        <f t="shared" ref="AB17:AB31" si="19">(-I17*44100)</f>
        <v>-27.413225587090977</v>
      </c>
      <c r="AC17">
        <f t="shared" ref="AC17:AC31" si="20">2*29.3*Q17*0.92*(CD17-V17)</f>
        <v>-167.41304277025313</v>
      </c>
      <c r="AD17">
        <f t="shared" ref="AD17:AD31" si="21">2*0.95*0.0000000567*(((CD17+$B$7)+273)^4-(V17+273)^4)</f>
        <v>-12.3961212538113</v>
      </c>
      <c r="AE17">
        <f t="shared" ref="AE17:AE31" si="22">T17+AD17+AB17+AC17</f>
        <v>24.073391531072275</v>
      </c>
      <c r="AF17">
        <v>0</v>
      </c>
      <c r="AG17">
        <v>0</v>
      </c>
      <c r="AH17">
        <f t="shared" ref="AH17:AH31" si="23">IF(AF17*$H$13&gt;=AJ17,1,(AJ17/(AJ17-AF17*$H$13)))</f>
        <v>1</v>
      </c>
      <c r="AI17">
        <f t="shared" ref="AI17:AI31" si="24">(AH17-1)*100</f>
        <v>0</v>
      </c>
      <c r="AJ17">
        <f t="shared" ref="AJ17:AJ31" si="25">MAX(0,($B$13+$C$13*CI17)/(1+$D$13*CI17)*CB17/(CD17+273)*$E$13)</f>
        <v>53621.040413423885</v>
      </c>
      <c r="AK17" t="s">
        <v>293</v>
      </c>
      <c r="AL17">
        <v>0</v>
      </c>
      <c r="AM17">
        <v>0</v>
      </c>
      <c r="AN17">
        <v>0</v>
      </c>
      <c r="AO17" t="e">
        <f t="shared" ref="AO17:AO31" si="26">1-AM17/AN17</f>
        <v>#DIV/0!</v>
      </c>
      <c r="AP17">
        <v>-1</v>
      </c>
      <c r="AQ17" t="s">
        <v>294</v>
      </c>
      <c r="AR17">
        <v>15326.1</v>
      </c>
      <c r="AS17">
        <v>993.57465384615398</v>
      </c>
      <c r="AT17">
        <v>1105.3699999999999</v>
      </c>
      <c r="AU17">
        <f t="shared" ref="AU17:AU31" si="27">1-AS17/AT17</f>
        <v>0.10113839361828703</v>
      </c>
      <c r="AV17">
        <v>0.5</v>
      </c>
      <c r="AW17">
        <f t="shared" ref="AW17:AW31" si="28">BM17</f>
        <v>1180.2094815682453</v>
      </c>
      <c r="AX17">
        <f t="shared" ref="AX17:AX31" si="29">K17</f>
        <v>3.99016149300718</v>
      </c>
      <c r="AY17">
        <f t="shared" ref="AY17:AY31" si="30">AU17*AV17*AW17</f>
        <v>59.682245549441831</v>
      </c>
      <c r="AZ17">
        <f t="shared" ref="AZ17:AZ31" si="31">(AX17-AP17)/AW17</f>
        <v>4.2281997992223604E-3</v>
      </c>
      <c r="BA17">
        <f t="shared" ref="BA17:BA31" si="32">(AN17-AT17)/AT17</f>
        <v>-1</v>
      </c>
      <c r="BB17" t="s">
        <v>295</v>
      </c>
      <c r="BC17">
        <v>993.57465384615398</v>
      </c>
      <c r="BD17">
        <v>636.65</v>
      </c>
      <c r="BE17">
        <f t="shared" ref="BE17:BE31" si="33">1-BD17/AT17</f>
        <v>0.42403900956240892</v>
      </c>
      <c r="BF17">
        <f t="shared" ref="BF17:BF31" si="34">(AT17-BC17)/(AT17-BD17)</f>
        <v>0.2385120032297447</v>
      </c>
      <c r="BG17">
        <f t="shared" ref="BG17:BG31" si="35">(AN17-AT17)/(AN17-BD17)</f>
        <v>1.736228697086311</v>
      </c>
      <c r="BH17">
        <f t="shared" ref="BH17:BH31" si="36">(AT17-BC17)/(AT17-AM17)</f>
        <v>0.10113839361828703</v>
      </c>
      <c r="BI17" t="e">
        <f t="shared" ref="BI17:BI31" si="37">(AN17-AT17)/(AN17-AM17)</f>
        <v>#DIV/0!</v>
      </c>
      <c r="BJ17">
        <f t="shared" ref="BJ17:BJ31" si="38">(BF17*BD17/BC17)</f>
        <v>0.15283065672861795</v>
      </c>
      <c r="BK17">
        <f t="shared" ref="BK17:BK31" si="39">(1-BJ17)</f>
        <v>0.84716934327138205</v>
      </c>
      <c r="BL17">
        <f t="shared" ref="BL17:BL31" si="40">$B$11*CJ17+$C$11*CK17+$F$11*CL17*(1-CO17)</f>
        <v>1400.0290322580599</v>
      </c>
      <c r="BM17">
        <f t="shared" ref="BM17:BM31" si="41">BL17*BN17</f>
        <v>1180.2094815682453</v>
      </c>
      <c r="BN17">
        <f t="shared" ref="BN17:BN31" si="42">($B$11*$D$9+$C$11*$D$9+$F$11*((CY17+CQ17)/MAX(CY17+CQ17+CZ17, 0.1)*$I$9+CZ17/MAX(CY17+CQ17+CZ17, 0.1)*$J$9))/($B$11+$C$11+$F$11)</f>
        <v>0.84298929120400101</v>
      </c>
      <c r="BO17">
        <f t="shared" ref="BO17:BO31" si="43">($B$11*$K$9+$C$11*$K$9+$F$11*((CY17+CQ17)/MAX(CY17+CQ17+CZ17, 0.1)*$P$9+CZ17/MAX(CY17+CQ17+CZ17, 0.1)*$Q$9))/($B$11+$C$11+$F$11)</f>
        <v>0.19597858240800198</v>
      </c>
      <c r="BP17">
        <v>6</v>
      </c>
      <c r="BQ17">
        <v>0.5</v>
      </c>
      <c r="BR17" t="s">
        <v>296</v>
      </c>
      <c r="BS17">
        <v>2</v>
      </c>
      <c r="BT17">
        <v>1608221525.5</v>
      </c>
      <c r="BU17">
        <v>401.76141935483901</v>
      </c>
      <c r="BV17">
        <v>406.84899999999999</v>
      </c>
      <c r="BW17">
        <v>21.8749258064516</v>
      </c>
      <c r="BX17">
        <v>21.145348387096799</v>
      </c>
      <c r="BY17">
        <v>401.182419354839</v>
      </c>
      <c r="BZ17">
        <v>21.6019258064516</v>
      </c>
      <c r="CA17">
        <v>500.02970967741902</v>
      </c>
      <c r="CB17">
        <v>101.69951612903201</v>
      </c>
      <c r="CC17">
        <v>9.9917903225806501E-2</v>
      </c>
      <c r="CD17">
        <v>28.0319</v>
      </c>
      <c r="CE17">
        <v>29.0809161290323</v>
      </c>
      <c r="CF17">
        <v>999.9</v>
      </c>
      <c r="CG17">
        <v>0</v>
      </c>
      <c r="CH17">
        <v>0</v>
      </c>
      <c r="CI17">
        <v>10005.749354838699</v>
      </c>
      <c r="CJ17">
        <v>0</v>
      </c>
      <c r="CK17">
        <v>339.82745161290302</v>
      </c>
      <c r="CL17">
        <v>1400.0290322580599</v>
      </c>
      <c r="CM17">
        <v>0.89999954838709695</v>
      </c>
      <c r="CN17">
        <v>0.10000044193548401</v>
      </c>
      <c r="CO17">
        <v>0</v>
      </c>
      <c r="CP17">
        <v>993.74300000000005</v>
      </c>
      <c r="CQ17">
        <v>4.9994800000000001</v>
      </c>
      <c r="CR17">
        <v>14099.129032258101</v>
      </c>
      <c r="CS17">
        <v>11417.8064516129</v>
      </c>
      <c r="CT17">
        <v>47.088419354838699</v>
      </c>
      <c r="CU17">
        <v>48.812064516128999</v>
      </c>
      <c r="CV17">
        <v>48.044032258064497</v>
      </c>
      <c r="CW17">
        <v>48.588419354838699</v>
      </c>
      <c r="CX17">
        <v>49.044032258064497</v>
      </c>
      <c r="CY17">
        <v>1255.5270967741901</v>
      </c>
      <c r="CZ17">
        <v>139.50322580645201</v>
      </c>
      <c r="DA17">
        <v>0</v>
      </c>
      <c r="DB17">
        <v>591.20000004768394</v>
      </c>
      <c r="DC17">
        <v>0</v>
      </c>
      <c r="DD17">
        <v>993.57465384615398</v>
      </c>
      <c r="DE17">
        <v>-21.184239317971599</v>
      </c>
      <c r="DF17">
        <v>-288.765812006499</v>
      </c>
      <c r="DG17">
        <v>14097.1076923077</v>
      </c>
      <c r="DH17">
        <v>15</v>
      </c>
      <c r="DI17">
        <v>1608221551.5</v>
      </c>
      <c r="DJ17" t="s">
        <v>297</v>
      </c>
      <c r="DK17">
        <v>1608221551.5</v>
      </c>
      <c r="DL17">
        <v>1608221551.5</v>
      </c>
      <c r="DM17">
        <v>7</v>
      </c>
      <c r="DN17">
        <v>-6.9000000000000006E-2</v>
      </c>
      <c r="DO17">
        <v>1.2999999999999999E-2</v>
      </c>
      <c r="DP17">
        <v>0.57899999999999996</v>
      </c>
      <c r="DQ17">
        <v>0.27300000000000002</v>
      </c>
      <c r="DR17">
        <v>406</v>
      </c>
      <c r="DS17">
        <v>21</v>
      </c>
      <c r="DT17">
        <v>0.46</v>
      </c>
      <c r="DU17">
        <v>0.13</v>
      </c>
      <c r="DV17">
        <v>3.9003075705870902</v>
      </c>
      <c r="DW17">
        <v>1.67980335536197</v>
      </c>
      <c r="DX17">
        <v>0.123350952586244</v>
      </c>
      <c r="DY17">
        <v>0</v>
      </c>
      <c r="DZ17">
        <v>-4.9966038709677401</v>
      </c>
      <c r="EA17">
        <v>-1.8117188709677301</v>
      </c>
      <c r="EB17">
        <v>0.13811837308995401</v>
      </c>
      <c r="EC17">
        <v>0</v>
      </c>
      <c r="ED17">
        <v>0.74830990322580604</v>
      </c>
      <c r="EE17">
        <v>-0.51791898387096802</v>
      </c>
      <c r="EF17">
        <v>3.9206570405049698E-2</v>
      </c>
      <c r="EG17">
        <v>0</v>
      </c>
      <c r="EH17">
        <v>0</v>
      </c>
      <c r="EI17">
        <v>3</v>
      </c>
      <c r="EJ17" t="s">
        <v>298</v>
      </c>
      <c r="EK17">
        <v>100</v>
      </c>
      <c r="EL17">
        <v>100</v>
      </c>
      <c r="EM17">
        <v>0.57899999999999996</v>
      </c>
      <c r="EN17">
        <v>0.27300000000000002</v>
      </c>
      <c r="EO17">
        <v>0.81985114860842001</v>
      </c>
      <c r="EP17">
        <v>-1.6043650578588901E-5</v>
      </c>
      <c r="EQ17">
        <v>-1.15305589960158E-6</v>
      </c>
      <c r="ER17">
        <v>3.6581349982770798E-10</v>
      </c>
      <c r="ES17">
        <v>-0.13576291328590101</v>
      </c>
      <c r="ET17">
        <v>-1.48585495900011E-2</v>
      </c>
      <c r="EU17">
        <v>2.0620247853856302E-3</v>
      </c>
      <c r="EV17">
        <v>-2.1578943166311499E-5</v>
      </c>
      <c r="EW17">
        <v>18</v>
      </c>
      <c r="EX17">
        <v>2225</v>
      </c>
      <c r="EY17">
        <v>1</v>
      </c>
      <c r="EZ17">
        <v>25</v>
      </c>
      <c r="FA17">
        <v>15.9</v>
      </c>
      <c r="FB17">
        <v>16</v>
      </c>
      <c r="FC17">
        <v>2</v>
      </c>
      <c r="FD17">
        <v>509.76400000000001</v>
      </c>
      <c r="FE17">
        <v>485.09899999999999</v>
      </c>
      <c r="FF17">
        <v>23.5655</v>
      </c>
      <c r="FG17">
        <v>35.067</v>
      </c>
      <c r="FH17">
        <v>30.000499999999999</v>
      </c>
      <c r="FI17">
        <v>35.039200000000001</v>
      </c>
      <c r="FJ17">
        <v>35.0702</v>
      </c>
      <c r="FK17">
        <v>19.223500000000001</v>
      </c>
      <c r="FL17">
        <v>16.061499999999999</v>
      </c>
      <c r="FM17">
        <v>32.316899999999997</v>
      </c>
      <c r="FN17">
        <v>23.529299999999999</v>
      </c>
      <c r="FO17">
        <v>406.21600000000001</v>
      </c>
      <c r="FP17">
        <v>21.3065</v>
      </c>
      <c r="FQ17">
        <v>97.566599999999994</v>
      </c>
      <c r="FR17">
        <v>101.768</v>
      </c>
    </row>
    <row r="18" spans="1:174" x14ac:dyDescent="0.25">
      <c r="A18">
        <v>2</v>
      </c>
      <c r="B18">
        <v>1608221671.5</v>
      </c>
      <c r="C18">
        <v>138</v>
      </c>
      <c r="D18" t="s">
        <v>299</v>
      </c>
      <c r="E18" t="s">
        <v>300</v>
      </c>
      <c r="F18" t="s">
        <v>291</v>
      </c>
      <c r="G18" t="s">
        <v>292</v>
      </c>
      <c r="H18">
        <v>1608221663.5</v>
      </c>
      <c r="I18">
        <f t="shared" si="0"/>
        <v>5.6179481763535353E-4</v>
      </c>
      <c r="J18">
        <f t="shared" si="1"/>
        <v>0.56179481763535355</v>
      </c>
      <c r="K18">
        <f t="shared" si="2"/>
        <v>-0.60772264295092848</v>
      </c>
      <c r="L18">
        <f t="shared" si="3"/>
        <v>49.5291322580645</v>
      </c>
      <c r="M18">
        <f t="shared" si="4"/>
        <v>79.247756606110741</v>
      </c>
      <c r="N18">
        <f t="shared" si="5"/>
        <v>8.0670306122815489</v>
      </c>
      <c r="O18">
        <f t="shared" si="6"/>
        <v>5.0418212860140272</v>
      </c>
      <c r="P18">
        <f t="shared" si="7"/>
        <v>3.0924119013078691E-2</v>
      </c>
      <c r="Q18">
        <f t="shared" si="8"/>
        <v>2.9599519806814896</v>
      </c>
      <c r="R18">
        <f t="shared" si="9"/>
        <v>3.074574792740891E-2</v>
      </c>
      <c r="S18">
        <f t="shared" si="10"/>
        <v>1.9232032474307797E-2</v>
      </c>
      <c r="T18">
        <f t="shared" si="11"/>
        <v>231.28912285505851</v>
      </c>
      <c r="U18">
        <f t="shared" si="12"/>
        <v>29.216884720421213</v>
      </c>
      <c r="V18">
        <f t="shared" si="13"/>
        <v>29.123612903225801</v>
      </c>
      <c r="W18">
        <f t="shared" si="14"/>
        <v>4.0506300666492328</v>
      </c>
      <c r="X18">
        <f t="shared" si="15"/>
        <v>59.202473743352954</v>
      </c>
      <c r="Y18">
        <f t="shared" si="16"/>
        <v>2.2481489576790277</v>
      </c>
      <c r="Z18">
        <f t="shared" si="17"/>
        <v>3.7973902364703838</v>
      </c>
      <c r="AA18">
        <f t="shared" si="18"/>
        <v>1.8024811089702051</v>
      </c>
      <c r="AB18">
        <f t="shared" si="19"/>
        <v>-24.77515145771909</v>
      </c>
      <c r="AC18">
        <f t="shared" si="20"/>
        <v>-177.46344611088327</v>
      </c>
      <c r="AD18">
        <f t="shared" si="21"/>
        <v>-13.142888884245563</v>
      </c>
      <c r="AE18">
        <f t="shared" si="22"/>
        <v>15.907636402210585</v>
      </c>
      <c r="AF18">
        <v>0</v>
      </c>
      <c r="AG18">
        <v>0</v>
      </c>
      <c r="AH18">
        <f t="shared" si="23"/>
        <v>1</v>
      </c>
      <c r="AI18">
        <f t="shared" si="24"/>
        <v>0</v>
      </c>
      <c r="AJ18">
        <f t="shared" si="25"/>
        <v>53617.218326931521</v>
      </c>
      <c r="AK18" t="s">
        <v>293</v>
      </c>
      <c r="AL18">
        <v>0</v>
      </c>
      <c r="AM18">
        <v>0</v>
      </c>
      <c r="AN18">
        <v>0</v>
      </c>
      <c r="AO18" t="e">
        <f t="shared" si="26"/>
        <v>#DIV/0!</v>
      </c>
      <c r="AP18">
        <v>-1</v>
      </c>
      <c r="AQ18" t="s">
        <v>301</v>
      </c>
      <c r="AR18">
        <v>15322.3</v>
      </c>
      <c r="AS18">
        <v>916.29647999999997</v>
      </c>
      <c r="AT18">
        <v>990.47</v>
      </c>
      <c r="AU18">
        <f t="shared" si="27"/>
        <v>7.4887194968045523E-2</v>
      </c>
      <c r="AV18">
        <v>0.5</v>
      </c>
      <c r="AW18">
        <f t="shared" si="28"/>
        <v>1180.1757354426884</v>
      </c>
      <c r="AX18">
        <f t="shared" si="29"/>
        <v>-0.60772264295092848</v>
      </c>
      <c r="AY18">
        <f t="shared" si="30"/>
        <v>44.190025198326559</v>
      </c>
      <c r="AZ18">
        <f t="shared" si="31"/>
        <v>3.3238893604428053E-4</v>
      </c>
      <c r="BA18">
        <f t="shared" si="32"/>
        <v>-1</v>
      </c>
      <c r="BB18" t="s">
        <v>302</v>
      </c>
      <c r="BC18">
        <v>916.29647999999997</v>
      </c>
      <c r="BD18">
        <v>627.49</v>
      </c>
      <c r="BE18">
        <f t="shared" si="33"/>
        <v>0.36647248276070954</v>
      </c>
      <c r="BF18">
        <f t="shared" si="34"/>
        <v>0.20434602457435685</v>
      </c>
      <c r="BG18">
        <f t="shared" si="35"/>
        <v>1.5784634018072001</v>
      </c>
      <c r="BH18">
        <f t="shared" si="36"/>
        <v>7.4887194968045523E-2</v>
      </c>
      <c r="BI18" t="e">
        <f t="shared" si="37"/>
        <v>#DIV/0!</v>
      </c>
      <c r="BJ18">
        <f t="shared" si="38"/>
        <v>0.13993842578131829</v>
      </c>
      <c r="BK18">
        <f t="shared" si="39"/>
        <v>0.86006157421868168</v>
      </c>
      <c r="BL18">
        <f t="shared" si="40"/>
        <v>1399.98903225806</v>
      </c>
      <c r="BM18">
        <f t="shared" si="41"/>
        <v>1180.1757354426884</v>
      </c>
      <c r="BN18">
        <f t="shared" si="42"/>
        <v>0.84298927223677456</v>
      </c>
      <c r="BO18">
        <f t="shared" si="43"/>
        <v>0.19597854447354918</v>
      </c>
      <c r="BP18">
        <v>6</v>
      </c>
      <c r="BQ18">
        <v>0.5</v>
      </c>
      <c r="BR18" t="s">
        <v>296</v>
      </c>
      <c r="BS18">
        <v>2</v>
      </c>
      <c r="BT18">
        <v>1608221663.5</v>
      </c>
      <c r="BU18">
        <v>49.5291322580645</v>
      </c>
      <c r="BV18">
        <v>48.833296774193599</v>
      </c>
      <c r="BW18">
        <v>22.085048387096801</v>
      </c>
      <c r="BX18">
        <v>21.4258225806452</v>
      </c>
      <c r="BY18">
        <v>48.781267741935501</v>
      </c>
      <c r="BZ18">
        <v>21.7762225806452</v>
      </c>
      <c r="CA18">
        <v>500.02977419354801</v>
      </c>
      <c r="CB18">
        <v>101.695096774194</v>
      </c>
      <c r="CC18">
        <v>9.9969203225806505E-2</v>
      </c>
      <c r="CD18">
        <v>28.011525806451601</v>
      </c>
      <c r="CE18">
        <v>29.123612903225801</v>
      </c>
      <c r="CF18">
        <v>999.9</v>
      </c>
      <c r="CG18">
        <v>0</v>
      </c>
      <c r="CH18">
        <v>0</v>
      </c>
      <c r="CI18">
        <v>10004.752903225801</v>
      </c>
      <c r="CJ18">
        <v>0</v>
      </c>
      <c r="CK18">
        <v>378.374387096774</v>
      </c>
      <c r="CL18">
        <v>1399.98903225806</v>
      </c>
      <c r="CM18">
        <v>0.89999958064516195</v>
      </c>
      <c r="CN18">
        <v>0.100000403225806</v>
      </c>
      <c r="CO18">
        <v>0</v>
      </c>
      <c r="CP18">
        <v>916.38277419354802</v>
      </c>
      <c r="CQ18">
        <v>4.9994800000000001</v>
      </c>
      <c r="CR18">
        <v>13033.6709677419</v>
      </c>
      <c r="CS18">
        <v>11417.483870967701</v>
      </c>
      <c r="CT18">
        <v>47.590451612903202</v>
      </c>
      <c r="CU18">
        <v>49.173000000000002</v>
      </c>
      <c r="CV18">
        <v>48.536000000000001</v>
      </c>
      <c r="CW18">
        <v>48.911000000000001</v>
      </c>
      <c r="CX18">
        <v>49.477645161290297</v>
      </c>
      <c r="CY18">
        <v>1255.49225806452</v>
      </c>
      <c r="CZ18">
        <v>139.498387096774</v>
      </c>
      <c r="DA18">
        <v>0</v>
      </c>
      <c r="DB18">
        <v>136.89999985694899</v>
      </c>
      <c r="DC18">
        <v>0</v>
      </c>
      <c r="DD18">
        <v>916.29647999999997</v>
      </c>
      <c r="DE18">
        <v>-15.2703077085588</v>
      </c>
      <c r="DF18">
        <v>-147.669230999315</v>
      </c>
      <c r="DG18">
        <v>13032.356</v>
      </c>
      <c r="DH18">
        <v>15</v>
      </c>
      <c r="DI18">
        <v>1608221551.5</v>
      </c>
      <c r="DJ18" t="s">
        <v>297</v>
      </c>
      <c r="DK18">
        <v>1608221551.5</v>
      </c>
      <c r="DL18">
        <v>1608221551.5</v>
      </c>
      <c r="DM18">
        <v>7</v>
      </c>
      <c r="DN18">
        <v>-6.9000000000000006E-2</v>
      </c>
      <c r="DO18">
        <v>1.2999999999999999E-2</v>
      </c>
      <c r="DP18">
        <v>0.57899999999999996</v>
      </c>
      <c r="DQ18">
        <v>0.27300000000000002</v>
      </c>
      <c r="DR18">
        <v>406</v>
      </c>
      <c r="DS18">
        <v>21</v>
      </c>
      <c r="DT18">
        <v>0.46</v>
      </c>
      <c r="DU18">
        <v>0.13</v>
      </c>
      <c r="DV18">
        <v>-0.60322390708668605</v>
      </c>
      <c r="DW18">
        <v>-0.18406716594314601</v>
      </c>
      <c r="DX18">
        <v>1.9499855399482E-2</v>
      </c>
      <c r="DY18">
        <v>1</v>
      </c>
      <c r="DZ18">
        <v>0.693354322580645</v>
      </c>
      <c r="EA18">
        <v>0.19239435483871001</v>
      </c>
      <c r="EB18">
        <v>2.1109266933661799E-2</v>
      </c>
      <c r="EC18">
        <v>1</v>
      </c>
      <c r="ED18">
        <v>0.65862283870967697</v>
      </c>
      <c r="EE18">
        <v>7.3395483870967004E-2</v>
      </c>
      <c r="EF18">
        <v>5.5084846467079998E-3</v>
      </c>
      <c r="EG18">
        <v>1</v>
      </c>
      <c r="EH18">
        <v>3</v>
      </c>
      <c r="EI18">
        <v>3</v>
      </c>
      <c r="EJ18" t="s">
        <v>303</v>
      </c>
      <c r="EK18">
        <v>100</v>
      </c>
      <c r="EL18">
        <v>100</v>
      </c>
      <c r="EM18">
        <v>0.748</v>
      </c>
      <c r="EN18">
        <v>0.30940000000000001</v>
      </c>
      <c r="EO18">
        <v>0.75135851219694605</v>
      </c>
      <c r="EP18">
        <v>-1.6043650578588901E-5</v>
      </c>
      <c r="EQ18">
        <v>-1.15305589960158E-6</v>
      </c>
      <c r="ER18">
        <v>3.6581349982770798E-10</v>
      </c>
      <c r="ES18">
        <v>-0.122589526649381</v>
      </c>
      <c r="ET18">
        <v>-1.48585495900011E-2</v>
      </c>
      <c r="EU18">
        <v>2.0620247853856302E-3</v>
      </c>
      <c r="EV18">
        <v>-2.1578943166311499E-5</v>
      </c>
      <c r="EW18">
        <v>18</v>
      </c>
      <c r="EX18">
        <v>2225</v>
      </c>
      <c r="EY18">
        <v>1</v>
      </c>
      <c r="EZ18">
        <v>25</v>
      </c>
      <c r="FA18">
        <v>2</v>
      </c>
      <c r="FB18">
        <v>2</v>
      </c>
      <c r="FC18">
        <v>2</v>
      </c>
      <c r="FD18">
        <v>509.529</v>
      </c>
      <c r="FE18">
        <v>484.47699999999998</v>
      </c>
      <c r="FF18">
        <v>23.369299999999999</v>
      </c>
      <c r="FG18">
        <v>35.054200000000002</v>
      </c>
      <c r="FH18">
        <v>30.0002</v>
      </c>
      <c r="FI18">
        <v>35.039200000000001</v>
      </c>
      <c r="FJ18">
        <v>35.0702</v>
      </c>
      <c r="FK18">
        <v>5.0522499999999999</v>
      </c>
      <c r="FL18">
        <v>14.190899999999999</v>
      </c>
      <c r="FM18">
        <v>31.9421</v>
      </c>
      <c r="FN18">
        <v>23.364899999999999</v>
      </c>
      <c r="FO18">
        <v>49.045400000000001</v>
      </c>
      <c r="FP18">
        <v>21.457000000000001</v>
      </c>
      <c r="FQ18">
        <v>97.571700000000007</v>
      </c>
      <c r="FR18">
        <v>101.76300000000001</v>
      </c>
    </row>
    <row r="19" spans="1:174" x14ac:dyDescent="0.25">
      <c r="A19">
        <v>3</v>
      </c>
      <c r="B19">
        <v>1608221744.5</v>
      </c>
      <c r="C19">
        <v>211</v>
      </c>
      <c r="D19" t="s">
        <v>304</v>
      </c>
      <c r="E19" t="s">
        <v>305</v>
      </c>
      <c r="F19" t="s">
        <v>291</v>
      </c>
      <c r="G19" t="s">
        <v>292</v>
      </c>
      <c r="H19">
        <v>1608221736.75</v>
      </c>
      <c r="I19">
        <f t="shared" si="0"/>
        <v>5.6422580103472413E-4</v>
      </c>
      <c r="J19">
        <f t="shared" si="1"/>
        <v>0.56422580103472408</v>
      </c>
      <c r="K19">
        <f t="shared" si="2"/>
        <v>2.614054516699436E-2</v>
      </c>
      <c r="L19">
        <f t="shared" si="3"/>
        <v>79.399036666666703</v>
      </c>
      <c r="M19">
        <f t="shared" si="4"/>
        <v>75.766607538232094</v>
      </c>
      <c r="N19">
        <f t="shared" si="5"/>
        <v>7.7125584093511694</v>
      </c>
      <c r="O19">
        <f t="shared" si="6"/>
        <v>8.0823165750014372</v>
      </c>
      <c r="P19">
        <f t="shared" si="7"/>
        <v>3.0948972179780012E-2</v>
      </c>
      <c r="Q19">
        <f t="shared" si="8"/>
        <v>2.9592105244864477</v>
      </c>
      <c r="R19">
        <f t="shared" si="9"/>
        <v>3.0770270680325295E-2</v>
      </c>
      <c r="S19">
        <f t="shared" si="10"/>
        <v>1.9247388632304314E-2</v>
      </c>
      <c r="T19">
        <f t="shared" si="11"/>
        <v>231.28916464936898</v>
      </c>
      <c r="U19">
        <f t="shared" si="12"/>
        <v>29.182056342170455</v>
      </c>
      <c r="V19">
        <f t="shared" si="13"/>
        <v>29.103549999999998</v>
      </c>
      <c r="W19">
        <f t="shared" si="14"/>
        <v>4.045934167194944</v>
      </c>
      <c r="X19">
        <f t="shared" si="15"/>
        <v>59.026915248921405</v>
      </c>
      <c r="Y19">
        <f t="shared" si="16"/>
        <v>2.2369768886916255</v>
      </c>
      <c r="Z19">
        <f t="shared" si="17"/>
        <v>3.7897574000913106</v>
      </c>
      <c r="AA19">
        <f t="shared" si="18"/>
        <v>1.8089572785033186</v>
      </c>
      <c r="AB19">
        <f t="shared" si="19"/>
        <v>-24.882357825631335</v>
      </c>
      <c r="AC19">
        <f t="shared" si="20"/>
        <v>-179.72423264577932</v>
      </c>
      <c r="AD19">
        <f t="shared" si="21"/>
        <v>-13.310044480321677</v>
      </c>
      <c r="AE19">
        <f t="shared" si="22"/>
        <v>13.372529697636651</v>
      </c>
      <c r="AF19">
        <v>0</v>
      </c>
      <c r="AG19">
        <v>0</v>
      </c>
      <c r="AH19">
        <f t="shared" si="23"/>
        <v>1</v>
      </c>
      <c r="AI19">
        <f t="shared" si="24"/>
        <v>0</v>
      </c>
      <c r="AJ19">
        <f t="shared" si="25"/>
        <v>53601.717441488174</v>
      </c>
      <c r="AK19" t="s">
        <v>293</v>
      </c>
      <c r="AL19">
        <v>0</v>
      </c>
      <c r="AM19">
        <v>0</v>
      </c>
      <c r="AN19">
        <v>0</v>
      </c>
      <c r="AO19" t="e">
        <f t="shared" si="26"/>
        <v>#DIV/0!</v>
      </c>
      <c r="AP19">
        <v>-1</v>
      </c>
      <c r="AQ19" t="s">
        <v>306</v>
      </c>
      <c r="AR19">
        <v>15320.9</v>
      </c>
      <c r="AS19">
        <v>901.61847999999998</v>
      </c>
      <c r="AT19">
        <v>974.48</v>
      </c>
      <c r="AU19">
        <f t="shared" si="27"/>
        <v>7.4769641244561202E-2</v>
      </c>
      <c r="AV19">
        <v>0.5</v>
      </c>
      <c r="AW19">
        <f t="shared" si="28"/>
        <v>1180.1754815544443</v>
      </c>
      <c r="AX19">
        <f t="shared" si="29"/>
        <v>2.614054516699436E-2</v>
      </c>
      <c r="AY19">
        <f t="shared" si="30"/>
        <v>44.120648680726532</v>
      </c>
      <c r="AZ19">
        <f t="shared" si="31"/>
        <v>8.6948132816268471E-4</v>
      </c>
      <c r="BA19">
        <f t="shared" si="32"/>
        <v>-1</v>
      </c>
      <c r="BB19" t="s">
        <v>307</v>
      </c>
      <c r="BC19">
        <v>901.61847999999998</v>
      </c>
      <c r="BD19">
        <v>618.63</v>
      </c>
      <c r="BE19">
        <f t="shared" si="33"/>
        <v>0.36516911583613831</v>
      </c>
      <c r="BF19">
        <f t="shared" si="34"/>
        <v>0.20475346353800769</v>
      </c>
      <c r="BG19">
        <f t="shared" si="35"/>
        <v>1.575222669447004</v>
      </c>
      <c r="BH19">
        <f t="shared" si="36"/>
        <v>7.4769641244561244E-2</v>
      </c>
      <c r="BI19" t="e">
        <f t="shared" si="37"/>
        <v>#DIV/0!</v>
      </c>
      <c r="BJ19">
        <f t="shared" si="38"/>
        <v>0.14048806447325449</v>
      </c>
      <c r="BK19">
        <f t="shared" si="39"/>
        <v>0.85951193552674554</v>
      </c>
      <c r="BL19">
        <f t="shared" si="40"/>
        <v>1399.98866666667</v>
      </c>
      <c r="BM19">
        <f t="shared" si="41"/>
        <v>1180.1754815544443</v>
      </c>
      <c r="BN19">
        <f t="shared" si="42"/>
        <v>0.8429893110237856</v>
      </c>
      <c r="BO19">
        <f t="shared" si="43"/>
        <v>0.19597862204757138</v>
      </c>
      <c r="BP19">
        <v>6</v>
      </c>
      <c r="BQ19">
        <v>0.5</v>
      </c>
      <c r="BR19" t="s">
        <v>296</v>
      </c>
      <c r="BS19">
        <v>2</v>
      </c>
      <c r="BT19">
        <v>1608221736.75</v>
      </c>
      <c r="BU19">
        <v>79.399036666666703</v>
      </c>
      <c r="BV19">
        <v>79.484160000000003</v>
      </c>
      <c r="BW19">
        <v>21.9756066666667</v>
      </c>
      <c r="BX19">
        <v>21.3134466666667</v>
      </c>
      <c r="BY19">
        <v>78.655906666666695</v>
      </c>
      <c r="BZ19">
        <v>21.671389999999999</v>
      </c>
      <c r="CA19">
        <v>500.02409999999998</v>
      </c>
      <c r="CB19">
        <v>101.693666666667</v>
      </c>
      <c r="CC19">
        <v>9.9968550000000003E-2</v>
      </c>
      <c r="CD19">
        <v>27.9770133333333</v>
      </c>
      <c r="CE19">
        <v>29.103549999999998</v>
      </c>
      <c r="CF19">
        <v>999.9</v>
      </c>
      <c r="CG19">
        <v>0</v>
      </c>
      <c r="CH19">
        <v>0</v>
      </c>
      <c r="CI19">
        <v>10000.688</v>
      </c>
      <c r="CJ19">
        <v>0</v>
      </c>
      <c r="CK19">
        <v>445.5111</v>
      </c>
      <c r="CL19">
        <v>1399.98866666667</v>
      </c>
      <c r="CM19">
        <v>0.89999973333333305</v>
      </c>
      <c r="CN19">
        <v>0.10000023333333299</v>
      </c>
      <c r="CO19">
        <v>0</v>
      </c>
      <c r="CP19">
        <v>901.67603333333295</v>
      </c>
      <c r="CQ19">
        <v>4.9994800000000001</v>
      </c>
      <c r="CR19">
        <v>12906.916666666701</v>
      </c>
      <c r="CS19">
        <v>11417.4866666667</v>
      </c>
      <c r="CT19">
        <v>47.875</v>
      </c>
      <c r="CU19">
        <v>49.3956666666666</v>
      </c>
      <c r="CV19">
        <v>48.795466666666599</v>
      </c>
      <c r="CW19">
        <v>49.103999999999999</v>
      </c>
      <c r="CX19">
        <v>49.7164</v>
      </c>
      <c r="CY19">
        <v>1255.48866666667</v>
      </c>
      <c r="CZ19">
        <v>139.5</v>
      </c>
      <c r="DA19">
        <v>0</v>
      </c>
      <c r="DB19">
        <v>72.200000047683702</v>
      </c>
      <c r="DC19">
        <v>0</v>
      </c>
      <c r="DD19">
        <v>901.61847999999998</v>
      </c>
      <c r="DE19">
        <v>-10.5996923180072</v>
      </c>
      <c r="DF19">
        <v>-45.600000052580398</v>
      </c>
      <c r="DG19">
        <v>12906.168</v>
      </c>
      <c r="DH19">
        <v>15</v>
      </c>
      <c r="DI19">
        <v>1608221551.5</v>
      </c>
      <c r="DJ19" t="s">
        <v>297</v>
      </c>
      <c r="DK19">
        <v>1608221551.5</v>
      </c>
      <c r="DL19">
        <v>1608221551.5</v>
      </c>
      <c r="DM19">
        <v>7</v>
      </c>
      <c r="DN19">
        <v>-6.9000000000000006E-2</v>
      </c>
      <c r="DO19">
        <v>1.2999999999999999E-2</v>
      </c>
      <c r="DP19">
        <v>0.57899999999999996</v>
      </c>
      <c r="DQ19">
        <v>0.27300000000000002</v>
      </c>
      <c r="DR19">
        <v>406</v>
      </c>
      <c r="DS19">
        <v>21</v>
      </c>
      <c r="DT19">
        <v>0.46</v>
      </c>
      <c r="DU19">
        <v>0.13</v>
      </c>
      <c r="DV19">
        <v>2.8960339795409702E-2</v>
      </c>
      <c r="DW19">
        <v>-0.13587965929830001</v>
      </c>
      <c r="DX19">
        <v>1.3055073095568999E-2</v>
      </c>
      <c r="DY19">
        <v>1</v>
      </c>
      <c r="DZ19">
        <v>-8.7210874193548393E-2</v>
      </c>
      <c r="EA19">
        <v>0.19522886612903201</v>
      </c>
      <c r="EB19">
        <v>1.82805527477835E-2</v>
      </c>
      <c r="EC19">
        <v>1</v>
      </c>
      <c r="ED19">
        <v>0.664085419354839</v>
      </c>
      <c r="EE19">
        <v>-0.19946830645161201</v>
      </c>
      <c r="EF19">
        <v>1.69808778407801E-2</v>
      </c>
      <c r="EG19">
        <v>1</v>
      </c>
      <c r="EH19">
        <v>3</v>
      </c>
      <c r="EI19">
        <v>3</v>
      </c>
      <c r="EJ19" t="s">
        <v>303</v>
      </c>
      <c r="EK19">
        <v>100</v>
      </c>
      <c r="EL19">
        <v>100</v>
      </c>
      <c r="EM19">
        <v>0.74299999999999999</v>
      </c>
      <c r="EN19">
        <v>0.30530000000000002</v>
      </c>
      <c r="EO19">
        <v>0.75135851219694605</v>
      </c>
      <c r="EP19">
        <v>-1.6043650578588901E-5</v>
      </c>
      <c r="EQ19">
        <v>-1.15305589960158E-6</v>
      </c>
      <c r="ER19">
        <v>3.6581349982770798E-10</v>
      </c>
      <c r="ES19">
        <v>-0.122589526649381</v>
      </c>
      <c r="ET19">
        <v>-1.48585495900011E-2</v>
      </c>
      <c r="EU19">
        <v>2.0620247853856302E-3</v>
      </c>
      <c r="EV19">
        <v>-2.1578943166311499E-5</v>
      </c>
      <c r="EW19">
        <v>18</v>
      </c>
      <c r="EX19">
        <v>2225</v>
      </c>
      <c r="EY19">
        <v>1</v>
      </c>
      <c r="EZ19">
        <v>25</v>
      </c>
      <c r="FA19">
        <v>3.2</v>
      </c>
      <c r="FB19">
        <v>3.2</v>
      </c>
      <c r="FC19">
        <v>2</v>
      </c>
      <c r="FD19">
        <v>509.58</v>
      </c>
      <c r="FE19">
        <v>484.25099999999998</v>
      </c>
      <c r="FF19">
        <v>23.247299999999999</v>
      </c>
      <c r="FG19">
        <v>35.051000000000002</v>
      </c>
      <c r="FH19">
        <v>29.9999</v>
      </c>
      <c r="FI19">
        <v>35.039200000000001</v>
      </c>
      <c r="FJ19">
        <v>35.0702</v>
      </c>
      <c r="FK19">
        <v>6.3105900000000004</v>
      </c>
      <c r="FL19">
        <v>14.986000000000001</v>
      </c>
      <c r="FM19">
        <v>31.9421</v>
      </c>
      <c r="FN19">
        <v>23.2608</v>
      </c>
      <c r="FO19">
        <v>79.729900000000001</v>
      </c>
      <c r="FP19">
        <v>21.3813</v>
      </c>
      <c r="FQ19">
        <v>97.573899999999995</v>
      </c>
      <c r="FR19">
        <v>101.76300000000001</v>
      </c>
    </row>
    <row r="20" spans="1:174" x14ac:dyDescent="0.25">
      <c r="A20">
        <v>4</v>
      </c>
      <c r="B20">
        <v>1608221817.5</v>
      </c>
      <c r="C20">
        <v>284</v>
      </c>
      <c r="D20" t="s">
        <v>308</v>
      </c>
      <c r="E20" t="s">
        <v>309</v>
      </c>
      <c r="F20" t="s">
        <v>291</v>
      </c>
      <c r="G20" t="s">
        <v>292</v>
      </c>
      <c r="H20">
        <v>1608221809.75</v>
      </c>
      <c r="I20">
        <f t="shared" si="0"/>
        <v>4.5721260349335324E-4</v>
      </c>
      <c r="J20">
        <f t="shared" si="1"/>
        <v>0.45721260349335324</v>
      </c>
      <c r="K20">
        <f t="shared" si="2"/>
        <v>0.30664544082020612</v>
      </c>
      <c r="L20">
        <f t="shared" si="3"/>
        <v>99.597273333333305</v>
      </c>
      <c r="M20">
        <f t="shared" si="4"/>
        <v>77.30830103980152</v>
      </c>
      <c r="N20">
        <f t="shared" si="5"/>
        <v>7.8694701290165003</v>
      </c>
      <c r="O20">
        <f t="shared" si="6"/>
        <v>10.138339051386433</v>
      </c>
      <c r="P20">
        <f t="shared" si="7"/>
        <v>2.5015587882978325E-2</v>
      </c>
      <c r="Q20">
        <f t="shared" si="8"/>
        <v>2.9594478301150997</v>
      </c>
      <c r="R20">
        <f t="shared" si="9"/>
        <v>2.4898707467332814E-2</v>
      </c>
      <c r="S20">
        <f t="shared" si="10"/>
        <v>1.557214775832191E-2</v>
      </c>
      <c r="T20">
        <f t="shared" si="11"/>
        <v>231.29322107624671</v>
      </c>
      <c r="U20">
        <f t="shared" si="12"/>
        <v>29.222662316151194</v>
      </c>
      <c r="V20">
        <f t="shared" si="13"/>
        <v>29.129013333333301</v>
      </c>
      <c r="W20">
        <f t="shared" si="14"/>
        <v>4.0518948964035184</v>
      </c>
      <c r="X20">
        <f t="shared" si="15"/>
        <v>59.073211129297519</v>
      </c>
      <c r="Y20">
        <f t="shared" si="16"/>
        <v>2.2404462919772952</v>
      </c>
      <c r="Z20">
        <f t="shared" si="17"/>
        <v>3.7926604109491855</v>
      </c>
      <c r="AA20">
        <f t="shared" si="18"/>
        <v>1.8114486044262232</v>
      </c>
      <c r="AB20">
        <f t="shared" si="19"/>
        <v>-20.163075814056878</v>
      </c>
      <c r="AC20">
        <f t="shared" si="20"/>
        <v>-181.70589356395183</v>
      </c>
      <c r="AD20">
        <f t="shared" si="21"/>
        <v>-13.458308239922305</v>
      </c>
      <c r="AE20">
        <f t="shared" si="22"/>
        <v>15.965943458315706</v>
      </c>
      <c r="AF20">
        <v>0</v>
      </c>
      <c r="AG20">
        <v>0</v>
      </c>
      <c r="AH20">
        <f t="shared" si="23"/>
        <v>1</v>
      </c>
      <c r="AI20">
        <f t="shared" si="24"/>
        <v>0</v>
      </c>
      <c r="AJ20">
        <f t="shared" si="25"/>
        <v>53606.289667859011</v>
      </c>
      <c r="AK20" t="s">
        <v>293</v>
      </c>
      <c r="AL20">
        <v>0</v>
      </c>
      <c r="AM20">
        <v>0</v>
      </c>
      <c r="AN20">
        <v>0</v>
      </c>
      <c r="AO20" t="e">
        <f t="shared" si="26"/>
        <v>#DIV/0!</v>
      </c>
      <c r="AP20">
        <v>-1</v>
      </c>
      <c r="AQ20" t="s">
        <v>310</v>
      </c>
      <c r="AR20">
        <v>15319.8</v>
      </c>
      <c r="AS20">
        <v>891.06784000000005</v>
      </c>
      <c r="AT20">
        <v>964.8</v>
      </c>
      <c r="AU20">
        <f t="shared" si="27"/>
        <v>7.6422222222222169E-2</v>
      </c>
      <c r="AV20">
        <v>0.5</v>
      </c>
      <c r="AW20">
        <f t="shared" si="28"/>
        <v>1180.1970205579887</v>
      </c>
      <c r="AX20">
        <f t="shared" si="29"/>
        <v>0.30664544082020612</v>
      </c>
      <c r="AY20">
        <f t="shared" si="30"/>
        <v>45.096639485543562</v>
      </c>
      <c r="AZ20">
        <f t="shared" si="31"/>
        <v>1.1071417890908025E-3</v>
      </c>
      <c r="BA20">
        <f t="shared" si="32"/>
        <v>-1</v>
      </c>
      <c r="BB20" t="s">
        <v>311</v>
      </c>
      <c r="BC20">
        <v>891.06784000000005</v>
      </c>
      <c r="BD20">
        <v>606.42999999999995</v>
      </c>
      <c r="BE20">
        <f t="shared" si="33"/>
        <v>0.37144485903814262</v>
      </c>
      <c r="BF20">
        <f t="shared" si="34"/>
        <v>0.20574311465803474</v>
      </c>
      <c r="BG20">
        <f t="shared" si="35"/>
        <v>1.5909503157825307</v>
      </c>
      <c r="BH20">
        <f t="shared" si="36"/>
        <v>7.6422222222222128E-2</v>
      </c>
      <c r="BI20" t="e">
        <f t="shared" si="37"/>
        <v>#DIV/0!</v>
      </c>
      <c r="BJ20">
        <f t="shared" si="38"/>
        <v>0.14002165875728609</v>
      </c>
      <c r="BK20">
        <f t="shared" si="39"/>
        <v>0.85997834124271388</v>
      </c>
      <c r="BL20">
        <f t="shared" si="40"/>
        <v>1400.0143333333299</v>
      </c>
      <c r="BM20">
        <f t="shared" si="41"/>
        <v>1180.1970205579887</v>
      </c>
      <c r="BN20">
        <f t="shared" si="42"/>
        <v>0.84298924122300056</v>
      </c>
      <c r="BO20">
        <f t="shared" si="43"/>
        <v>0.19597848244600119</v>
      </c>
      <c r="BP20">
        <v>6</v>
      </c>
      <c r="BQ20">
        <v>0.5</v>
      </c>
      <c r="BR20" t="s">
        <v>296</v>
      </c>
      <c r="BS20">
        <v>2</v>
      </c>
      <c r="BT20">
        <v>1608221809.75</v>
      </c>
      <c r="BU20">
        <v>99.597273333333305</v>
      </c>
      <c r="BV20">
        <v>100.019866666667</v>
      </c>
      <c r="BW20">
        <v>22.0097533333333</v>
      </c>
      <c r="BX20">
        <v>21.473206666666702</v>
      </c>
      <c r="BY20">
        <v>98.858426666666702</v>
      </c>
      <c r="BZ20">
        <v>21.7041133333333</v>
      </c>
      <c r="CA20">
        <v>500.030466666667</v>
      </c>
      <c r="CB20">
        <v>101.693333333333</v>
      </c>
      <c r="CC20">
        <v>0.100006103333333</v>
      </c>
      <c r="CD20">
        <v>27.9901466666667</v>
      </c>
      <c r="CE20">
        <v>29.129013333333301</v>
      </c>
      <c r="CF20">
        <v>999.9</v>
      </c>
      <c r="CG20">
        <v>0</v>
      </c>
      <c r="CH20">
        <v>0</v>
      </c>
      <c r="CI20">
        <v>10002.0666666667</v>
      </c>
      <c r="CJ20">
        <v>0</v>
      </c>
      <c r="CK20">
        <v>389.41216666666702</v>
      </c>
      <c r="CL20">
        <v>1400.0143333333299</v>
      </c>
      <c r="CM20">
        <v>0.900000466666667</v>
      </c>
      <c r="CN20">
        <v>9.9999519999999995E-2</v>
      </c>
      <c r="CO20">
        <v>0</v>
      </c>
      <c r="CP20">
        <v>891.14670000000001</v>
      </c>
      <c r="CQ20">
        <v>4.9994800000000001</v>
      </c>
      <c r="CR20">
        <v>12716.3633333333</v>
      </c>
      <c r="CS20">
        <v>11417.7033333333</v>
      </c>
      <c r="CT20">
        <v>48.125</v>
      </c>
      <c r="CU20">
        <v>49.6145</v>
      </c>
      <c r="CV20">
        <v>49.022733333333299</v>
      </c>
      <c r="CW20">
        <v>49.285133333333299</v>
      </c>
      <c r="CX20">
        <v>49.935033333333301</v>
      </c>
      <c r="CY20">
        <v>1255.5153333333301</v>
      </c>
      <c r="CZ20">
        <v>139.499333333333</v>
      </c>
      <c r="DA20">
        <v>0</v>
      </c>
      <c r="DB20">
        <v>72.300000190734906</v>
      </c>
      <c r="DC20">
        <v>0</v>
      </c>
      <c r="DD20">
        <v>891.06784000000005</v>
      </c>
      <c r="DE20">
        <v>-8.4313845942431804</v>
      </c>
      <c r="DF20">
        <v>-175.607692001365</v>
      </c>
      <c r="DG20">
        <v>12714.92</v>
      </c>
      <c r="DH20">
        <v>15</v>
      </c>
      <c r="DI20">
        <v>1608221551.5</v>
      </c>
      <c r="DJ20" t="s">
        <v>297</v>
      </c>
      <c r="DK20">
        <v>1608221551.5</v>
      </c>
      <c r="DL20">
        <v>1608221551.5</v>
      </c>
      <c r="DM20">
        <v>7</v>
      </c>
      <c r="DN20">
        <v>-6.9000000000000006E-2</v>
      </c>
      <c r="DO20">
        <v>1.2999999999999999E-2</v>
      </c>
      <c r="DP20">
        <v>0.57899999999999996</v>
      </c>
      <c r="DQ20">
        <v>0.27300000000000002</v>
      </c>
      <c r="DR20">
        <v>406</v>
      </c>
      <c r="DS20">
        <v>21</v>
      </c>
      <c r="DT20">
        <v>0.46</v>
      </c>
      <c r="DU20">
        <v>0.13</v>
      </c>
      <c r="DV20">
        <v>0.31184422762286701</v>
      </c>
      <c r="DW20">
        <v>-0.142937236238808</v>
      </c>
      <c r="DX20">
        <v>2.1815596809870198E-2</v>
      </c>
      <c r="DY20">
        <v>1</v>
      </c>
      <c r="DZ20">
        <v>-0.42782341935483897</v>
      </c>
      <c r="EA20">
        <v>0.172330500000001</v>
      </c>
      <c r="EB20">
        <v>2.6113324517193701E-2</v>
      </c>
      <c r="EC20">
        <v>1</v>
      </c>
      <c r="ED20">
        <v>0.53638177419354804</v>
      </c>
      <c r="EE20">
        <v>5.6551741935481598E-2</v>
      </c>
      <c r="EF20">
        <v>1.02693483183937E-2</v>
      </c>
      <c r="EG20">
        <v>1</v>
      </c>
      <c r="EH20">
        <v>3</v>
      </c>
      <c r="EI20">
        <v>3</v>
      </c>
      <c r="EJ20" t="s">
        <v>303</v>
      </c>
      <c r="EK20">
        <v>100</v>
      </c>
      <c r="EL20">
        <v>100</v>
      </c>
      <c r="EM20">
        <v>0.73899999999999999</v>
      </c>
      <c r="EN20">
        <v>0.30859999999999999</v>
      </c>
      <c r="EO20">
        <v>0.75135851219694605</v>
      </c>
      <c r="EP20">
        <v>-1.6043650578588901E-5</v>
      </c>
      <c r="EQ20">
        <v>-1.15305589960158E-6</v>
      </c>
      <c r="ER20">
        <v>3.6581349982770798E-10</v>
      </c>
      <c r="ES20">
        <v>-0.122589526649381</v>
      </c>
      <c r="ET20">
        <v>-1.48585495900011E-2</v>
      </c>
      <c r="EU20">
        <v>2.0620247853856302E-3</v>
      </c>
      <c r="EV20">
        <v>-2.1578943166311499E-5</v>
      </c>
      <c r="EW20">
        <v>18</v>
      </c>
      <c r="EX20">
        <v>2225</v>
      </c>
      <c r="EY20">
        <v>1</v>
      </c>
      <c r="EZ20">
        <v>25</v>
      </c>
      <c r="FA20">
        <v>4.4000000000000004</v>
      </c>
      <c r="FB20">
        <v>4.4000000000000004</v>
      </c>
      <c r="FC20">
        <v>2</v>
      </c>
      <c r="FD20">
        <v>509.62</v>
      </c>
      <c r="FE20">
        <v>484.25799999999998</v>
      </c>
      <c r="FF20">
        <v>23.234999999999999</v>
      </c>
      <c r="FG20">
        <v>35.051000000000002</v>
      </c>
      <c r="FH20">
        <v>29.9999</v>
      </c>
      <c r="FI20">
        <v>35.042400000000001</v>
      </c>
      <c r="FJ20">
        <v>35.073399999999999</v>
      </c>
      <c r="FK20">
        <v>7.1612900000000002</v>
      </c>
      <c r="FL20">
        <v>14.107200000000001</v>
      </c>
      <c r="FM20">
        <v>31.9421</v>
      </c>
      <c r="FN20">
        <v>23.244700000000002</v>
      </c>
      <c r="FO20">
        <v>100.17100000000001</v>
      </c>
      <c r="FP20">
        <v>21.5672</v>
      </c>
      <c r="FQ20">
        <v>97.5749</v>
      </c>
      <c r="FR20">
        <v>101.76</v>
      </c>
    </row>
    <row r="21" spans="1:174" x14ac:dyDescent="0.25">
      <c r="A21">
        <v>5</v>
      </c>
      <c r="B21">
        <v>1608221927.5</v>
      </c>
      <c r="C21">
        <v>394</v>
      </c>
      <c r="D21" t="s">
        <v>312</v>
      </c>
      <c r="E21" t="s">
        <v>313</v>
      </c>
      <c r="F21" t="s">
        <v>291</v>
      </c>
      <c r="G21" t="s">
        <v>292</v>
      </c>
      <c r="H21">
        <v>1608221919.75</v>
      </c>
      <c r="I21">
        <f t="shared" si="0"/>
        <v>4.8621151141005581E-4</v>
      </c>
      <c r="J21">
        <f t="shared" si="1"/>
        <v>0.48621151141005581</v>
      </c>
      <c r="K21">
        <f t="shared" si="2"/>
        <v>0.98441395791291331</v>
      </c>
      <c r="L21">
        <f t="shared" si="3"/>
        <v>149.85986666666699</v>
      </c>
      <c r="M21">
        <f t="shared" si="4"/>
        <v>87.109779204514439</v>
      </c>
      <c r="N21">
        <f t="shared" si="5"/>
        <v>8.8671530768982691</v>
      </c>
      <c r="O21">
        <f t="shared" si="6"/>
        <v>15.254663597494622</v>
      </c>
      <c r="P21">
        <f t="shared" si="7"/>
        <v>2.668332368189847E-2</v>
      </c>
      <c r="Q21">
        <f t="shared" si="8"/>
        <v>2.9609749350938079</v>
      </c>
      <c r="R21">
        <f t="shared" si="9"/>
        <v>2.6550452337538243E-2</v>
      </c>
      <c r="S21">
        <f t="shared" si="10"/>
        <v>1.6605915384262551E-2</v>
      </c>
      <c r="T21">
        <f t="shared" si="11"/>
        <v>231.29172511370609</v>
      </c>
      <c r="U21">
        <f t="shared" si="12"/>
        <v>29.227555349542495</v>
      </c>
      <c r="V21">
        <f t="shared" si="13"/>
        <v>29.141349999999999</v>
      </c>
      <c r="W21">
        <f t="shared" si="14"/>
        <v>4.0547855476398942</v>
      </c>
      <c r="X21">
        <f t="shared" si="15"/>
        <v>59.237963626055588</v>
      </c>
      <c r="Y21">
        <f t="shared" si="16"/>
        <v>2.2483937831958132</v>
      </c>
      <c r="Z21">
        <f t="shared" si="17"/>
        <v>3.7955284847213515</v>
      </c>
      <c r="AA21">
        <f t="shared" si="18"/>
        <v>1.806391764444081</v>
      </c>
      <c r="AB21">
        <f t="shared" si="19"/>
        <v>-21.441927653183463</v>
      </c>
      <c r="AC21">
        <f t="shared" si="20"/>
        <v>-181.69908742992243</v>
      </c>
      <c r="AD21">
        <f t="shared" si="21"/>
        <v>-13.452556323780337</v>
      </c>
      <c r="AE21">
        <f t="shared" si="22"/>
        <v>14.69815370681988</v>
      </c>
      <c r="AF21">
        <v>0</v>
      </c>
      <c r="AG21">
        <v>0</v>
      </c>
      <c r="AH21">
        <f t="shared" si="23"/>
        <v>1</v>
      </c>
      <c r="AI21">
        <f t="shared" si="24"/>
        <v>0</v>
      </c>
      <c r="AJ21">
        <f t="shared" si="25"/>
        <v>53648.497706474809</v>
      </c>
      <c r="AK21" t="s">
        <v>293</v>
      </c>
      <c r="AL21">
        <v>0</v>
      </c>
      <c r="AM21">
        <v>0</v>
      </c>
      <c r="AN21">
        <v>0</v>
      </c>
      <c r="AO21" t="e">
        <f t="shared" si="26"/>
        <v>#DIV/0!</v>
      </c>
      <c r="AP21">
        <v>-1</v>
      </c>
      <c r="AQ21" t="s">
        <v>314</v>
      </c>
      <c r="AR21">
        <v>15318.5</v>
      </c>
      <c r="AS21">
        <v>880.84515999999996</v>
      </c>
      <c r="AT21">
        <v>958.53</v>
      </c>
      <c r="AU21">
        <f t="shared" si="27"/>
        <v>8.104580972948161E-2</v>
      </c>
      <c r="AV21">
        <v>0.5</v>
      </c>
      <c r="AW21">
        <f t="shared" si="28"/>
        <v>1180.18968055799</v>
      </c>
      <c r="AX21">
        <f t="shared" si="29"/>
        <v>0.98441395791291331</v>
      </c>
      <c r="AY21">
        <f t="shared" si="30"/>
        <v>47.824714147600268</v>
      </c>
      <c r="AZ21">
        <f t="shared" si="31"/>
        <v>1.681436459412769E-3</v>
      </c>
      <c r="BA21">
        <f t="shared" si="32"/>
        <v>-1</v>
      </c>
      <c r="BB21" t="s">
        <v>315</v>
      </c>
      <c r="BC21">
        <v>880.84515999999996</v>
      </c>
      <c r="BD21">
        <v>593.98</v>
      </c>
      <c r="BE21">
        <f t="shared" si="33"/>
        <v>0.38032195132129398</v>
      </c>
      <c r="BF21">
        <f t="shared" si="34"/>
        <v>0.21309790152242497</v>
      </c>
      <c r="BG21">
        <f t="shared" si="35"/>
        <v>1.613741203407522</v>
      </c>
      <c r="BH21">
        <f t="shared" si="36"/>
        <v>8.104580972948161E-2</v>
      </c>
      <c r="BI21" t="e">
        <f t="shared" si="37"/>
        <v>#DIV/0!</v>
      </c>
      <c r="BJ21">
        <f t="shared" si="38"/>
        <v>0.14369823130581769</v>
      </c>
      <c r="BK21">
        <f t="shared" si="39"/>
        <v>0.85630176869418229</v>
      </c>
      <c r="BL21">
        <f t="shared" si="40"/>
        <v>1400.0056666666701</v>
      </c>
      <c r="BM21">
        <f t="shared" si="41"/>
        <v>1180.18968055799</v>
      </c>
      <c r="BN21">
        <f t="shared" si="42"/>
        <v>0.84298921687077966</v>
      </c>
      <c r="BO21">
        <f t="shared" si="43"/>
        <v>0.19597843374155932</v>
      </c>
      <c r="BP21">
        <v>6</v>
      </c>
      <c r="BQ21">
        <v>0.5</v>
      </c>
      <c r="BR21" t="s">
        <v>296</v>
      </c>
      <c r="BS21">
        <v>2</v>
      </c>
      <c r="BT21">
        <v>1608221919.75</v>
      </c>
      <c r="BU21">
        <v>149.85986666666699</v>
      </c>
      <c r="BV21">
        <v>151.128533333333</v>
      </c>
      <c r="BW21">
        <v>22.0879333333333</v>
      </c>
      <c r="BX21">
        <v>21.517396666666698</v>
      </c>
      <c r="BY21">
        <v>149.13533333333299</v>
      </c>
      <c r="BZ21">
        <v>21.778973333333301</v>
      </c>
      <c r="CA21">
        <v>500.026166666667</v>
      </c>
      <c r="CB21">
        <v>101.692866666667</v>
      </c>
      <c r="CC21">
        <v>9.9987796666666698E-2</v>
      </c>
      <c r="CD21">
        <v>28.0031133333333</v>
      </c>
      <c r="CE21">
        <v>29.141349999999999</v>
      </c>
      <c r="CF21">
        <v>999.9</v>
      </c>
      <c r="CG21">
        <v>0</v>
      </c>
      <c r="CH21">
        <v>0</v>
      </c>
      <c r="CI21">
        <v>10010.776666666699</v>
      </c>
      <c r="CJ21">
        <v>0</v>
      </c>
      <c r="CK21">
        <v>393.44540000000001</v>
      </c>
      <c r="CL21">
        <v>1400.0056666666701</v>
      </c>
      <c r="CM21">
        <v>0.90000340000000001</v>
      </c>
      <c r="CN21">
        <v>9.9996483333333303E-2</v>
      </c>
      <c r="CO21">
        <v>0</v>
      </c>
      <c r="CP21">
        <v>880.91273333333299</v>
      </c>
      <c r="CQ21">
        <v>4.9994800000000001</v>
      </c>
      <c r="CR21">
        <v>12576.4666666667</v>
      </c>
      <c r="CS21">
        <v>11417.6266666667</v>
      </c>
      <c r="CT21">
        <v>48.366599999999998</v>
      </c>
      <c r="CU21">
        <v>49.8791333333333</v>
      </c>
      <c r="CV21">
        <v>49.303733333333298</v>
      </c>
      <c r="CW21">
        <v>49.5165333333333</v>
      </c>
      <c r="CX21">
        <v>50.166400000000003</v>
      </c>
      <c r="CY21">
        <v>1255.50866666667</v>
      </c>
      <c r="CZ21">
        <v>139.49733333333299</v>
      </c>
      <c r="DA21">
        <v>0</v>
      </c>
      <c r="DB21">
        <v>109.5</v>
      </c>
      <c r="DC21">
        <v>0</v>
      </c>
      <c r="DD21">
        <v>880.84515999999996</v>
      </c>
      <c r="DE21">
        <v>-4.0429230807260703</v>
      </c>
      <c r="DF21">
        <v>-85.476923273411501</v>
      </c>
      <c r="DG21">
        <v>12575.603999999999</v>
      </c>
      <c r="DH21">
        <v>15</v>
      </c>
      <c r="DI21">
        <v>1608221551.5</v>
      </c>
      <c r="DJ21" t="s">
        <v>297</v>
      </c>
      <c r="DK21">
        <v>1608221551.5</v>
      </c>
      <c r="DL21">
        <v>1608221551.5</v>
      </c>
      <c r="DM21">
        <v>7</v>
      </c>
      <c r="DN21">
        <v>-6.9000000000000006E-2</v>
      </c>
      <c r="DO21">
        <v>1.2999999999999999E-2</v>
      </c>
      <c r="DP21">
        <v>0.57899999999999996</v>
      </c>
      <c r="DQ21">
        <v>0.27300000000000002</v>
      </c>
      <c r="DR21">
        <v>406</v>
      </c>
      <c r="DS21">
        <v>21</v>
      </c>
      <c r="DT21">
        <v>0.46</v>
      </c>
      <c r="DU21">
        <v>0.13</v>
      </c>
      <c r="DV21">
        <v>0.98520787260644904</v>
      </c>
      <c r="DW21">
        <v>-0.165518698557615</v>
      </c>
      <c r="DX21">
        <v>1.86252263350744E-2</v>
      </c>
      <c r="DY21">
        <v>1</v>
      </c>
      <c r="DZ21">
        <v>-1.2696667741935499</v>
      </c>
      <c r="EA21">
        <v>0.153200322580648</v>
      </c>
      <c r="EB21">
        <v>2.1466889190790001E-2</v>
      </c>
      <c r="EC21">
        <v>1</v>
      </c>
      <c r="ED21">
        <v>0.56859638709677396</v>
      </c>
      <c r="EE21">
        <v>0.114669241935482</v>
      </c>
      <c r="EF21">
        <v>9.2834469254635208E-3</v>
      </c>
      <c r="EG21">
        <v>1</v>
      </c>
      <c r="EH21">
        <v>3</v>
      </c>
      <c r="EI21">
        <v>3</v>
      </c>
      <c r="EJ21" t="s">
        <v>303</v>
      </c>
      <c r="EK21">
        <v>100</v>
      </c>
      <c r="EL21">
        <v>100</v>
      </c>
      <c r="EM21">
        <v>0.72399999999999998</v>
      </c>
      <c r="EN21">
        <v>0.31069999999999998</v>
      </c>
      <c r="EO21">
        <v>0.75135851219694605</v>
      </c>
      <c r="EP21">
        <v>-1.6043650578588901E-5</v>
      </c>
      <c r="EQ21">
        <v>-1.15305589960158E-6</v>
      </c>
      <c r="ER21">
        <v>3.6581349982770798E-10</v>
      </c>
      <c r="ES21">
        <v>-0.122589526649381</v>
      </c>
      <c r="ET21">
        <v>-1.48585495900011E-2</v>
      </c>
      <c r="EU21">
        <v>2.0620247853856302E-3</v>
      </c>
      <c r="EV21">
        <v>-2.1578943166311499E-5</v>
      </c>
      <c r="EW21">
        <v>18</v>
      </c>
      <c r="EX21">
        <v>2225</v>
      </c>
      <c r="EY21">
        <v>1</v>
      </c>
      <c r="EZ21">
        <v>25</v>
      </c>
      <c r="FA21">
        <v>6.3</v>
      </c>
      <c r="FB21">
        <v>6.3</v>
      </c>
      <c r="FC21">
        <v>2</v>
      </c>
      <c r="FD21">
        <v>509.53199999999998</v>
      </c>
      <c r="FE21">
        <v>484.03899999999999</v>
      </c>
      <c r="FF21">
        <v>23.267399999999999</v>
      </c>
      <c r="FG21">
        <v>35.034999999999997</v>
      </c>
      <c r="FH21">
        <v>29.9999</v>
      </c>
      <c r="FI21">
        <v>35.032800000000002</v>
      </c>
      <c r="FJ21">
        <v>35.067100000000003</v>
      </c>
      <c r="FK21">
        <v>9.2564100000000007</v>
      </c>
      <c r="FL21">
        <v>14.3246</v>
      </c>
      <c r="FM21">
        <v>31.9421</v>
      </c>
      <c r="FN21">
        <v>23.269400000000001</v>
      </c>
      <c r="FO21">
        <v>151.14599999999999</v>
      </c>
      <c r="FP21">
        <v>21.565799999999999</v>
      </c>
      <c r="FQ21">
        <v>97.580799999999996</v>
      </c>
      <c r="FR21">
        <v>101.76300000000001</v>
      </c>
    </row>
    <row r="22" spans="1:174" x14ac:dyDescent="0.25">
      <c r="A22">
        <v>6</v>
      </c>
      <c r="B22">
        <v>1608222034.5</v>
      </c>
      <c r="C22">
        <v>501</v>
      </c>
      <c r="D22" t="s">
        <v>316</v>
      </c>
      <c r="E22" t="s">
        <v>317</v>
      </c>
      <c r="F22" t="s">
        <v>291</v>
      </c>
      <c r="G22" t="s">
        <v>292</v>
      </c>
      <c r="H22">
        <v>1608222026.75</v>
      </c>
      <c r="I22">
        <f t="shared" si="0"/>
        <v>6.3382173610344156E-4</v>
      </c>
      <c r="J22">
        <f t="shared" si="1"/>
        <v>0.63382173610344161</v>
      </c>
      <c r="K22">
        <f t="shared" si="2"/>
        <v>1.7903722821994574</v>
      </c>
      <c r="L22">
        <f t="shared" si="3"/>
        <v>199.839133333333</v>
      </c>
      <c r="M22">
        <f t="shared" si="4"/>
        <v>112.93676346291241</v>
      </c>
      <c r="N22">
        <f t="shared" si="5"/>
        <v>11.496253213652398</v>
      </c>
      <c r="O22">
        <f t="shared" si="6"/>
        <v>20.342368670333723</v>
      </c>
      <c r="P22">
        <f t="shared" si="7"/>
        <v>3.4983935918028279E-2</v>
      </c>
      <c r="Q22">
        <f t="shared" si="8"/>
        <v>2.9588443033355576</v>
      </c>
      <c r="R22">
        <f t="shared" si="9"/>
        <v>3.4755757938009516E-2</v>
      </c>
      <c r="S22">
        <f t="shared" si="10"/>
        <v>2.1742725382244699E-2</v>
      </c>
      <c r="T22">
        <f t="shared" si="11"/>
        <v>231.2907973412384</v>
      </c>
      <c r="U22">
        <f t="shared" si="12"/>
        <v>29.159361587964163</v>
      </c>
      <c r="V22">
        <f t="shared" si="13"/>
        <v>29.097280000000001</v>
      </c>
      <c r="W22">
        <f t="shared" si="14"/>
        <v>4.0444675922448337</v>
      </c>
      <c r="X22">
        <f t="shared" si="15"/>
        <v>59.267893856531686</v>
      </c>
      <c r="Y22">
        <f t="shared" si="16"/>
        <v>2.245464263855915</v>
      </c>
      <c r="Z22">
        <f t="shared" si="17"/>
        <v>3.7886689027476739</v>
      </c>
      <c r="AA22">
        <f t="shared" si="18"/>
        <v>1.7990033283889186</v>
      </c>
      <c r="AB22">
        <f t="shared" si="19"/>
        <v>-27.951538562161772</v>
      </c>
      <c r="AC22">
        <f t="shared" si="20"/>
        <v>-179.48770583632202</v>
      </c>
      <c r="AD22">
        <f t="shared" si="21"/>
        <v>-13.293432435040712</v>
      </c>
      <c r="AE22">
        <f t="shared" si="22"/>
        <v>10.558120507713909</v>
      </c>
      <c r="AF22">
        <v>0</v>
      </c>
      <c r="AG22">
        <v>0</v>
      </c>
      <c r="AH22">
        <f t="shared" si="23"/>
        <v>1</v>
      </c>
      <c r="AI22">
        <f t="shared" si="24"/>
        <v>0</v>
      </c>
      <c r="AJ22">
        <f t="shared" si="25"/>
        <v>53591.91981362251</v>
      </c>
      <c r="AK22" t="s">
        <v>293</v>
      </c>
      <c r="AL22">
        <v>0</v>
      </c>
      <c r="AM22">
        <v>0</v>
      </c>
      <c r="AN22">
        <v>0</v>
      </c>
      <c r="AO22" t="e">
        <f t="shared" si="26"/>
        <v>#DIV/0!</v>
      </c>
      <c r="AP22">
        <v>-1</v>
      </c>
      <c r="AQ22" t="s">
        <v>318</v>
      </c>
      <c r="AR22">
        <v>15317.7</v>
      </c>
      <c r="AS22">
        <v>875.95191999999997</v>
      </c>
      <c r="AT22">
        <v>959.01</v>
      </c>
      <c r="AU22">
        <f t="shared" si="27"/>
        <v>8.6608147985943851E-2</v>
      </c>
      <c r="AV22">
        <v>0.5</v>
      </c>
      <c r="AW22">
        <f t="shared" si="28"/>
        <v>1180.1854115543756</v>
      </c>
      <c r="AX22">
        <f t="shared" si="29"/>
        <v>1.7903722821994574</v>
      </c>
      <c r="AY22">
        <f t="shared" si="30"/>
        <v>51.106836387376703</v>
      </c>
      <c r="AZ22">
        <f t="shared" si="31"/>
        <v>2.3643507663125307E-3</v>
      </c>
      <c r="BA22">
        <f t="shared" si="32"/>
        <v>-1</v>
      </c>
      <c r="BB22" t="s">
        <v>319</v>
      </c>
      <c r="BC22">
        <v>875.95191999999997</v>
      </c>
      <c r="BD22">
        <v>587.07000000000005</v>
      </c>
      <c r="BE22">
        <f t="shared" si="33"/>
        <v>0.38783745737792097</v>
      </c>
      <c r="BF22">
        <f t="shared" si="34"/>
        <v>0.22331042641286236</v>
      </c>
      <c r="BG22">
        <f t="shared" si="35"/>
        <v>1.6335530686289539</v>
      </c>
      <c r="BH22">
        <f t="shared" si="36"/>
        <v>8.6608147985943851E-2</v>
      </c>
      <c r="BI22" t="e">
        <f t="shared" si="37"/>
        <v>#DIV/0!</v>
      </c>
      <c r="BJ22">
        <f t="shared" si="38"/>
        <v>0.14966443824245415</v>
      </c>
      <c r="BK22">
        <f t="shared" si="39"/>
        <v>0.85033556175754588</v>
      </c>
      <c r="BL22">
        <f t="shared" si="40"/>
        <v>1400.00066666667</v>
      </c>
      <c r="BM22">
        <f t="shared" si="41"/>
        <v>1180.1854115543756</v>
      </c>
      <c r="BN22">
        <f t="shared" si="42"/>
        <v>0.84298917825827668</v>
      </c>
      <c r="BO22">
        <f t="shared" si="43"/>
        <v>0.19597835651655313</v>
      </c>
      <c r="BP22">
        <v>6</v>
      </c>
      <c r="BQ22">
        <v>0.5</v>
      </c>
      <c r="BR22" t="s">
        <v>296</v>
      </c>
      <c r="BS22">
        <v>2</v>
      </c>
      <c r="BT22">
        <v>1608222026.75</v>
      </c>
      <c r="BU22">
        <v>199.839133333333</v>
      </c>
      <c r="BV22">
        <v>202.139466666667</v>
      </c>
      <c r="BW22">
        <v>22.058966666666699</v>
      </c>
      <c r="BX22">
        <v>21.315193333333301</v>
      </c>
      <c r="BY22">
        <v>199.13396666666699</v>
      </c>
      <c r="BZ22">
        <v>21.751246666666699</v>
      </c>
      <c r="CA22">
        <v>500.02353333333298</v>
      </c>
      <c r="CB22">
        <v>101.693733333333</v>
      </c>
      <c r="CC22">
        <v>9.9986099999999994E-2</v>
      </c>
      <c r="CD22">
        <v>27.972086666666701</v>
      </c>
      <c r="CE22">
        <v>29.097280000000001</v>
      </c>
      <c r="CF22">
        <v>999.9</v>
      </c>
      <c r="CG22">
        <v>0</v>
      </c>
      <c r="CH22">
        <v>0</v>
      </c>
      <c r="CI22">
        <v>9998.6046666666698</v>
      </c>
      <c r="CJ22">
        <v>0</v>
      </c>
      <c r="CK22">
        <v>374.80636666666697</v>
      </c>
      <c r="CL22">
        <v>1400.00066666667</v>
      </c>
      <c r="CM22">
        <v>0.90000266666666695</v>
      </c>
      <c r="CN22">
        <v>9.9997249999999996E-2</v>
      </c>
      <c r="CO22">
        <v>0</v>
      </c>
      <c r="CP22">
        <v>875.97086666666701</v>
      </c>
      <c r="CQ22">
        <v>4.9994800000000001</v>
      </c>
      <c r="CR22">
        <v>12499.26</v>
      </c>
      <c r="CS22">
        <v>11417.5766666667</v>
      </c>
      <c r="CT22">
        <v>48.547600000000003</v>
      </c>
      <c r="CU22">
        <v>50.059933333333298</v>
      </c>
      <c r="CV22">
        <v>49.512333333333302</v>
      </c>
      <c r="CW22">
        <v>49.653933333333299</v>
      </c>
      <c r="CX22">
        <v>50.328766666666603</v>
      </c>
      <c r="CY22">
        <v>1255.5056666666701</v>
      </c>
      <c r="CZ22">
        <v>139.495</v>
      </c>
      <c r="DA22">
        <v>0</v>
      </c>
      <c r="DB22">
        <v>106.30000019073501</v>
      </c>
      <c r="DC22">
        <v>0</v>
      </c>
      <c r="DD22">
        <v>875.95191999999997</v>
      </c>
      <c r="DE22">
        <v>-2.3279230777604698</v>
      </c>
      <c r="DF22">
        <v>-53.361538382127499</v>
      </c>
      <c r="DG22">
        <v>12498.816000000001</v>
      </c>
      <c r="DH22">
        <v>15</v>
      </c>
      <c r="DI22">
        <v>1608221551.5</v>
      </c>
      <c r="DJ22" t="s">
        <v>297</v>
      </c>
      <c r="DK22">
        <v>1608221551.5</v>
      </c>
      <c r="DL22">
        <v>1608221551.5</v>
      </c>
      <c r="DM22">
        <v>7</v>
      </c>
      <c r="DN22">
        <v>-6.9000000000000006E-2</v>
      </c>
      <c r="DO22">
        <v>1.2999999999999999E-2</v>
      </c>
      <c r="DP22">
        <v>0.57899999999999996</v>
      </c>
      <c r="DQ22">
        <v>0.27300000000000002</v>
      </c>
      <c r="DR22">
        <v>406</v>
      </c>
      <c r="DS22">
        <v>21</v>
      </c>
      <c r="DT22">
        <v>0.46</v>
      </c>
      <c r="DU22">
        <v>0.13</v>
      </c>
      <c r="DV22">
        <v>1.79427142620208</v>
      </c>
      <c r="DW22">
        <v>-0.19410594429136699</v>
      </c>
      <c r="DX22">
        <v>2.7323568262989002E-2</v>
      </c>
      <c r="DY22">
        <v>1</v>
      </c>
      <c r="DZ22">
        <v>-2.3043319354838698</v>
      </c>
      <c r="EA22">
        <v>0.181912741935494</v>
      </c>
      <c r="EB22">
        <v>2.90675615031218E-2</v>
      </c>
      <c r="EC22">
        <v>1</v>
      </c>
      <c r="ED22">
        <v>0.74072332258064499</v>
      </c>
      <c r="EE22">
        <v>0.163406612903226</v>
      </c>
      <c r="EF22">
        <v>1.8961625477122199E-2</v>
      </c>
      <c r="EG22">
        <v>1</v>
      </c>
      <c r="EH22">
        <v>3</v>
      </c>
      <c r="EI22">
        <v>3</v>
      </c>
      <c r="EJ22" t="s">
        <v>303</v>
      </c>
      <c r="EK22">
        <v>100</v>
      </c>
      <c r="EL22">
        <v>100</v>
      </c>
      <c r="EM22">
        <v>0.70499999999999996</v>
      </c>
      <c r="EN22">
        <v>0.30690000000000001</v>
      </c>
      <c r="EO22">
        <v>0.75135851219694605</v>
      </c>
      <c r="EP22">
        <v>-1.6043650578588901E-5</v>
      </c>
      <c r="EQ22">
        <v>-1.15305589960158E-6</v>
      </c>
      <c r="ER22">
        <v>3.6581349982770798E-10</v>
      </c>
      <c r="ES22">
        <v>-0.122589526649381</v>
      </c>
      <c r="ET22">
        <v>-1.48585495900011E-2</v>
      </c>
      <c r="EU22">
        <v>2.0620247853856302E-3</v>
      </c>
      <c r="EV22">
        <v>-2.1578943166311499E-5</v>
      </c>
      <c r="EW22">
        <v>18</v>
      </c>
      <c r="EX22">
        <v>2225</v>
      </c>
      <c r="EY22">
        <v>1</v>
      </c>
      <c r="EZ22">
        <v>25</v>
      </c>
      <c r="FA22">
        <v>8.1</v>
      </c>
      <c r="FB22">
        <v>8.1</v>
      </c>
      <c r="FC22">
        <v>2</v>
      </c>
      <c r="FD22">
        <v>509.64100000000002</v>
      </c>
      <c r="FE22">
        <v>483.68599999999998</v>
      </c>
      <c r="FF22">
        <v>23.3384</v>
      </c>
      <c r="FG22">
        <v>34.999899999999997</v>
      </c>
      <c r="FH22">
        <v>29.9998</v>
      </c>
      <c r="FI22">
        <v>35.009</v>
      </c>
      <c r="FJ22">
        <v>35.043399999999998</v>
      </c>
      <c r="FK22">
        <v>11.3246</v>
      </c>
      <c r="FL22">
        <v>15.3599</v>
      </c>
      <c r="FM22">
        <v>31.5642</v>
      </c>
      <c r="FN22">
        <v>23.3477</v>
      </c>
      <c r="FO22">
        <v>202.25</v>
      </c>
      <c r="FP22">
        <v>21.295000000000002</v>
      </c>
      <c r="FQ22">
        <v>97.593599999999995</v>
      </c>
      <c r="FR22">
        <v>101.76900000000001</v>
      </c>
    </row>
    <row r="23" spans="1:174" x14ac:dyDescent="0.25">
      <c r="A23">
        <v>7</v>
      </c>
      <c r="B23">
        <v>1608222105.5</v>
      </c>
      <c r="C23">
        <v>572</v>
      </c>
      <c r="D23" t="s">
        <v>320</v>
      </c>
      <c r="E23" t="s">
        <v>321</v>
      </c>
      <c r="F23" t="s">
        <v>291</v>
      </c>
      <c r="G23" t="s">
        <v>292</v>
      </c>
      <c r="H23">
        <v>1608222097.75</v>
      </c>
      <c r="I23">
        <f t="shared" si="0"/>
        <v>5.5232036905902512E-4</v>
      </c>
      <c r="J23">
        <f t="shared" si="1"/>
        <v>0.55232036905902515</v>
      </c>
      <c r="K23">
        <f t="shared" si="2"/>
        <v>2.8076501952619406</v>
      </c>
      <c r="L23">
        <f t="shared" si="3"/>
        <v>248.94243333333301</v>
      </c>
      <c r="M23">
        <f t="shared" si="4"/>
        <v>95.20384866376952</v>
      </c>
      <c r="N23">
        <f t="shared" si="5"/>
        <v>9.6913913550567798</v>
      </c>
      <c r="O23">
        <f t="shared" si="6"/>
        <v>25.341397224748889</v>
      </c>
      <c r="P23">
        <f t="shared" si="7"/>
        <v>3.0356450634844115E-2</v>
      </c>
      <c r="Q23">
        <f t="shared" si="8"/>
        <v>2.9592469197955675</v>
      </c>
      <c r="R23">
        <f t="shared" si="9"/>
        <v>3.018450774150332E-2</v>
      </c>
      <c r="S23">
        <f t="shared" si="10"/>
        <v>1.8880684391899889E-2</v>
      </c>
      <c r="T23">
        <f t="shared" si="11"/>
        <v>231.28783479831932</v>
      </c>
      <c r="U23">
        <f t="shared" si="12"/>
        <v>29.187294815902955</v>
      </c>
      <c r="V23">
        <f t="shared" si="13"/>
        <v>29.051956666666701</v>
      </c>
      <c r="W23">
        <f t="shared" si="14"/>
        <v>4.0338800843861442</v>
      </c>
      <c r="X23">
        <f t="shared" si="15"/>
        <v>58.795534802196926</v>
      </c>
      <c r="Y23">
        <f t="shared" si="16"/>
        <v>2.2284935359633935</v>
      </c>
      <c r="Z23">
        <f t="shared" si="17"/>
        <v>3.7902428193920006</v>
      </c>
      <c r="AA23">
        <f t="shared" si="18"/>
        <v>1.8053865484227507</v>
      </c>
      <c r="AB23">
        <f t="shared" si="19"/>
        <v>-24.357328275503008</v>
      </c>
      <c r="AC23">
        <f t="shared" si="20"/>
        <v>-171.14484456926095</v>
      </c>
      <c r="AD23">
        <f t="shared" si="21"/>
        <v>-12.671396709528054</v>
      </c>
      <c r="AE23">
        <f t="shared" si="22"/>
        <v>23.114265244027308</v>
      </c>
      <c r="AF23">
        <v>0</v>
      </c>
      <c r="AG23">
        <v>0</v>
      </c>
      <c r="AH23">
        <f t="shared" si="23"/>
        <v>1</v>
      </c>
      <c r="AI23">
        <f t="shared" si="24"/>
        <v>0</v>
      </c>
      <c r="AJ23">
        <f t="shared" si="25"/>
        <v>53602.442615192798</v>
      </c>
      <c r="AK23" t="s">
        <v>293</v>
      </c>
      <c r="AL23">
        <v>0</v>
      </c>
      <c r="AM23">
        <v>0</v>
      </c>
      <c r="AN23">
        <v>0</v>
      </c>
      <c r="AO23" t="e">
        <f t="shared" si="26"/>
        <v>#DIV/0!</v>
      </c>
      <c r="AP23">
        <v>-1</v>
      </c>
      <c r="AQ23" t="s">
        <v>322</v>
      </c>
      <c r="AR23">
        <v>15317.2</v>
      </c>
      <c r="AS23">
        <v>875.03661538461495</v>
      </c>
      <c r="AT23">
        <v>960.93</v>
      </c>
      <c r="AU23">
        <f t="shared" si="27"/>
        <v>8.9385683260367554E-2</v>
      </c>
      <c r="AV23">
        <v>0.5</v>
      </c>
      <c r="AW23">
        <f t="shared" si="28"/>
        <v>1180.1684815544481</v>
      </c>
      <c r="AX23">
        <f t="shared" si="29"/>
        <v>2.8076501952619406</v>
      </c>
      <c r="AY23">
        <f t="shared" si="30"/>
        <v>52.745083043047416</v>
      </c>
      <c r="AZ23">
        <f t="shared" si="31"/>
        <v>3.226361536317873E-3</v>
      </c>
      <c r="BA23">
        <f t="shared" si="32"/>
        <v>-1</v>
      </c>
      <c r="BB23" t="s">
        <v>323</v>
      </c>
      <c r="BC23">
        <v>875.03661538461495</v>
      </c>
      <c r="BD23">
        <v>586.09</v>
      </c>
      <c r="BE23">
        <f t="shared" si="33"/>
        <v>0.3900804429042698</v>
      </c>
      <c r="BF23">
        <f t="shared" si="34"/>
        <v>0.22914679494020121</v>
      </c>
      <c r="BG23">
        <f t="shared" si="35"/>
        <v>1.6395604770598371</v>
      </c>
      <c r="BH23">
        <f t="shared" si="36"/>
        <v>8.9385683260367568E-2</v>
      </c>
      <c r="BI23" t="e">
        <f t="shared" si="37"/>
        <v>#DIV/0!</v>
      </c>
      <c r="BJ23">
        <f t="shared" si="38"/>
        <v>0.15348002893281421</v>
      </c>
      <c r="BK23">
        <f t="shared" si="39"/>
        <v>0.84651997106718579</v>
      </c>
      <c r="BL23">
        <f t="shared" si="40"/>
        <v>1399.98033333333</v>
      </c>
      <c r="BM23">
        <f t="shared" si="41"/>
        <v>1180.1684815544481</v>
      </c>
      <c r="BN23">
        <f t="shared" si="42"/>
        <v>0.84298932881756028</v>
      </c>
      <c r="BO23">
        <f t="shared" si="43"/>
        <v>0.1959786576351206</v>
      </c>
      <c r="BP23">
        <v>6</v>
      </c>
      <c r="BQ23">
        <v>0.5</v>
      </c>
      <c r="BR23" t="s">
        <v>296</v>
      </c>
      <c r="BS23">
        <v>2</v>
      </c>
      <c r="BT23">
        <v>1608222097.75</v>
      </c>
      <c r="BU23">
        <v>248.94243333333301</v>
      </c>
      <c r="BV23">
        <v>252.47640000000001</v>
      </c>
      <c r="BW23">
        <v>21.8917133333333</v>
      </c>
      <c r="BX23">
        <v>21.243476666666702</v>
      </c>
      <c r="BY23">
        <v>248.26046666666701</v>
      </c>
      <c r="BZ23">
        <v>21.5910433333333</v>
      </c>
      <c r="CA23">
        <v>500.02953333333301</v>
      </c>
      <c r="CB23">
        <v>101.696233333333</v>
      </c>
      <c r="CC23">
        <v>9.9980696666666702E-2</v>
      </c>
      <c r="CD23">
        <v>27.979209999999998</v>
      </c>
      <c r="CE23">
        <v>29.051956666666701</v>
      </c>
      <c r="CF23">
        <v>999.9</v>
      </c>
      <c r="CG23">
        <v>0</v>
      </c>
      <c r="CH23">
        <v>0</v>
      </c>
      <c r="CI23">
        <v>10000.642</v>
      </c>
      <c r="CJ23">
        <v>0</v>
      </c>
      <c r="CK23">
        <v>336.60326666666703</v>
      </c>
      <c r="CL23">
        <v>1399.98033333333</v>
      </c>
      <c r="CM23">
        <v>0.89999973333333305</v>
      </c>
      <c r="CN23">
        <v>0.100000266666667</v>
      </c>
      <c r="CO23">
        <v>0</v>
      </c>
      <c r="CP23">
        <v>875.07796666666695</v>
      </c>
      <c r="CQ23">
        <v>4.9994800000000001</v>
      </c>
      <c r="CR23">
        <v>12464.9666666667</v>
      </c>
      <c r="CS23">
        <v>11417.426666666701</v>
      </c>
      <c r="CT23">
        <v>48.683233333333298</v>
      </c>
      <c r="CU23">
        <v>50.125</v>
      </c>
      <c r="CV23">
        <v>49.620733333333298</v>
      </c>
      <c r="CW23">
        <v>49.722633333333299</v>
      </c>
      <c r="CX23">
        <v>50.451733333333301</v>
      </c>
      <c r="CY23">
        <v>1255.48033333333</v>
      </c>
      <c r="CZ23">
        <v>139.5</v>
      </c>
      <c r="DA23">
        <v>0</v>
      </c>
      <c r="DB23">
        <v>70.400000095367403</v>
      </c>
      <c r="DC23">
        <v>0</v>
      </c>
      <c r="DD23">
        <v>875.03661538461495</v>
      </c>
      <c r="DE23">
        <v>-4.1695726478861097</v>
      </c>
      <c r="DF23">
        <v>-76.570940078585096</v>
      </c>
      <c r="DG23">
        <v>12464.657692307699</v>
      </c>
      <c r="DH23">
        <v>15</v>
      </c>
      <c r="DI23">
        <v>1608221551.5</v>
      </c>
      <c r="DJ23" t="s">
        <v>297</v>
      </c>
      <c r="DK23">
        <v>1608221551.5</v>
      </c>
      <c r="DL23">
        <v>1608221551.5</v>
      </c>
      <c r="DM23">
        <v>7</v>
      </c>
      <c r="DN23">
        <v>-6.9000000000000006E-2</v>
      </c>
      <c r="DO23">
        <v>1.2999999999999999E-2</v>
      </c>
      <c r="DP23">
        <v>0.57899999999999996</v>
      </c>
      <c r="DQ23">
        <v>0.27300000000000002</v>
      </c>
      <c r="DR23">
        <v>406</v>
      </c>
      <c r="DS23">
        <v>21</v>
      </c>
      <c r="DT23">
        <v>0.46</v>
      </c>
      <c r="DU23">
        <v>0.13</v>
      </c>
      <c r="DV23">
        <v>2.8138567909796399</v>
      </c>
      <c r="DW23">
        <v>-0.101275311125173</v>
      </c>
      <c r="DX23">
        <v>1.55540129574616E-2</v>
      </c>
      <c r="DY23">
        <v>1</v>
      </c>
      <c r="DZ23">
        <v>-3.5394819354838698</v>
      </c>
      <c r="EA23">
        <v>0.141178548387102</v>
      </c>
      <c r="EB23">
        <v>2.1260297606534601E-2</v>
      </c>
      <c r="EC23">
        <v>1</v>
      </c>
      <c r="ED23">
        <v>0.64794454838709703</v>
      </c>
      <c r="EE23">
        <v>3.3024725806448899E-2</v>
      </c>
      <c r="EF23">
        <v>7.16021820193153E-3</v>
      </c>
      <c r="EG23">
        <v>1</v>
      </c>
      <c r="EH23">
        <v>3</v>
      </c>
      <c r="EI23">
        <v>3</v>
      </c>
      <c r="EJ23" t="s">
        <v>303</v>
      </c>
      <c r="EK23">
        <v>100</v>
      </c>
      <c r="EL23">
        <v>100</v>
      </c>
      <c r="EM23">
        <v>0.68100000000000005</v>
      </c>
      <c r="EN23">
        <v>0.30180000000000001</v>
      </c>
      <c r="EO23">
        <v>0.75135851219694605</v>
      </c>
      <c r="EP23">
        <v>-1.6043650578588901E-5</v>
      </c>
      <c r="EQ23">
        <v>-1.15305589960158E-6</v>
      </c>
      <c r="ER23">
        <v>3.6581349982770798E-10</v>
      </c>
      <c r="ES23">
        <v>-0.122589526649381</v>
      </c>
      <c r="ET23">
        <v>-1.48585495900011E-2</v>
      </c>
      <c r="EU23">
        <v>2.0620247853856302E-3</v>
      </c>
      <c r="EV23">
        <v>-2.1578943166311499E-5</v>
      </c>
      <c r="EW23">
        <v>18</v>
      </c>
      <c r="EX23">
        <v>2225</v>
      </c>
      <c r="EY23">
        <v>1</v>
      </c>
      <c r="EZ23">
        <v>25</v>
      </c>
      <c r="FA23">
        <v>9.1999999999999993</v>
      </c>
      <c r="FB23">
        <v>9.1999999999999993</v>
      </c>
      <c r="FC23">
        <v>2</v>
      </c>
      <c r="FD23">
        <v>509.61700000000002</v>
      </c>
      <c r="FE23">
        <v>483.79500000000002</v>
      </c>
      <c r="FF23">
        <v>23.375800000000002</v>
      </c>
      <c r="FG23">
        <v>34.956000000000003</v>
      </c>
      <c r="FH23">
        <v>29.999700000000001</v>
      </c>
      <c r="FI23">
        <v>34.978400000000001</v>
      </c>
      <c r="FJ23">
        <v>35.013800000000003</v>
      </c>
      <c r="FK23">
        <v>13.345800000000001</v>
      </c>
      <c r="FL23">
        <v>15.473599999999999</v>
      </c>
      <c r="FM23">
        <v>31.5642</v>
      </c>
      <c r="FN23">
        <v>23.383099999999999</v>
      </c>
      <c r="FO23">
        <v>252.76900000000001</v>
      </c>
      <c r="FP23">
        <v>21.3155</v>
      </c>
      <c r="FQ23">
        <v>97.603800000000007</v>
      </c>
      <c r="FR23">
        <v>101.777</v>
      </c>
    </row>
    <row r="24" spans="1:174" x14ac:dyDescent="0.25">
      <c r="A24">
        <v>8</v>
      </c>
      <c r="B24">
        <v>1608222224.5</v>
      </c>
      <c r="C24">
        <v>691</v>
      </c>
      <c r="D24" t="s">
        <v>324</v>
      </c>
      <c r="E24" t="s">
        <v>325</v>
      </c>
      <c r="F24" t="s">
        <v>291</v>
      </c>
      <c r="G24" t="s">
        <v>292</v>
      </c>
      <c r="H24">
        <v>1608222216.5</v>
      </c>
      <c r="I24">
        <f t="shared" si="0"/>
        <v>5.0982845269684424E-4</v>
      </c>
      <c r="J24">
        <f t="shared" si="1"/>
        <v>0.50982845269684429</v>
      </c>
      <c r="K24">
        <f t="shared" si="2"/>
        <v>4.8145393068431952</v>
      </c>
      <c r="L24">
        <f t="shared" si="3"/>
        <v>399.76593548387098</v>
      </c>
      <c r="M24">
        <f t="shared" si="4"/>
        <v>116.32623498445258</v>
      </c>
      <c r="N24">
        <f t="shared" si="5"/>
        <v>11.842030281110862</v>
      </c>
      <c r="O24">
        <f t="shared" si="6"/>
        <v>40.696239450965919</v>
      </c>
      <c r="P24">
        <f t="shared" si="7"/>
        <v>2.8046224826570869E-2</v>
      </c>
      <c r="Q24">
        <f t="shared" si="8"/>
        <v>2.9600416674459469</v>
      </c>
      <c r="R24">
        <f t="shared" si="9"/>
        <v>2.7899427812606323E-2</v>
      </c>
      <c r="S24">
        <f t="shared" si="10"/>
        <v>1.7450267321365429E-2</v>
      </c>
      <c r="T24">
        <f t="shared" si="11"/>
        <v>231.29292510770412</v>
      </c>
      <c r="U24">
        <f t="shared" si="12"/>
        <v>29.212444059833253</v>
      </c>
      <c r="V24">
        <f t="shared" si="13"/>
        <v>29.0733225806452</v>
      </c>
      <c r="W24">
        <f t="shared" si="14"/>
        <v>4.0388681363195031</v>
      </c>
      <c r="X24">
        <f t="shared" si="15"/>
        <v>58.941759719990529</v>
      </c>
      <c r="Y24">
        <f t="shared" si="16"/>
        <v>2.2359247724718485</v>
      </c>
      <c r="Z24">
        <f t="shared" si="17"/>
        <v>3.7934476050492236</v>
      </c>
      <c r="AA24">
        <f t="shared" si="18"/>
        <v>1.8029433638476546</v>
      </c>
      <c r="AB24">
        <f t="shared" si="19"/>
        <v>-22.483434763930831</v>
      </c>
      <c r="AC24">
        <f t="shared" si="20"/>
        <v>-172.28704887828769</v>
      </c>
      <c r="AD24">
        <f t="shared" si="21"/>
        <v>-12.754815359229843</v>
      </c>
      <c r="AE24">
        <f t="shared" si="22"/>
        <v>23.767626106255761</v>
      </c>
      <c r="AF24">
        <v>0</v>
      </c>
      <c r="AG24">
        <v>0</v>
      </c>
      <c r="AH24">
        <f t="shared" si="23"/>
        <v>1</v>
      </c>
      <c r="AI24">
        <f t="shared" si="24"/>
        <v>0</v>
      </c>
      <c r="AJ24">
        <f t="shared" si="25"/>
        <v>53623.118481001417</v>
      </c>
      <c r="AK24" t="s">
        <v>293</v>
      </c>
      <c r="AL24">
        <v>0</v>
      </c>
      <c r="AM24">
        <v>0</v>
      </c>
      <c r="AN24">
        <v>0</v>
      </c>
      <c r="AO24" t="e">
        <f t="shared" si="26"/>
        <v>#DIV/0!</v>
      </c>
      <c r="AP24">
        <v>-1</v>
      </c>
      <c r="AQ24" t="s">
        <v>326</v>
      </c>
      <c r="AR24">
        <v>15317.9</v>
      </c>
      <c r="AS24">
        <v>878.57947999999999</v>
      </c>
      <c r="AT24">
        <v>980.45</v>
      </c>
      <c r="AU24">
        <f t="shared" si="27"/>
        <v>0.10390180019378858</v>
      </c>
      <c r="AV24">
        <v>0.5</v>
      </c>
      <c r="AW24">
        <f t="shared" si="28"/>
        <v>1180.1967577254341</v>
      </c>
      <c r="AX24">
        <f t="shared" si="29"/>
        <v>4.8145393068431952</v>
      </c>
      <c r="AY24">
        <f t="shared" si="30"/>
        <v>61.312283855272582</v>
      </c>
      <c r="AZ24">
        <f t="shared" si="31"/>
        <v>4.9267541778791378E-3</v>
      </c>
      <c r="BA24">
        <f t="shared" si="32"/>
        <v>-1</v>
      </c>
      <c r="BB24" t="s">
        <v>327</v>
      </c>
      <c r="BC24">
        <v>878.57947999999999</v>
      </c>
      <c r="BD24">
        <v>588.44000000000005</v>
      </c>
      <c r="BE24">
        <f t="shared" si="33"/>
        <v>0.39982661022999644</v>
      </c>
      <c r="BF24">
        <f t="shared" si="34"/>
        <v>0.25986714624626939</v>
      </c>
      <c r="BG24">
        <f t="shared" si="35"/>
        <v>1.6661851675616886</v>
      </c>
      <c r="BH24">
        <f t="shared" si="36"/>
        <v>0.10390180019378861</v>
      </c>
      <c r="BI24" t="e">
        <f t="shared" si="37"/>
        <v>#DIV/0!</v>
      </c>
      <c r="BJ24">
        <f t="shared" si="38"/>
        <v>0.1740493911116098</v>
      </c>
      <c r="BK24">
        <f t="shared" si="39"/>
        <v>0.82595060888839023</v>
      </c>
      <c r="BL24">
        <f t="shared" si="40"/>
        <v>1400.01419354839</v>
      </c>
      <c r="BM24">
        <f t="shared" si="41"/>
        <v>1180.1967577254341</v>
      </c>
      <c r="BN24">
        <f t="shared" si="42"/>
        <v>0.8429891376559403</v>
      </c>
      <c r="BO24">
        <f t="shared" si="43"/>
        <v>0.19597827531188072</v>
      </c>
      <c r="BP24">
        <v>6</v>
      </c>
      <c r="BQ24">
        <v>0.5</v>
      </c>
      <c r="BR24" t="s">
        <v>296</v>
      </c>
      <c r="BS24">
        <v>2</v>
      </c>
      <c r="BT24">
        <v>1608222216.5</v>
      </c>
      <c r="BU24">
        <v>399.76593548387098</v>
      </c>
      <c r="BV24">
        <v>405.78761290322598</v>
      </c>
      <c r="BW24">
        <v>21.963861290322601</v>
      </c>
      <c r="BX24">
        <v>21.365538709677399</v>
      </c>
      <c r="BY24">
        <v>399.10793548387102</v>
      </c>
      <c r="BZ24">
        <v>21.6838612903226</v>
      </c>
      <c r="CA24">
        <v>500.02858064516101</v>
      </c>
      <c r="CB24">
        <v>101.700225806452</v>
      </c>
      <c r="CC24">
        <v>9.9942338709677406E-2</v>
      </c>
      <c r="CD24">
        <v>27.993706451612901</v>
      </c>
      <c r="CE24">
        <v>29.0733225806452</v>
      </c>
      <c r="CF24">
        <v>999.9</v>
      </c>
      <c r="CG24">
        <v>0</v>
      </c>
      <c r="CH24">
        <v>0</v>
      </c>
      <c r="CI24">
        <v>10004.757096774199</v>
      </c>
      <c r="CJ24">
        <v>0</v>
      </c>
      <c r="CK24">
        <v>362.849516129032</v>
      </c>
      <c r="CL24">
        <v>1400.01419354839</v>
      </c>
      <c r="CM24">
        <v>0.90000538709677402</v>
      </c>
      <c r="CN24">
        <v>9.9994435483871005E-2</v>
      </c>
      <c r="CO24">
        <v>0</v>
      </c>
      <c r="CP24">
        <v>878.54816129032304</v>
      </c>
      <c r="CQ24">
        <v>4.9994800000000001</v>
      </c>
      <c r="CR24">
        <v>12541.325806451599</v>
      </c>
      <c r="CS24">
        <v>11417.7</v>
      </c>
      <c r="CT24">
        <v>48.764000000000003</v>
      </c>
      <c r="CU24">
        <v>50.235774193548401</v>
      </c>
      <c r="CV24">
        <v>49.749935483870999</v>
      </c>
      <c r="CW24">
        <v>49.811999999999998</v>
      </c>
      <c r="CX24">
        <v>50.536064516129002</v>
      </c>
      <c r="CY24">
        <v>1255.52322580645</v>
      </c>
      <c r="CZ24">
        <v>139.494838709677</v>
      </c>
      <c r="DA24">
        <v>0</v>
      </c>
      <c r="DB24">
        <v>117.89999985694899</v>
      </c>
      <c r="DC24">
        <v>0</v>
      </c>
      <c r="DD24">
        <v>878.57947999999999</v>
      </c>
      <c r="DE24">
        <v>0.368692293443801</v>
      </c>
      <c r="DF24">
        <v>14.492307752521</v>
      </c>
      <c r="DG24">
        <v>12541.512000000001</v>
      </c>
      <c r="DH24">
        <v>15</v>
      </c>
      <c r="DI24">
        <v>1608222243.5</v>
      </c>
      <c r="DJ24" t="s">
        <v>328</v>
      </c>
      <c r="DK24">
        <v>1608222243.5</v>
      </c>
      <c r="DL24">
        <v>1608222242.5</v>
      </c>
      <c r="DM24">
        <v>8</v>
      </c>
      <c r="DN24">
        <v>7.8E-2</v>
      </c>
      <c r="DO24">
        <v>1E-3</v>
      </c>
      <c r="DP24">
        <v>0.65800000000000003</v>
      </c>
      <c r="DQ24">
        <v>0.28000000000000003</v>
      </c>
      <c r="DR24">
        <v>406</v>
      </c>
      <c r="DS24">
        <v>21</v>
      </c>
      <c r="DT24">
        <v>0.24</v>
      </c>
      <c r="DU24">
        <v>0.14000000000000001</v>
      </c>
      <c r="DV24">
        <v>4.8689009315316696</v>
      </c>
      <c r="DW24">
        <v>-0.14311628937786</v>
      </c>
      <c r="DX24">
        <v>2.1522351267704999E-2</v>
      </c>
      <c r="DY24">
        <v>1</v>
      </c>
      <c r="DZ24">
        <v>-6.0968312903225801</v>
      </c>
      <c r="EA24">
        <v>0.121902580645163</v>
      </c>
      <c r="EB24">
        <v>2.5885969264964299E-2</v>
      </c>
      <c r="EC24">
        <v>1</v>
      </c>
      <c r="ED24">
        <v>0.62265400000000004</v>
      </c>
      <c r="EE24">
        <v>8.4626225806449601E-2</v>
      </c>
      <c r="EF24">
        <v>9.6926148341188404E-3</v>
      </c>
      <c r="EG24">
        <v>1</v>
      </c>
      <c r="EH24">
        <v>3</v>
      </c>
      <c r="EI24">
        <v>3</v>
      </c>
      <c r="EJ24" t="s">
        <v>303</v>
      </c>
      <c r="EK24">
        <v>100</v>
      </c>
      <c r="EL24">
        <v>100</v>
      </c>
      <c r="EM24">
        <v>0.65800000000000003</v>
      </c>
      <c r="EN24">
        <v>0.28000000000000003</v>
      </c>
      <c r="EO24">
        <v>0.75135851219694605</v>
      </c>
      <c r="EP24">
        <v>-1.6043650578588901E-5</v>
      </c>
      <c r="EQ24">
        <v>-1.15305589960158E-6</v>
      </c>
      <c r="ER24">
        <v>3.6581349982770798E-10</v>
      </c>
      <c r="ES24">
        <v>-0.122589526649381</v>
      </c>
      <c r="ET24">
        <v>-1.48585495900011E-2</v>
      </c>
      <c r="EU24">
        <v>2.0620247853856302E-3</v>
      </c>
      <c r="EV24">
        <v>-2.1578943166311499E-5</v>
      </c>
      <c r="EW24">
        <v>18</v>
      </c>
      <c r="EX24">
        <v>2225</v>
      </c>
      <c r="EY24">
        <v>1</v>
      </c>
      <c r="EZ24">
        <v>25</v>
      </c>
      <c r="FA24">
        <v>11.2</v>
      </c>
      <c r="FB24">
        <v>11.2</v>
      </c>
      <c r="FC24">
        <v>2</v>
      </c>
      <c r="FD24">
        <v>509.67099999999999</v>
      </c>
      <c r="FE24">
        <v>484.464</v>
      </c>
      <c r="FF24">
        <v>23.3491</v>
      </c>
      <c r="FG24">
        <v>34.880299999999998</v>
      </c>
      <c r="FH24">
        <v>29.9998</v>
      </c>
      <c r="FI24">
        <v>34.9178</v>
      </c>
      <c r="FJ24">
        <v>34.9572</v>
      </c>
      <c r="FK24">
        <v>19.2468</v>
      </c>
      <c r="FL24">
        <v>14.6722</v>
      </c>
      <c r="FM24">
        <v>31.5642</v>
      </c>
      <c r="FN24">
        <v>23.3504</v>
      </c>
      <c r="FO24">
        <v>405.90899999999999</v>
      </c>
      <c r="FP24">
        <v>21.316600000000001</v>
      </c>
      <c r="FQ24">
        <v>97.619600000000005</v>
      </c>
      <c r="FR24">
        <v>101.78700000000001</v>
      </c>
    </row>
    <row r="25" spans="1:174" x14ac:dyDescent="0.25">
      <c r="A25">
        <v>9</v>
      </c>
      <c r="B25">
        <v>1608222343.5999999</v>
      </c>
      <c r="C25">
        <v>810.09999990463302</v>
      </c>
      <c r="D25" t="s">
        <v>329</v>
      </c>
      <c r="E25" t="s">
        <v>330</v>
      </c>
      <c r="F25" t="s">
        <v>291</v>
      </c>
      <c r="G25" t="s">
        <v>292</v>
      </c>
      <c r="H25">
        <v>1608222335.8499999</v>
      </c>
      <c r="I25">
        <f t="shared" si="0"/>
        <v>5.9580777110410197E-4</v>
      </c>
      <c r="J25">
        <f t="shared" si="1"/>
        <v>0.59580777110410199</v>
      </c>
      <c r="K25">
        <f t="shared" si="2"/>
        <v>6.2273832800139424</v>
      </c>
      <c r="L25">
        <f t="shared" si="3"/>
        <v>499.470233333333</v>
      </c>
      <c r="M25">
        <f t="shared" si="4"/>
        <v>185.51135565639223</v>
      </c>
      <c r="N25">
        <f t="shared" si="5"/>
        <v>18.885469074680739</v>
      </c>
      <c r="O25">
        <f t="shared" si="6"/>
        <v>50.847181898728188</v>
      </c>
      <c r="P25">
        <f t="shared" si="7"/>
        <v>3.2949518169713969E-2</v>
      </c>
      <c r="Q25">
        <f t="shared" si="8"/>
        <v>2.9589141425728802</v>
      </c>
      <c r="R25">
        <f t="shared" si="9"/>
        <v>3.2747028828790131E-2</v>
      </c>
      <c r="S25">
        <f t="shared" si="10"/>
        <v>2.0484981996666016E-2</v>
      </c>
      <c r="T25">
        <f t="shared" si="11"/>
        <v>231.28980297787311</v>
      </c>
      <c r="U25">
        <f t="shared" si="12"/>
        <v>29.197154900801269</v>
      </c>
      <c r="V25">
        <f t="shared" si="13"/>
        <v>29.062010000000001</v>
      </c>
      <c r="W25">
        <f t="shared" si="14"/>
        <v>4.0362264499197575</v>
      </c>
      <c r="X25">
        <f t="shared" si="15"/>
        <v>59.056446714603929</v>
      </c>
      <c r="Y25">
        <f t="shared" si="16"/>
        <v>2.2411166350675336</v>
      </c>
      <c r="Z25">
        <f t="shared" si="17"/>
        <v>3.7948721261506804</v>
      </c>
      <c r="AA25">
        <f t="shared" si="18"/>
        <v>1.795109814852224</v>
      </c>
      <c r="AB25">
        <f t="shared" si="19"/>
        <v>-26.275122705690897</v>
      </c>
      <c r="AC25">
        <f t="shared" si="20"/>
        <v>-169.38947876765772</v>
      </c>
      <c r="AD25">
        <f t="shared" si="21"/>
        <v>-12.544774667033183</v>
      </c>
      <c r="AE25">
        <f t="shared" si="22"/>
        <v>23.080426837491302</v>
      </c>
      <c r="AF25">
        <v>0</v>
      </c>
      <c r="AG25">
        <v>0</v>
      </c>
      <c r="AH25">
        <f t="shared" si="23"/>
        <v>1</v>
      </c>
      <c r="AI25">
        <f t="shared" si="24"/>
        <v>0</v>
      </c>
      <c r="AJ25">
        <f t="shared" si="25"/>
        <v>53589.142525523457</v>
      </c>
      <c r="AK25" t="s">
        <v>293</v>
      </c>
      <c r="AL25">
        <v>0</v>
      </c>
      <c r="AM25">
        <v>0</v>
      </c>
      <c r="AN25">
        <v>0</v>
      </c>
      <c r="AO25" t="e">
        <f t="shared" si="26"/>
        <v>#DIV/0!</v>
      </c>
      <c r="AP25">
        <v>-1</v>
      </c>
      <c r="AQ25" t="s">
        <v>331</v>
      </c>
      <c r="AR25">
        <v>15317.4</v>
      </c>
      <c r="AS25">
        <v>883.45584615384598</v>
      </c>
      <c r="AT25">
        <v>999.62</v>
      </c>
      <c r="AU25">
        <f t="shared" si="27"/>
        <v>0.11620831300509593</v>
      </c>
      <c r="AV25">
        <v>0.5</v>
      </c>
      <c r="AW25">
        <f t="shared" si="28"/>
        <v>1180.1788415544402</v>
      </c>
      <c r="AX25">
        <f t="shared" si="29"/>
        <v>6.2273832800139424</v>
      </c>
      <c r="AY25">
        <f t="shared" si="30"/>
        <v>68.573296110674946</v>
      </c>
      <c r="AZ25">
        <f t="shared" si="31"/>
        <v>6.1239729315046799E-3</v>
      </c>
      <c r="BA25">
        <f t="shared" si="32"/>
        <v>-1</v>
      </c>
      <c r="BB25" t="s">
        <v>332</v>
      </c>
      <c r="BC25">
        <v>883.45584615384598</v>
      </c>
      <c r="BD25">
        <v>588.61</v>
      </c>
      <c r="BE25">
        <f t="shared" si="33"/>
        <v>0.41116624317240547</v>
      </c>
      <c r="BF25">
        <f t="shared" si="34"/>
        <v>0.28263096724204773</v>
      </c>
      <c r="BG25">
        <f t="shared" si="35"/>
        <v>1.6982722006082125</v>
      </c>
      <c r="BH25">
        <f t="shared" si="36"/>
        <v>0.11620831300509596</v>
      </c>
      <c r="BI25" t="e">
        <f t="shared" si="37"/>
        <v>#DIV/0!</v>
      </c>
      <c r="BJ25">
        <f t="shared" si="38"/>
        <v>0.18830529488552583</v>
      </c>
      <c r="BK25">
        <f t="shared" si="39"/>
        <v>0.81169470511447417</v>
      </c>
      <c r="BL25">
        <f t="shared" si="40"/>
        <v>1399.9926666666699</v>
      </c>
      <c r="BM25">
        <f t="shared" si="41"/>
        <v>1180.1788415544402</v>
      </c>
      <c r="BN25">
        <f t="shared" si="42"/>
        <v>0.8429893024828492</v>
      </c>
      <c r="BO25">
        <f t="shared" si="43"/>
        <v>0.19597860496569833</v>
      </c>
      <c r="BP25">
        <v>6</v>
      </c>
      <c r="BQ25">
        <v>0.5</v>
      </c>
      <c r="BR25" t="s">
        <v>296</v>
      </c>
      <c r="BS25">
        <v>2</v>
      </c>
      <c r="BT25">
        <v>1608222335.8499999</v>
      </c>
      <c r="BU25">
        <v>499.470233333333</v>
      </c>
      <c r="BV25">
        <v>507.29986666666701</v>
      </c>
      <c r="BW25">
        <v>22.014416666666701</v>
      </c>
      <c r="BX25">
        <v>21.3152166666667</v>
      </c>
      <c r="BY25">
        <v>498.89033333333299</v>
      </c>
      <c r="BZ25">
        <v>21.707540000000002</v>
      </c>
      <c r="CA25">
        <v>500.02123333333299</v>
      </c>
      <c r="CB25">
        <v>101.702233333333</v>
      </c>
      <c r="CC25">
        <v>9.9993316666666707E-2</v>
      </c>
      <c r="CD25">
        <v>28.000146666666701</v>
      </c>
      <c r="CE25">
        <v>29.062010000000001</v>
      </c>
      <c r="CF25">
        <v>999.9</v>
      </c>
      <c r="CG25">
        <v>0</v>
      </c>
      <c r="CH25">
        <v>0</v>
      </c>
      <c r="CI25">
        <v>9998.1650000000009</v>
      </c>
      <c r="CJ25">
        <v>0</v>
      </c>
      <c r="CK25">
        <v>361.64183333333301</v>
      </c>
      <c r="CL25">
        <v>1399.9926666666699</v>
      </c>
      <c r="CM25">
        <v>0.89999899999999999</v>
      </c>
      <c r="CN25">
        <v>0.10000100000000001</v>
      </c>
      <c r="CO25">
        <v>0</v>
      </c>
      <c r="CP25">
        <v>883.46280000000002</v>
      </c>
      <c r="CQ25">
        <v>4.9994800000000001</v>
      </c>
      <c r="CR25">
        <v>12625.5366666667</v>
      </c>
      <c r="CS25">
        <v>11417.52</v>
      </c>
      <c r="CT25">
        <v>48.928733333333298</v>
      </c>
      <c r="CU25">
        <v>50.3791333333333</v>
      </c>
      <c r="CV25">
        <v>49.895666666666699</v>
      </c>
      <c r="CW25">
        <v>49.941200000000002</v>
      </c>
      <c r="CX25">
        <v>50.682866666666598</v>
      </c>
      <c r="CY25">
        <v>1255.4926666666699</v>
      </c>
      <c r="CZ25">
        <v>139.5</v>
      </c>
      <c r="DA25">
        <v>0</v>
      </c>
      <c r="DB25">
        <v>118.5</v>
      </c>
      <c r="DC25">
        <v>0</v>
      </c>
      <c r="DD25">
        <v>883.45584615384598</v>
      </c>
      <c r="DE25">
        <v>1.9839316243270799</v>
      </c>
      <c r="DF25">
        <v>31.996581177489599</v>
      </c>
      <c r="DG25">
        <v>12625.6423076923</v>
      </c>
      <c r="DH25">
        <v>15</v>
      </c>
      <c r="DI25">
        <v>1608222243.5</v>
      </c>
      <c r="DJ25" t="s">
        <v>328</v>
      </c>
      <c r="DK25">
        <v>1608222243.5</v>
      </c>
      <c r="DL25">
        <v>1608222242.5</v>
      </c>
      <c r="DM25">
        <v>8</v>
      </c>
      <c r="DN25">
        <v>7.8E-2</v>
      </c>
      <c r="DO25">
        <v>1E-3</v>
      </c>
      <c r="DP25">
        <v>0.65800000000000003</v>
      </c>
      <c r="DQ25">
        <v>0.28000000000000003</v>
      </c>
      <c r="DR25">
        <v>406</v>
      </c>
      <c r="DS25">
        <v>21</v>
      </c>
      <c r="DT25">
        <v>0.24</v>
      </c>
      <c r="DU25">
        <v>0.14000000000000001</v>
      </c>
      <c r="DV25">
        <v>6.2324795345845896</v>
      </c>
      <c r="DW25">
        <v>-0.14455230382454301</v>
      </c>
      <c r="DX25">
        <v>3.4279746895831797E-2</v>
      </c>
      <c r="DY25">
        <v>1</v>
      </c>
      <c r="DZ25">
        <v>-7.8334112903225801</v>
      </c>
      <c r="EA25">
        <v>0.11046241935486301</v>
      </c>
      <c r="EB25">
        <v>3.86907214635153E-2</v>
      </c>
      <c r="EC25">
        <v>1</v>
      </c>
      <c r="ED25">
        <v>0.69935064516128997</v>
      </c>
      <c r="EE25">
        <v>-1.01045322580676E-2</v>
      </c>
      <c r="EF25">
        <v>9.6986944742951395E-4</v>
      </c>
      <c r="EG25">
        <v>1</v>
      </c>
      <c r="EH25">
        <v>3</v>
      </c>
      <c r="EI25">
        <v>3</v>
      </c>
      <c r="EJ25" t="s">
        <v>303</v>
      </c>
      <c r="EK25">
        <v>100</v>
      </c>
      <c r="EL25">
        <v>100</v>
      </c>
      <c r="EM25">
        <v>0.57899999999999996</v>
      </c>
      <c r="EN25">
        <v>0.30669999999999997</v>
      </c>
      <c r="EO25">
        <v>0.82951125177938501</v>
      </c>
      <c r="EP25">
        <v>-1.6043650578588901E-5</v>
      </c>
      <c r="EQ25">
        <v>-1.15305589960158E-6</v>
      </c>
      <c r="ER25">
        <v>3.6581349982770798E-10</v>
      </c>
      <c r="ES25">
        <v>-0.12151950687914601</v>
      </c>
      <c r="ET25">
        <v>-1.48585495900011E-2</v>
      </c>
      <c r="EU25">
        <v>2.0620247853856302E-3</v>
      </c>
      <c r="EV25">
        <v>-2.1578943166311499E-5</v>
      </c>
      <c r="EW25">
        <v>18</v>
      </c>
      <c r="EX25">
        <v>2225</v>
      </c>
      <c r="EY25">
        <v>1</v>
      </c>
      <c r="EZ25">
        <v>25</v>
      </c>
      <c r="FA25">
        <v>1.7</v>
      </c>
      <c r="FB25">
        <v>1.7</v>
      </c>
      <c r="FC25">
        <v>2</v>
      </c>
      <c r="FD25">
        <v>509.72500000000002</v>
      </c>
      <c r="FE25">
        <v>483.91300000000001</v>
      </c>
      <c r="FF25">
        <v>23.3825</v>
      </c>
      <c r="FG25">
        <v>34.846699999999998</v>
      </c>
      <c r="FH25">
        <v>30.0002</v>
      </c>
      <c r="FI25">
        <v>34.8797</v>
      </c>
      <c r="FJ25">
        <v>34.920299999999997</v>
      </c>
      <c r="FK25">
        <v>22.990200000000002</v>
      </c>
      <c r="FL25">
        <v>14.991899999999999</v>
      </c>
      <c r="FM25">
        <v>31.5642</v>
      </c>
      <c r="FN25">
        <v>23.293199999999999</v>
      </c>
      <c r="FO25">
        <v>507.46199999999999</v>
      </c>
      <c r="FP25">
        <v>21.308499999999999</v>
      </c>
      <c r="FQ25">
        <v>97.628399999999999</v>
      </c>
      <c r="FR25">
        <v>101.789</v>
      </c>
    </row>
    <row r="26" spans="1:174" x14ac:dyDescent="0.25">
      <c r="A26">
        <v>10</v>
      </c>
      <c r="B26">
        <v>1608222436.5999999</v>
      </c>
      <c r="C26">
        <v>903.09999990463302</v>
      </c>
      <c r="D26" t="s">
        <v>333</v>
      </c>
      <c r="E26" t="s">
        <v>334</v>
      </c>
      <c r="F26" t="s">
        <v>291</v>
      </c>
      <c r="G26" t="s">
        <v>292</v>
      </c>
      <c r="H26">
        <v>1608222428.8499999</v>
      </c>
      <c r="I26">
        <f t="shared" si="0"/>
        <v>5.4137859191785871E-4</v>
      </c>
      <c r="J26">
        <f t="shared" si="1"/>
        <v>0.54137859191785875</v>
      </c>
      <c r="K26">
        <f t="shared" si="2"/>
        <v>7.8305870397074049</v>
      </c>
      <c r="L26">
        <f t="shared" si="3"/>
        <v>599.231766666667</v>
      </c>
      <c r="M26">
        <f t="shared" si="4"/>
        <v>164.11008311148248</v>
      </c>
      <c r="N26">
        <f t="shared" si="5"/>
        <v>16.706663942904914</v>
      </c>
      <c r="O26">
        <f t="shared" si="6"/>
        <v>61.002734017339328</v>
      </c>
      <c r="P26">
        <f t="shared" si="7"/>
        <v>2.9694946412375967E-2</v>
      </c>
      <c r="Q26">
        <f t="shared" si="8"/>
        <v>2.9587819384280363</v>
      </c>
      <c r="R26">
        <f t="shared" si="9"/>
        <v>2.9530367935494354E-2</v>
      </c>
      <c r="S26">
        <f t="shared" si="10"/>
        <v>1.8471190499934058E-2</v>
      </c>
      <c r="T26">
        <f t="shared" si="11"/>
        <v>231.28916464936898</v>
      </c>
      <c r="U26">
        <f t="shared" si="12"/>
        <v>29.190723217266822</v>
      </c>
      <c r="V26">
        <f t="shared" si="13"/>
        <v>29.104586666666702</v>
      </c>
      <c r="W26">
        <f t="shared" si="14"/>
        <v>4.0461766918225068</v>
      </c>
      <c r="X26">
        <f t="shared" si="15"/>
        <v>59.03044621863026</v>
      </c>
      <c r="Y26">
        <f t="shared" si="16"/>
        <v>2.2374529094971871</v>
      </c>
      <c r="Z26">
        <f t="shared" si="17"/>
        <v>3.7903371104639176</v>
      </c>
      <c r="AA26">
        <f t="shared" si="18"/>
        <v>1.8087237823253197</v>
      </c>
      <c r="AB26">
        <f t="shared" si="19"/>
        <v>-23.874795903577571</v>
      </c>
      <c r="AC26">
        <f t="shared" si="20"/>
        <v>-179.44510765500593</v>
      </c>
      <c r="AD26">
        <f t="shared" si="21"/>
        <v>-13.291539852945471</v>
      </c>
      <c r="AE26">
        <f t="shared" si="22"/>
        <v>14.677721237840018</v>
      </c>
      <c r="AF26">
        <v>0</v>
      </c>
      <c r="AG26">
        <v>0</v>
      </c>
      <c r="AH26">
        <f t="shared" si="23"/>
        <v>1</v>
      </c>
      <c r="AI26">
        <f t="shared" si="24"/>
        <v>0</v>
      </c>
      <c r="AJ26">
        <f t="shared" si="25"/>
        <v>53588.92669495962</v>
      </c>
      <c r="AK26" t="s">
        <v>293</v>
      </c>
      <c r="AL26">
        <v>0</v>
      </c>
      <c r="AM26">
        <v>0</v>
      </c>
      <c r="AN26">
        <v>0</v>
      </c>
      <c r="AO26" t="e">
        <f t="shared" si="26"/>
        <v>#DIV/0!</v>
      </c>
      <c r="AP26">
        <v>-1</v>
      </c>
      <c r="AQ26" t="s">
        <v>335</v>
      </c>
      <c r="AR26">
        <v>15316.9</v>
      </c>
      <c r="AS26">
        <v>889.92700000000002</v>
      </c>
      <c r="AT26">
        <v>1019.33</v>
      </c>
      <c r="AU26">
        <f t="shared" si="27"/>
        <v>0.12694907439200265</v>
      </c>
      <c r="AV26">
        <v>0.5</v>
      </c>
      <c r="AW26">
        <f t="shared" si="28"/>
        <v>1180.1754815544443</v>
      </c>
      <c r="AX26">
        <f t="shared" si="29"/>
        <v>7.8305870397074049</v>
      </c>
      <c r="AY26">
        <f t="shared" si="30"/>
        <v>74.911092501736348</v>
      </c>
      <c r="AZ26">
        <f t="shared" si="31"/>
        <v>7.4824356019296172E-3</v>
      </c>
      <c r="BA26">
        <f t="shared" si="32"/>
        <v>-1</v>
      </c>
      <c r="BB26" t="s">
        <v>336</v>
      </c>
      <c r="BC26">
        <v>889.92700000000002</v>
      </c>
      <c r="BD26">
        <v>595.17999999999995</v>
      </c>
      <c r="BE26">
        <f t="shared" si="33"/>
        <v>0.4161066582951547</v>
      </c>
      <c r="BF26">
        <f t="shared" si="34"/>
        <v>0.30508782270423196</v>
      </c>
      <c r="BG26">
        <f t="shared" si="35"/>
        <v>1.7126415538156525</v>
      </c>
      <c r="BH26">
        <f t="shared" si="36"/>
        <v>0.12694907439200259</v>
      </c>
      <c r="BI26" t="e">
        <f t="shared" si="37"/>
        <v>#DIV/0!</v>
      </c>
      <c r="BJ26">
        <f t="shared" si="38"/>
        <v>0.20404164646887302</v>
      </c>
      <c r="BK26">
        <f t="shared" si="39"/>
        <v>0.79595835353112698</v>
      </c>
      <c r="BL26">
        <f t="shared" si="40"/>
        <v>1399.98866666667</v>
      </c>
      <c r="BM26">
        <f t="shared" si="41"/>
        <v>1180.1754815544443</v>
      </c>
      <c r="BN26">
        <f t="shared" si="42"/>
        <v>0.8429893110237856</v>
      </c>
      <c r="BO26">
        <f t="shared" si="43"/>
        <v>0.19597862204757138</v>
      </c>
      <c r="BP26">
        <v>6</v>
      </c>
      <c r="BQ26">
        <v>0.5</v>
      </c>
      <c r="BR26" t="s">
        <v>296</v>
      </c>
      <c r="BS26">
        <v>2</v>
      </c>
      <c r="BT26">
        <v>1608222428.8499999</v>
      </c>
      <c r="BU26">
        <v>599.231766666667</v>
      </c>
      <c r="BV26">
        <v>609.01736666666704</v>
      </c>
      <c r="BW26">
        <v>21.978570000000001</v>
      </c>
      <c r="BX26">
        <v>21.343219999999999</v>
      </c>
      <c r="BY26">
        <v>598.74676666666699</v>
      </c>
      <c r="BZ26">
        <v>21.6732266666667</v>
      </c>
      <c r="CA26">
        <v>500.02033333333299</v>
      </c>
      <c r="CB26">
        <v>101.7016</v>
      </c>
      <c r="CC26">
        <v>9.9968959999999996E-2</v>
      </c>
      <c r="CD26">
        <v>27.9796366666667</v>
      </c>
      <c r="CE26">
        <v>29.104586666666702</v>
      </c>
      <c r="CF26">
        <v>999.9</v>
      </c>
      <c r="CG26">
        <v>0</v>
      </c>
      <c r="CH26">
        <v>0</v>
      </c>
      <c r="CI26">
        <v>9997.4776666666694</v>
      </c>
      <c r="CJ26">
        <v>0</v>
      </c>
      <c r="CK26">
        <v>363.71713333333298</v>
      </c>
      <c r="CL26">
        <v>1399.98866666667</v>
      </c>
      <c r="CM26">
        <v>0.90000119999999995</v>
      </c>
      <c r="CN26">
        <v>9.9998799999999999E-2</v>
      </c>
      <c r="CO26">
        <v>0</v>
      </c>
      <c r="CP26">
        <v>889.89599999999996</v>
      </c>
      <c r="CQ26">
        <v>4.9994800000000001</v>
      </c>
      <c r="CR26">
        <v>12726.39</v>
      </c>
      <c r="CS26">
        <v>11417.493333333299</v>
      </c>
      <c r="CT26">
        <v>49.061999999999998</v>
      </c>
      <c r="CU26">
        <v>50.499933333333303</v>
      </c>
      <c r="CV26">
        <v>50.0124</v>
      </c>
      <c r="CW26">
        <v>50.082999999999998</v>
      </c>
      <c r="CX26">
        <v>50.795466666666599</v>
      </c>
      <c r="CY26">
        <v>1255.48866666667</v>
      </c>
      <c r="CZ26">
        <v>139.5</v>
      </c>
      <c r="DA26">
        <v>0</v>
      </c>
      <c r="DB26">
        <v>92.399999856948895</v>
      </c>
      <c r="DC26">
        <v>0</v>
      </c>
      <c r="DD26">
        <v>889.92700000000002</v>
      </c>
      <c r="DE26">
        <v>1.228923073142</v>
      </c>
      <c r="DF26">
        <v>14.919658103870299</v>
      </c>
      <c r="DG26">
        <v>12726.4</v>
      </c>
      <c r="DH26">
        <v>15</v>
      </c>
      <c r="DI26">
        <v>1608222243.5</v>
      </c>
      <c r="DJ26" t="s">
        <v>328</v>
      </c>
      <c r="DK26">
        <v>1608222243.5</v>
      </c>
      <c r="DL26">
        <v>1608222242.5</v>
      </c>
      <c r="DM26">
        <v>8</v>
      </c>
      <c r="DN26">
        <v>7.8E-2</v>
      </c>
      <c r="DO26">
        <v>1E-3</v>
      </c>
      <c r="DP26">
        <v>0.65800000000000003</v>
      </c>
      <c r="DQ26">
        <v>0.28000000000000003</v>
      </c>
      <c r="DR26">
        <v>406</v>
      </c>
      <c r="DS26">
        <v>21</v>
      </c>
      <c r="DT26">
        <v>0.24</v>
      </c>
      <c r="DU26">
        <v>0.14000000000000001</v>
      </c>
      <c r="DV26">
        <v>7.8374019935636197</v>
      </c>
      <c r="DW26">
        <v>-3.97679295693266E-2</v>
      </c>
      <c r="DX26">
        <v>4.3601291600337301E-2</v>
      </c>
      <c r="DY26">
        <v>1</v>
      </c>
      <c r="DZ26">
        <v>-9.7937977419354798</v>
      </c>
      <c r="EA26">
        <v>0.184448225806459</v>
      </c>
      <c r="EB26">
        <v>4.83998726144469E-2</v>
      </c>
      <c r="EC26">
        <v>1</v>
      </c>
      <c r="ED26">
        <v>0.63663180645161299</v>
      </c>
      <c r="EE26">
        <v>-0.19900238709677601</v>
      </c>
      <c r="EF26">
        <v>1.73996352768956E-2</v>
      </c>
      <c r="EG26">
        <v>1</v>
      </c>
      <c r="EH26">
        <v>3</v>
      </c>
      <c r="EI26">
        <v>3</v>
      </c>
      <c r="EJ26" t="s">
        <v>303</v>
      </c>
      <c r="EK26">
        <v>100</v>
      </c>
      <c r="EL26">
        <v>100</v>
      </c>
      <c r="EM26">
        <v>0.48499999999999999</v>
      </c>
      <c r="EN26">
        <v>0.30620000000000003</v>
      </c>
      <c r="EO26">
        <v>0.82951125177938501</v>
      </c>
      <c r="EP26">
        <v>-1.6043650578588901E-5</v>
      </c>
      <c r="EQ26">
        <v>-1.15305589960158E-6</v>
      </c>
      <c r="ER26">
        <v>3.6581349982770798E-10</v>
      </c>
      <c r="ES26">
        <v>-0.12151950687914601</v>
      </c>
      <c r="ET26">
        <v>-1.48585495900011E-2</v>
      </c>
      <c r="EU26">
        <v>2.0620247853856302E-3</v>
      </c>
      <c r="EV26">
        <v>-2.1578943166311499E-5</v>
      </c>
      <c r="EW26">
        <v>18</v>
      </c>
      <c r="EX26">
        <v>2225</v>
      </c>
      <c r="EY26">
        <v>1</v>
      </c>
      <c r="EZ26">
        <v>25</v>
      </c>
      <c r="FA26">
        <v>3.2</v>
      </c>
      <c r="FB26">
        <v>3.2</v>
      </c>
      <c r="FC26">
        <v>2</v>
      </c>
      <c r="FD26">
        <v>509.49900000000002</v>
      </c>
      <c r="FE26">
        <v>484.11500000000001</v>
      </c>
      <c r="FF26">
        <v>23.239000000000001</v>
      </c>
      <c r="FG26">
        <v>34.853099999999998</v>
      </c>
      <c r="FH26">
        <v>29.9999</v>
      </c>
      <c r="FI26">
        <v>34.8718</v>
      </c>
      <c r="FJ26">
        <v>34.907499999999999</v>
      </c>
      <c r="FK26">
        <v>26.6401</v>
      </c>
      <c r="FL26">
        <v>14.445600000000001</v>
      </c>
      <c r="FM26">
        <v>31.5642</v>
      </c>
      <c r="FN26">
        <v>23.244499999999999</v>
      </c>
      <c r="FO26">
        <v>609.29899999999998</v>
      </c>
      <c r="FP26">
        <v>21.374500000000001</v>
      </c>
      <c r="FQ26">
        <v>97.627099999999999</v>
      </c>
      <c r="FR26">
        <v>101.785</v>
      </c>
    </row>
    <row r="27" spans="1:174" x14ac:dyDescent="0.25">
      <c r="A27">
        <v>11</v>
      </c>
      <c r="B27">
        <v>1608222542.5999999</v>
      </c>
      <c r="C27">
        <v>1009.09999990463</v>
      </c>
      <c r="D27" t="s">
        <v>337</v>
      </c>
      <c r="E27" t="s">
        <v>338</v>
      </c>
      <c r="F27" t="s">
        <v>291</v>
      </c>
      <c r="G27" t="s">
        <v>292</v>
      </c>
      <c r="H27">
        <v>1608222534.8499999</v>
      </c>
      <c r="I27">
        <f t="shared" si="0"/>
        <v>5.2319198412534361E-4</v>
      </c>
      <c r="J27">
        <f t="shared" si="1"/>
        <v>0.52319198412534362</v>
      </c>
      <c r="K27">
        <f t="shared" si="2"/>
        <v>9.2711657947672439</v>
      </c>
      <c r="L27">
        <f t="shared" si="3"/>
        <v>699.59846666666601</v>
      </c>
      <c r="M27">
        <f t="shared" si="4"/>
        <v>169.21345358982063</v>
      </c>
      <c r="N27">
        <f t="shared" si="5"/>
        <v>17.226387345215464</v>
      </c>
      <c r="O27">
        <f t="shared" si="6"/>
        <v>71.221016516406493</v>
      </c>
      <c r="P27">
        <f t="shared" si="7"/>
        <v>2.8786258197730501E-2</v>
      </c>
      <c r="Q27">
        <f t="shared" si="8"/>
        <v>2.9595798090811121</v>
      </c>
      <c r="R27">
        <f t="shared" si="9"/>
        <v>2.8631611207740121E-2</v>
      </c>
      <c r="S27">
        <f t="shared" si="10"/>
        <v>1.7908582023954026E-2</v>
      </c>
      <c r="T27">
        <f t="shared" si="11"/>
        <v>231.2892970073116</v>
      </c>
      <c r="U27">
        <f t="shared" si="12"/>
        <v>29.222925264378357</v>
      </c>
      <c r="V27">
        <f t="shared" si="13"/>
        <v>29.0932833333333</v>
      </c>
      <c r="W27">
        <f t="shared" si="14"/>
        <v>4.0435329998373586</v>
      </c>
      <c r="X27">
        <f t="shared" si="15"/>
        <v>59.019834109329807</v>
      </c>
      <c r="Y27">
        <f t="shared" si="16"/>
        <v>2.2406853480868745</v>
      </c>
      <c r="Z27">
        <f t="shared" si="17"/>
        <v>3.7964955034203816</v>
      </c>
      <c r="AA27">
        <f t="shared" si="18"/>
        <v>1.8028476517504841</v>
      </c>
      <c r="AB27">
        <f t="shared" si="19"/>
        <v>-23.072766499927653</v>
      </c>
      <c r="AC27">
        <f t="shared" si="20"/>
        <v>-173.24684582722486</v>
      </c>
      <c r="AD27">
        <f t="shared" si="21"/>
        <v>-12.830026424172571</v>
      </c>
      <c r="AE27">
        <f t="shared" si="22"/>
        <v>22.139658255986518</v>
      </c>
      <c r="AF27">
        <v>0</v>
      </c>
      <c r="AG27">
        <v>0</v>
      </c>
      <c r="AH27">
        <f t="shared" si="23"/>
        <v>1</v>
      </c>
      <c r="AI27">
        <f t="shared" si="24"/>
        <v>0</v>
      </c>
      <c r="AJ27">
        <f t="shared" si="25"/>
        <v>53607.251844621424</v>
      </c>
      <c r="AK27" t="s">
        <v>293</v>
      </c>
      <c r="AL27">
        <v>0</v>
      </c>
      <c r="AM27">
        <v>0</v>
      </c>
      <c r="AN27">
        <v>0</v>
      </c>
      <c r="AO27" t="e">
        <f t="shared" si="26"/>
        <v>#DIV/0!</v>
      </c>
      <c r="AP27">
        <v>-1</v>
      </c>
      <c r="AQ27" t="s">
        <v>339</v>
      </c>
      <c r="AR27">
        <v>15316.5</v>
      </c>
      <c r="AS27">
        <v>898.50008000000003</v>
      </c>
      <c r="AT27">
        <v>1042.27</v>
      </c>
      <c r="AU27">
        <f t="shared" si="27"/>
        <v>0.13793922879867981</v>
      </c>
      <c r="AV27">
        <v>0.5</v>
      </c>
      <c r="AW27">
        <f t="shared" si="28"/>
        <v>1180.1768105579915</v>
      </c>
      <c r="AX27">
        <f t="shared" si="29"/>
        <v>9.2711657947672439</v>
      </c>
      <c r="AY27">
        <f t="shared" si="30"/>
        <v>81.396339547227498</v>
      </c>
      <c r="AZ27">
        <f t="shared" si="31"/>
        <v>8.7030737283432993E-3</v>
      </c>
      <c r="BA27">
        <f t="shared" si="32"/>
        <v>-1</v>
      </c>
      <c r="BB27" t="s">
        <v>340</v>
      </c>
      <c r="BC27">
        <v>898.50008000000003</v>
      </c>
      <c r="BD27">
        <v>597.5</v>
      </c>
      <c r="BE27">
        <f t="shared" si="33"/>
        <v>0.42673203680428295</v>
      </c>
      <c r="BF27">
        <f t="shared" si="34"/>
        <v>0.32324554264001609</v>
      </c>
      <c r="BG27">
        <f t="shared" si="35"/>
        <v>1.7443849372384936</v>
      </c>
      <c r="BH27">
        <f t="shared" si="36"/>
        <v>0.13793922879867976</v>
      </c>
      <c r="BI27" t="e">
        <f t="shared" si="37"/>
        <v>#DIV/0!</v>
      </c>
      <c r="BJ27">
        <f t="shared" si="38"/>
        <v>0.21495736731309986</v>
      </c>
      <c r="BK27">
        <f t="shared" si="39"/>
        <v>0.78504263268690011</v>
      </c>
      <c r="BL27">
        <f t="shared" si="40"/>
        <v>1399.99033333333</v>
      </c>
      <c r="BM27">
        <f t="shared" si="41"/>
        <v>1180.1768105579915</v>
      </c>
      <c r="BN27">
        <f t="shared" si="42"/>
        <v>0.84298925675295933</v>
      </c>
      <c r="BO27">
        <f t="shared" si="43"/>
        <v>0.19597851350591888</v>
      </c>
      <c r="BP27">
        <v>6</v>
      </c>
      <c r="BQ27">
        <v>0.5</v>
      </c>
      <c r="BR27" t="s">
        <v>296</v>
      </c>
      <c r="BS27">
        <v>2</v>
      </c>
      <c r="BT27">
        <v>1608222534.8499999</v>
      </c>
      <c r="BU27">
        <v>699.59846666666601</v>
      </c>
      <c r="BV27">
        <v>711.16243333333296</v>
      </c>
      <c r="BW27">
        <v>22.010076666666698</v>
      </c>
      <c r="BX27">
        <v>21.396100000000001</v>
      </c>
      <c r="BY27">
        <v>699.21870000000001</v>
      </c>
      <c r="BZ27">
        <v>21.703393333333299</v>
      </c>
      <c r="CA27">
        <v>500.02859999999998</v>
      </c>
      <c r="CB27">
        <v>101.70269999999999</v>
      </c>
      <c r="CC27">
        <v>0.10000528</v>
      </c>
      <c r="CD27">
        <v>28.007483333333301</v>
      </c>
      <c r="CE27">
        <v>29.0932833333333</v>
      </c>
      <c r="CF27">
        <v>999.9</v>
      </c>
      <c r="CG27">
        <v>0</v>
      </c>
      <c r="CH27">
        <v>0</v>
      </c>
      <c r="CI27">
        <v>10001.894</v>
      </c>
      <c r="CJ27">
        <v>0</v>
      </c>
      <c r="CK27">
        <v>386.79410000000001</v>
      </c>
      <c r="CL27">
        <v>1399.99033333333</v>
      </c>
      <c r="CM27">
        <v>0.89999956666666703</v>
      </c>
      <c r="CN27">
        <v>0.100000433333333</v>
      </c>
      <c r="CO27">
        <v>0</v>
      </c>
      <c r="CP27">
        <v>898.48753333333298</v>
      </c>
      <c r="CQ27">
        <v>4.9994800000000001</v>
      </c>
      <c r="CR27">
        <v>12853.803333333301</v>
      </c>
      <c r="CS27">
        <v>11417.5</v>
      </c>
      <c r="CT27">
        <v>49.207999999999998</v>
      </c>
      <c r="CU27">
        <v>50.672533333333298</v>
      </c>
      <c r="CV27">
        <v>50.1788666666667</v>
      </c>
      <c r="CW27">
        <v>50.254066666666702</v>
      </c>
      <c r="CX27">
        <v>50.9412666666666</v>
      </c>
      <c r="CY27">
        <v>1255.4929999999999</v>
      </c>
      <c r="CZ27">
        <v>139.49766666666699</v>
      </c>
      <c r="DA27">
        <v>0</v>
      </c>
      <c r="DB27">
        <v>105.09999990463299</v>
      </c>
      <c r="DC27">
        <v>0</v>
      </c>
      <c r="DD27">
        <v>898.50008000000003</v>
      </c>
      <c r="DE27">
        <v>2.17776924050635</v>
      </c>
      <c r="DF27">
        <v>19.723076989458399</v>
      </c>
      <c r="DG27">
        <v>12854.064</v>
      </c>
      <c r="DH27">
        <v>15</v>
      </c>
      <c r="DI27">
        <v>1608222243.5</v>
      </c>
      <c r="DJ27" t="s">
        <v>328</v>
      </c>
      <c r="DK27">
        <v>1608222243.5</v>
      </c>
      <c r="DL27">
        <v>1608222242.5</v>
      </c>
      <c r="DM27">
        <v>8</v>
      </c>
      <c r="DN27">
        <v>7.8E-2</v>
      </c>
      <c r="DO27">
        <v>1E-3</v>
      </c>
      <c r="DP27">
        <v>0.65800000000000003</v>
      </c>
      <c r="DQ27">
        <v>0.28000000000000003</v>
      </c>
      <c r="DR27">
        <v>406</v>
      </c>
      <c r="DS27">
        <v>21</v>
      </c>
      <c r="DT27">
        <v>0.24</v>
      </c>
      <c r="DU27">
        <v>0.14000000000000001</v>
      </c>
      <c r="DV27">
        <v>9.2809112959945601</v>
      </c>
      <c r="DW27">
        <v>-3.8525169178949298E-2</v>
      </c>
      <c r="DX27">
        <v>3.7072571559458901E-2</v>
      </c>
      <c r="DY27">
        <v>1</v>
      </c>
      <c r="DZ27">
        <v>-11.573132258064501</v>
      </c>
      <c r="EA27">
        <v>3.0600000000042701E-2</v>
      </c>
      <c r="EB27">
        <v>4.2704199288086699E-2</v>
      </c>
      <c r="EC27">
        <v>1</v>
      </c>
      <c r="ED27">
        <v>0.61267809677419305</v>
      </c>
      <c r="EE27">
        <v>7.4729177419352796E-2</v>
      </c>
      <c r="EF27">
        <v>5.9565402566711901E-3</v>
      </c>
      <c r="EG27">
        <v>1</v>
      </c>
      <c r="EH27">
        <v>3</v>
      </c>
      <c r="EI27">
        <v>3</v>
      </c>
      <c r="EJ27" t="s">
        <v>303</v>
      </c>
      <c r="EK27">
        <v>100</v>
      </c>
      <c r="EL27">
        <v>100</v>
      </c>
      <c r="EM27">
        <v>0.38</v>
      </c>
      <c r="EN27">
        <v>0.307</v>
      </c>
      <c r="EO27">
        <v>0.82951125177938501</v>
      </c>
      <c r="EP27">
        <v>-1.6043650578588901E-5</v>
      </c>
      <c r="EQ27">
        <v>-1.15305589960158E-6</v>
      </c>
      <c r="ER27">
        <v>3.6581349982770798E-10</v>
      </c>
      <c r="ES27">
        <v>-0.12151950687914601</v>
      </c>
      <c r="ET27">
        <v>-1.48585495900011E-2</v>
      </c>
      <c r="EU27">
        <v>2.0620247853856302E-3</v>
      </c>
      <c r="EV27">
        <v>-2.1578943166311499E-5</v>
      </c>
      <c r="EW27">
        <v>18</v>
      </c>
      <c r="EX27">
        <v>2225</v>
      </c>
      <c r="EY27">
        <v>1</v>
      </c>
      <c r="EZ27">
        <v>25</v>
      </c>
      <c r="FA27">
        <v>5</v>
      </c>
      <c r="FB27">
        <v>5</v>
      </c>
      <c r="FC27">
        <v>2</v>
      </c>
      <c r="FD27">
        <v>509.56599999999997</v>
      </c>
      <c r="FE27">
        <v>484.10199999999998</v>
      </c>
      <c r="FF27">
        <v>23.212499999999999</v>
      </c>
      <c r="FG27">
        <v>34.869</v>
      </c>
      <c r="FH27">
        <v>30.0002</v>
      </c>
      <c r="FI27">
        <v>34.876399999999997</v>
      </c>
      <c r="FJ27">
        <v>34.910699999999999</v>
      </c>
      <c r="FK27">
        <v>30.1936</v>
      </c>
      <c r="FL27">
        <v>13.7948</v>
      </c>
      <c r="FM27">
        <v>31.188300000000002</v>
      </c>
      <c r="FN27">
        <v>23.206600000000002</v>
      </c>
      <c r="FO27">
        <v>711.36199999999997</v>
      </c>
      <c r="FP27">
        <v>21.3888</v>
      </c>
      <c r="FQ27">
        <v>97.624499999999998</v>
      </c>
      <c r="FR27">
        <v>101.779</v>
      </c>
    </row>
    <row r="28" spans="1:174" x14ac:dyDescent="0.25">
      <c r="A28">
        <v>12</v>
      </c>
      <c r="B28">
        <v>1608222643.5999999</v>
      </c>
      <c r="C28">
        <v>1110.0999999046301</v>
      </c>
      <c r="D28" t="s">
        <v>341</v>
      </c>
      <c r="E28" t="s">
        <v>342</v>
      </c>
      <c r="F28" t="s">
        <v>291</v>
      </c>
      <c r="G28" t="s">
        <v>292</v>
      </c>
      <c r="H28">
        <v>1608222635.8499999</v>
      </c>
      <c r="I28">
        <f t="shared" si="0"/>
        <v>5.6868277523227718E-4</v>
      </c>
      <c r="J28">
        <f t="shared" si="1"/>
        <v>0.56868277523227717</v>
      </c>
      <c r="K28">
        <f t="shared" si="2"/>
        <v>10.499652999501407</v>
      </c>
      <c r="L28">
        <f t="shared" si="3"/>
        <v>799.47773333333305</v>
      </c>
      <c r="M28">
        <f t="shared" si="4"/>
        <v>243.39798031683316</v>
      </c>
      <c r="N28">
        <f t="shared" si="5"/>
        <v>24.779161235672095</v>
      </c>
      <c r="O28">
        <f t="shared" si="6"/>
        <v>81.390928687283989</v>
      </c>
      <c r="P28">
        <f t="shared" si="7"/>
        <v>3.1219608911229099E-2</v>
      </c>
      <c r="Q28">
        <f t="shared" si="8"/>
        <v>2.9578543698008697</v>
      </c>
      <c r="R28">
        <f t="shared" si="9"/>
        <v>3.103769546212853E-2</v>
      </c>
      <c r="S28">
        <f t="shared" si="10"/>
        <v>1.9414815354213272E-2</v>
      </c>
      <c r="T28">
        <f t="shared" si="11"/>
        <v>231.28680452337235</v>
      </c>
      <c r="U28">
        <f t="shared" si="12"/>
        <v>29.192699836039058</v>
      </c>
      <c r="V28">
        <f t="shared" si="13"/>
        <v>29.12717</v>
      </c>
      <c r="W28">
        <f t="shared" si="14"/>
        <v>4.0514631322988475</v>
      </c>
      <c r="X28">
        <f t="shared" si="15"/>
        <v>59.168717516116821</v>
      </c>
      <c r="Y28">
        <f t="shared" si="16"/>
        <v>2.2438286791148596</v>
      </c>
      <c r="Z28">
        <f t="shared" si="17"/>
        <v>3.7922550518416571</v>
      </c>
      <c r="AA28">
        <f t="shared" si="18"/>
        <v>1.8076344531839879</v>
      </c>
      <c r="AB28">
        <f t="shared" si="19"/>
        <v>-25.078910387743424</v>
      </c>
      <c r="AC28">
        <f t="shared" si="20"/>
        <v>-181.60646272536476</v>
      </c>
      <c r="AD28">
        <f t="shared" si="21"/>
        <v>-13.457943941470047</v>
      </c>
      <c r="AE28">
        <f t="shared" si="22"/>
        <v>11.14348746879412</v>
      </c>
      <c r="AF28">
        <v>0</v>
      </c>
      <c r="AG28">
        <v>0</v>
      </c>
      <c r="AH28">
        <f t="shared" si="23"/>
        <v>1</v>
      </c>
      <c r="AI28">
        <f t="shared" si="24"/>
        <v>0</v>
      </c>
      <c r="AJ28">
        <f t="shared" si="25"/>
        <v>53560.421362857734</v>
      </c>
      <c r="AK28" t="s">
        <v>293</v>
      </c>
      <c r="AL28">
        <v>0</v>
      </c>
      <c r="AM28">
        <v>0</v>
      </c>
      <c r="AN28">
        <v>0</v>
      </c>
      <c r="AO28" t="e">
        <f t="shared" si="26"/>
        <v>#DIV/0!</v>
      </c>
      <c r="AP28">
        <v>-1</v>
      </c>
      <c r="AQ28" t="s">
        <v>343</v>
      </c>
      <c r="AR28">
        <v>15316.2</v>
      </c>
      <c r="AS28">
        <v>908.72942307692301</v>
      </c>
      <c r="AT28">
        <v>1069.2</v>
      </c>
      <c r="AU28">
        <f t="shared" si="27"/>
        <v>0.15008471466804807</v>
      </c>
      <c r="AV28">
        <v>0.5</v>
      </c>
      <c r="AW28">
        <f t="shared" si="28"/>
        <v>1180.1646615543891</v>
      </c>
      <c r="AX28">
        <f t="shared" si="29"/>
        <v>10.499652999501407</v>
      </c>
      <c r="AY28">
        <f t="shared" si="30"/>
        <v>88.562338245352009</v>
      </c>
      <c r="AZ28">
        <f t="shared" si="31"/>
        <v>9.7441089147299754E-3</v>
      </c>
      <c r="BA28">
        <f t="shared" si="32"/>
        <v>-1</v>
      </c>
      <c r="BB28" t="s">
        <v>344</v>
      </c>
      <c r="BC28">
        <v>908.72942307692301</v>
      </c>
      <c r="BD28">
        <v>602.5</v>
      </c>
      <c r="BE28">
        <f t="shared" si="33"/>
        <v>0.43649457538346426</v>
      </c>
      <c r="BF28">
        <f t="shared" si="34"/>
        <v>0.34384096190931435</v>
      </c>
      <c r="BG28">
        <f t="shared" si="35"/>
        <v>1.7746058091286308</v>
      </c>
      <c r="BH28">
        <f t="shared" si="36"/>
        <v>0.1500847146680481</v>
      </c>
      <c r="BI28" t="e">
        <f t="shared" si="37"/>
        <v>#DIV/0!</v>
      </c>
      <c r="BJ28">
        <f t="shared" si="38"/>
        <v>0.22797124676442401</v>
      </c>
      <c r="BK28">
        <f t="shared" si="39"/>
        <v>0.77202875323557596</v>
      </c>
      <c r="BL28">
        <f t="shared" si="40"/>
        <v>1399.9760000000001</v>
      </c>
      <c r="BM28">
        <f t="shared" si="41"/>
        <v>1180.1646615543891</v>
      </c>
      <c r="BN28">
        <f t="shared" si="42"/>
        <v>0.8429892094967264</v>
      </c>
      <c r="BO28">
        <f t="shared" si="43"/>
        <v>0.1959784189934527</v>
      </c>
      <c r="BP28">
        <v>6</v>
      </c>
      <c r="BQ28">
        <v>0.5</v>
      </c>
      <c r="BR28" t="s">
        <v>296</v>
      </c>
      <c r="BS28">
        <v>2</v>
      </c>
      <c r="BT28">
        <v>1608222635.8499999</v>
      </c>
      <c r="BU28">
        <v>799.47773333333305</v>
      </c>
      <c r="BV28">
        <v>812.62239999999997</v>
      </c>
      <c r="BW28">
        <v>22.040430000000001</v>
      </c>
      <c r="BX28">
        <v>21.373076666666702</v>
      </c>
      <c r="BY28">
        <v>799.21079999999995</v>
      </c>
      <c r="BZ28">
        <v>21.73246</v>
      </c>
      <c r="CA28">
        <v>500.01886666666701</v>
      </c>
      <c r="CB28">
        <v>101.70513333333299</v>
      </c>
      <c r="CC28">
        <v>9.9989303333333293E-2</v>
      </c>
      <c r="CD28">
        <v>27.988313333333299</v>
      </c>
      <c r="CE28">
        <v>29.12717</v>
      </c>
      <c r="CF28">
        <v>999.9</v>
      </c>
      <c r="CG28">
        <v>0</v>
      </c>
      <c r="CH28">
        <v>0</v>
      </c>
      <c r="CI28">
        <v>9991.8723333333292</v>
      </c>
      <c r="CJ28">
        <v>0</v>
      </c>
      <c r="CK28">
        <v>414.7953</v>
      </c>
      <c r="CL28">
        <v>1399.9760000000001</v>
      </c>
      <c r="CM28">
        <v>0.90000246666666694</v>
      </c>
      <c r="CN28">
        <v>9.9997533333333305E-2</v>
      </c>
      <c r="CO28">
        <v>0</v>
      </c>
      <c r="CP28">
        <v>908.71929999999998</v>
      </c>
      <c r="CQ28">
        <v>4.9994800000000001</v>
      </c>
      <c r="CR28">
        <v>13013.253333333299</v>
      </c>
      <c r="CS28">
        <v>11417.39</v>
      </c>
      <c r="CT28">
        <v>49.3455333333333</v>
      </c>
      <c r="CU28">
        <v>50.824599999999997</v>
      </c>
      <c r="CV28">
        <v>50.332999999999998</v>
      </c>
      <c r="CW28">
        <v>50.379066666666702</v>
      </c>
      <c r="CX28">
        <v>51.078800000000001</v>
      </c>
      <c r="CY28">
        <v>1255.482</v>
      </c>
      <c r="CZ28">
        <v>139.494</v>
      </c>
      <c r="DA28">
        <v>0</v>
      </c>
      <c r="DB28">
        <v>100.39999985694899</v>
      </c>
      <c r="DC28">
        <v>0</v>
      </c>
      <c r="DD28">
        <v>908.72942307692301</v>
      </c>
      <c r="DE28">
        <v>1.6202051078716899</v>
      </c>
      <c r="DF28">
        <v>38.191453038760002</v>
      </c>
      <c r="DG28">
        <v>13013.503846153801</v>
      </c>
      <c r="DH28">
        <v>15</v>
      </c>
      <c r="DI28">
        <v>1608222243.5</v>
      </c>
      <c r="DJ28" t="s">
        <v>328</v>
      </c>
      <c r="DK28">
        <v>1608222243.5</v>
      </c>
      <c r="DL28">
        <v>1608222242.5</v>
      </c>
      <c r="DM28">
        <v>8</v>
      </c>
      <c r="DN28">
        <v>7.8E-2</v>
      </c>
      <c r="DO28">
        <v>1E-3</v>
      </c>
      <c r="DP28">
        <v>0.65800000000000003</v>
      </c>
      <c r="DQ28">
        <v>0.28000000000000003</v>
      </c>
      <c r="DR28">
        <v>406</v>
      </c>
      <c r="DS28">
        <v>21</v>
      </c>
      <c r="DT28">
        <v>0.24</v>
      </c>
      <c r="DU28">
        <v>0.14000000000000001</v>
      </c>
      <c r="DV28">
        <v>10.502743047504</v>
      </c>
      <c r="DW28">
        <v>-0.16363604908041199</v>
      </c>
      <c r="DX28">
        <v>3.7261173977117201E-2</v>
      </c>
      <c r="DY28">
        <v>1</v>
      </c>
      <c r="DZ28">
        <v>-13.1490064516129</v>
      </c>
      <c r="EA28">
        <v>0.15048870967743799</v>
      </c>
      <c r="EB28">
        <v>4.3945163303047798E-2</v>
      </c>
      <c r="EC28">
        <v>1</v>
      </c>
      <c r="ED28">
        <v>0.66716987096774205</v>
      </c>
      <c r="EE28">
        <v>6.6243870967718698E-3</v>
      </c>
      <c r="EF28">
        <v>9.0542179591170005E-4</v>
      </c>
      <c r="EG28">
        <v>1</v>
      </c>
      <c r="EH28">
        <v>3</v>
      </c>
      <c r="EI28">
        <v>3</v>
      </c>
      <c r="EJ28" t="s">
        <v>303</v>
      </c>
      <c r="EK28">
        <v>100</v>
      </c>
      <c r="EL28">
        <v>100</v>
      </c>
      <c r="EM28">
        <v>0.26700000000000002</v>
      </c>
      <c r="EN28">
        <v>0.30790000000000001</v>
      </c>
      <c r="EO28">
        <v>0.82951125177938501</v>
      </c>
      <c r="EP28">
        <v>-1.6043650578588901E-5</v>
      </c>
      <c r="EQ28">
        <v>-1.15305589960158E-6</v>
      </c>
      <c r="ER28">
        <v>3.6581349982770798E-10</v>
      </c>
      <c r="ES28">
        <v>-0.12151950687914601</v>
      </c>
      <c r="ET28">
        <v>-1.48585495900011E-2</v>
      </c>
      <c r="EU28">
        <v>2.0620247853856302E-3</v>
      </c>
      <c r="EV28">
        <v>-2.1578943166311499E-5</v>
      </c>
      <c r="EW28">
        <v>18</v>
      </c>
      <c r="EX28">
        <v>2225</v>
      </c>
      <c r="EY28">
        <v>1</v>
      </c>
      <c r="EZ28">
        <v>25</v>
      </c>
      <c r="FA28">
        <v>6.7</v>
      </c>
      <c r="FB28">
        <v>6.7</v>
      </c>
      <c r="FC28">
        <v>2</v>
      </c>
      <c r="FD28">
        <v>509.32299999999998</v>
      </c>
      <c r="FE28">
        <v>483.733</v>
      </c>
      <c r="FF28">
        <v>23.0182</v>
      </c>
      <c r="FG28">
        <v>34.917400000000001</v>
      </c>
      <c r="FH28">
        <v>30.000499999999999</v>
      </c>
      <c r="FI28">
        <v>34.902500000000003</v>
      </c>
      <c r="FJ28">
        <v>34.935899999999997</v>
      </c>
      <c r="FK28">
        <v>33.671599999999998</v>
      </c>
      <c r="FL28">
        <v>14.1029</v>
      </c>
      <c r="FM28">
        <v>31.188300000000002</v>
      </c>
      <c r="FN28">
        <v>23.028199999999998</v>
      </c>
      <c r="FO28">
        <v>812.78</v>
      </c>
      <c r="FP28">
        <v>21.3704</v>
      </c>
      <c r="FQ28">
        <v>97.617800000000003</v>
      </c>
      <c r="FR28">
        <v>101.768</v>
      </c>
    </row>
    <row r="29" spans="1:174" x14ac:dyDescent="0.25">
      <c r="A29">
        <v>13</v>
      </c>
      <c r="B29">
        <v>1608222737.5999999</v>
      </c>
      <c r="C29">
        <v>1204.0999999046301</v>
      </c>
      <c r="D29" t="s">
        <v>345</v>
      </c>
      <c r="E29" t="s">
        <v>346</v>
      </c>
      <c r="F29" t="s">
        <v>291</v>
      </c>
      <c r="G29" t="s">
        <v>292</v>
      </c>
      <c r="H29">
        <v>1608222729.8499999</v>
      </c>
      <c r="I29">
        <f t="shared" si="0"/>
        <v>5.4435313855439628E-4</v>
      </c>
      <c r="J29">
        <f t="shared" si="1"/>
        <v>0.54435313855439627</v>
      </c>
      <c r="K29">
        <f t="shared" si="2"/>
        <v>12.064392725373578</v>
      </c>
      <c r="L29">
        <f t="shared" si="3"/>
        <v>899.25763333333396</v>
      </c>
      <c r="M29">
        <f t="shared" si="4"/>
        <v>236.50653967701379</v>
      </c>
      <c r="N29">
        <f t="shared" si="5"/>
        <v>24.078903972240138</v>
      </c>
      <c r="O29">
        <f t="shared" si="6"/>
        <v>91.554078077113587</v>
      </c>
      <c r="P29">
        <f t="shared" si="7"/>
        <v>3.001594757605576E-2</v>
      </c>
      <c r="Q29">
        <f t="shared" si="8"/>
        <v>2.9598335817718544</v>
      </c>
      <c r="R29">
        <f t="shared" si="9"/>
        <v>2.9847861949040627E-2</v>
      </c>
      <c r="S29">
        <f t="shared" si="10"/>
        <v>1.8669936933982591E-2</v>
      </c>
      <c r="T29">
        <f t="shared" si="11"/>
        <v>231.29458280559862</v>
      </c>
      <c r="U29">
        <f t="shared" si="12"/>
        <v>29.197578413152851</v>
      </c>
      <c r="V29">
        <f t="shared" si="13"/>
        <v>29.1270733333333</v>
      </c>
      <c r="W29">
        <f t="shared" si="14"/>
        <v>4.0514404911653159</v>
      </c>
      <c r="X29">
        <f t="shared" si="15"/>
        <v>59.390209111972169</v>
      </c>
      <c r="Y29">
        <f t="shared" si="16"/>
        <v>2.2521389170578474</v>
      </c>
      <c r="Z29">
        <f t="shared" si="17"/>
        <v>3.7921047100739207</v>
      </c>
      <c r="AA29">
        <f t="shared" si="18"/>
        <v>1.7993015741074685</v>
      </c>
      <c r="AB29">
        <f t="shared" si="19"/>
        <v>-24.005973410248878</v>
      </c>
      <c r="AC29">
        <f t="shared" si="20"/>
        <v>-181.82106528203821</v>
      </c>
      <c r="AD29">
        <f t="shared" si="21"/>
        <v>-13.464785260776631</v>
      </c>
      <c r="AE29">
        <f t="shared" si="22"/>
        <v>12.002758852534896</v>
      </c>
      <c r="AF29">
        <v>0</v>
      </c>
      <c r="AG29">
        <v>0</v>
      </c>
      <c r="AH29">
        <f t="shared" si="23"/>
        <v>1</v>
      </c>
      <c r="AI29">
        <f t="shared" si="24"/>
        <v>0</v>
      </c>
      <c r="AJ29">
        <f t="shared" si="25"/>
        <v>53618.360569531797</v>
      </c>
      <c r="AK29" t="s">
        <v>293</v>
      </c>
      <c r="AL29">
        <v>0</v>
      </c>
      <c r="AM29">
        <v>0</v>
      </c>
      <c r="AN29">
        <v>0</v>
      </c>
      <c r="AO29" t="e">
        <f t="shared" si="26"/>
        <v>#DIV/0!</v>
      </c>
      <c r="AP29">
        <v>-1</v>
      </c>
      <c r="AQ29" t="s">
        <v>347</v>
      </c>
      <c r="AR29">
        <v>15315.9</v>
      </c>
      <c r="AS29">
        <v>920.85532000000001</v>
      </c>
      <c r="AT29">
        <v>1095.51</v>
      </c>
      <c r="AU29">
        <f t="shared" si="27"/>
        <v>0.15942773685315514</v>
      </c>
      <c r="AV29">
        <v>0.5</v>
      </c>
      <c r="AW29">
        <f t="shared" si="28"/>
        <v>1180.2030305580033</v>
      </c>
      <c r="AX29">
        <f t="shared" si="29"/>
        <v>12.064392725373578</v>
      </c>
      <c r="AY29">
        <f t="shared" si="30"/>
        <v>94.078549094548791</v>
      </c>
      <c r="AZ29">
        <f t="shared" si="31"/>
        <v>1.1069614623169284E-2</v>
      </c>
      <c r="BA29">
        <f t="shared" si="32"/>
        <v>-1</v>
      </c>
      <c r="BB29" t="s">
        <v>348</v>
      </c>
      <c r="BC29">
        <v>920.85532000000001</v>
      </c>
      <c r="BD29">
        <v>604.76</v>
      </c>
      <c r="BE29">
        <f t="shared" si="33"/>
        <v>0.4479648748071674</v>
      </c>
      <c r="BF29">
        <f t="shared" si="34"/>
        <v>0.35589338767193068</v>
      </c>
      <c r="BG29">
        <f t="shared" si="35"/>
        <v>1.8114789337919175</v>
      </c>
      <c r="BH29">
        <f t="shared" si="36"/>
        <v>0.15942773685315514</v>
      </c>
      <c r="BI29" t="e">
        <f t="shared" si="37"/>
        <v>#DIV/0!</v>
      </c>
      <c r="BJ29">
        <f t="shared" si="38"/>
        <v>0.23372844838261539</v>
      </c>
      <c r="BK29">
        <f t="shared" si="39"/>
        <v>0.76627155161738458</v>
      </c>
      <c r="BL29">
        <f t="shared" si="40"/>
        <v>1400.0213333333299</v>
      </c>
      <c r="BM29">
        <f t="shared" si="41"/>
        <v>1180.2030305580033</v>
      </c>
      <c r="BN29">
        <f t="shared" si="42"/>
        <v>0.84298931913276043</v>
      </c>
      <c r="BO29">
        <f t="shared" si="43"/>
        <v>0.19597863826552106</v>
      </c>
      <c r="BP29">
        <v>6</v>
      </c>
      <c r="BQ29">
        <v>0.5</v>
      </c>
      <c r="BR29" t="s">
        <v>296</v>
      </c>
      <c r="BS29">
        <v>2</v>
      </c>
      <c r="BT29">
        <v>1608222729.8499999</v>
      </c>
      <c r="BU29">
        <v>899.25763333333396</v>
      </c>
      <c r="BV29">
        <v>914.32159999999999</v>
      </c>
      <c r="BW29">
        <v>22.120840000000001</v>
      </c>
      <c r="BX29">
        <v>21.482096666666699</v>
      </c>
      <c r="BY29">
        <v>899.108833333333</v>
      </c>
      <c r="BZ29">
        <v>21.809460000000001</v>
      </c>
      <c r="CA29">
        <v>500.02393333333299</v>
      </c>
      <c r="CB29">
        <v>101.710766666667</v>
      </c>
      <c r="CC29">
        <v>9.9965523333333306E-2</v>
      </c>
      <c r="CD29">
        <v>27.987633333333299</v>
      </c>
      <c r="CE29">
        <v>29.1270733333333</v>
      </c>
      <c r="CF29">
        <v>999.9</v>
      </c>
      <c r="CG29">
        <v>0</v>
      </c>
      <c r="CH29">
        <v>0</v>
      </c>
      <c r="CI29">
        <v>10002.540000000001</v>
      </c>
      <c r="CJ29">
        <v>0</v>
      </c>
      <c r="CK29">
        <v>465.06630000000001</v>
      </c>
      <c r="CL29">
        <v>1400.0213333333299</v>
      </c>
      <c r="CM29">
        <v>0.89999866666666695</v>
      </c>
      <c r="CN29">
        <v>0.100001333333333</v>
      </c>
      <c r="CO29">
        <v>0</v>
      </c>
      <c r="CP29">
        <v>920.86170000000004</v>
      </c>
      <c r="CQ29">
        <v>4.9994800000000001</v>
      </c>
      <c r="CR29">
        <v>13230.2</v>
      </c>
      <c r="CS29">
        <v>11417.76</v>
      </c>
      <c r="CT29">
        <v>49.466466666666697</v>
      </c>
      <c r="CU29">
        <v>50.941200000000002</v>
      </c>
      <c r="CV29">
        <v>50.457999999999998</v>
      </c>
      <c r="CW29">
        <v>50.481099999999998</v>
      </c>
      <c r="CX29">
        <v>51.174666666666702</v>
      </c>
      <c r="CY29">
        <v>1255.518</v>
      </c>
      <c r="CZ29">
        <v>139.50366666666699</v>
      </c>
      <c r="DA29">
        <v>0</v>
      </c>
      <c r="DB29">
        <v>93.099999904632597</v>
      </c>
      <c r="DC29">
        <v>0</v>
      </c>
      <c r="DD29">
        <v>920.85532000000001</v>
      </c>
      <c r="DE29">
        <v>1.3833076898610599</v>
      </c>
      <c r="DF29">
        <v>80.392307756458706</v>
      </c>
      <c r="DG29">
        <v>13230.66</v>
      </c>
      <c r="DH29">
        <v>15</v>
      </c>
      <c r="DI29">
        <v>1608222243.5</v>
      </c>
      <c r="DJ29" t="s">
        <v>328</v>
      </c>
      <c r="DK29">
        <v>1608222243.5</v>
      </c>
      <c r="DL29">
        <v>1608222242.5</v>
      </c>
      <c r="DM29">
        <v>8</v>
      </c>
      <c r="DN29">
        <v>7.8E-2</v>
      </c>
      <c r="DO29">
        <v>1E-3</v>
      </c>
      <c r="DP29">
        <v>0.65800000000000003</v>
      </c>
      <c r="DQ29">
        <v>0.28000000000000003</v>
      </c>
      <c r="DR29">
        <v>406</v>
      </c>
      <c r="DS29">
        <v>21</v>
      </c>
      <c r="DT29">
        <v>0.24</v>
      </c>
      <c r="DU29">
        <v>0.14000000000000001</v>
      </c>
      <c r="DV29">
        <v>12.0680211536535</v>
      </c>
      <c r="DW29">
        <v>-0.15387637683612501</v>
      </c>
      <c r="DX29">
        <v>3.5110227548296097E-2</v>
      </c>
      <c r="DY29">
        <v>1</v>
      </c>
      <c r="DZ29">
        <v>-15.067267741935501</v>
      </c>
      <c r="EA29">
        <v>0.114793548387105</v>
      </c>
      <c r="EB29">
        <v>4.00325060427454E-2</v>
      </c>
      <c r="EC29">
        <v>1</v>
      </c>
      <c r="ED29">
        <v>0.63800732258064496</v>
      </c>
      <c r="EE29">
        <v>5.7285387096774401E-2</v>
      </c>
      <c r="EF29">
        <v>4.4573036503502503E-3</v>
      </c>
      <c r="EG29">
        <v>1</v>
      </c>
      <c r="EH29">
        <v>3</v>
      </c>
      <c r="EI29">
        <v>3</v>
      </c>
      <c r="EJ29" t="s">
        <v>303</v>
      </c>
      <c r="EK29">
        <v>100</v>
      </c>
      <c r="EL29">
        <v>100</v>
      </c>
      <c r="EM29">
        <v>0.14799999999999999</v>
      </c>
      <c r="EN29">
        <v>0.312</v>
      </c>
      <c r="EO29">
        <v>0.82951125177938501</v>
      </c>
      <c r="EP29">
        <v>-1.6043650578588901E-5</v>
      </c>
      <c r="EQ29">
        <v>-1.15305589960158E-6</v>
      </c>
      <c r="ER29">
        <v>3.6581349982770798E-10</v>
      </c>
      <c r="ES29">
        <v>-0.12151950687914601</v>
      </c>
      <c r="ET29">
        <v>-1.48585495900011E-2</v>
      </c>
      <c r="EU29">
        <v>2.0620247853856302E-3</v>
      </c>
      <c r="EV29">
        <v>-2.1578943166311499E-5</v>
      </c>
      <c r="EW29">
        <v>18</v>
      </c>
      <c r="EX29">
        <v>2225</v>
      </c>
      <c r="EY29">
        <v>1</v>
      </c>
      <c r="EZ29">
        <v>25</v>
      </c>
      <c r="FA29">
        <v>8.1999999999999993</v>
      </c>
      <c r="FB29">
        <v>8.3000000000000007</v>
      </c>
      <c r="FC29">
        <v>2</v>
      </c>
      <c r="FD29">
        <v>509.18700000000001</v>
      </c>
      <c r="FE29">
        <v>483.57600000000002</v>
      </c>
      <c r="FF29">
        <v>22.9968</v>
      </c>
      <c r="FG29">
        <v>34.977200000000003</v>
      </c>
      <c r="FH29">
        <v>30.000299999999999</v>
      </c>
      <c r="FI29">
        <v>34.943100000000001</v>
      </c>
      <c r="FJ29">
        <v>34.971200000000003</v>
      </c>
      <c r="FK29">
        <v>37.052</v>
      </c>
      <c r="FL29">
        <v>13.6335</v>
      </c>
      <c r="FM29">
        <v>31.188300000000002</v>
      </c>
      <c r="FN29">
        <v>23.006699999999999</v>
      </c>
      <c r="FO29">
        <v>914.4</v>
      </c>
      <c r="FP29">
        <v>21.495699999999999</v>
      </c>
      <c r="FQ29">
        <v>97.607299999999995</v>
      </c>
      <c r="FR29">
        <v>101.753</v>
      </c>
    </row>
    <row r="30" spans="1:174" x14ac:dyDescent="0.25">
      <c r="A30">
        <v>14</v>
      </c>
      <c r="B30">
        <v>1608222854.5999999</v>
      </c>
      <c r="C30">
        <v>1321.0999999046301</v>
      </c>
      <c r="D30" t="s">
        <v>349</v>
      </c>
      <c r="E30" t="s">
        <v>350</v>
      </c>
      <c r="F30" t="s">
        <v>291</v>
      </c>
      <c r="G30" t="s">
        <v>292</v>
      </c>
      <c r="H30">
        <v>1608222846.8499999</v>
      </c>
      <c r="I30">
        <f t="shared" si="0"/>
        <v>5.6150087154603992E-4</v>
      </c>
      <c r="J30">
        <f t="shared" si="1"/>
        <v>0.56150087154603989</v>
      </c>
      <c r="K30">
        <f t="shared" si="2"/>
        <v>15.046673021426116</v>
      </c>
      <c r="L30">
        <f t="shared" si="3"/>
        <v>1199.4856666666701</v>
      </c>
      <c r="M30">
        <f t="shared" si="4"/>
        <v>398.95463447097029</v>
      </c>
      <c r="N30">
        <f t="shared" si="5"/>
        <v>40.620149218096017</v>
      </c>
      <c r="O30">
        <f t="shared" si="6"/>
        <v>122.12738631192124</v>
      </c>
      <c r="P30">
        <f t="shared" si="7"/>
        <v>3.1125231335417964E-2</v>
      </c>
      <c r="Q30">
        <f t="shared" si="8"/>
        <v>2.958780152780859</v>
      </c>
      <c r="R30">
        <f t="shared" si="9"/>
        <v>3.0944468865300577E-2</v>
      </c>
      <c r="S30">
        <f t="shared" si="10"/>
        <v>1.9356446170520989E-2</v>
      </c>
      <c r="T30">
        <f t="shared" si="11"/>
        <v>231.28800916677395</v>
      </c>
      <c r="U30">
        <f t="shared" si="12"/>
        <v>29.199187754974339</v>
      </c>
      <c r="V30">
        <f t="shared" si="13"/>
        <v>29.106443333333299</v>
      </c>
      <c r="W30">
        <f t="shared" si="14"/>
        <v>4.0466110843315564</v>
      </c>
      <c r="X30">
        <f t="shared" si="15"/>
        <v>59.480060871308481</v>
      </c>
      <c r="Y30">
        <f t="shared" si="16"/>
        <v>2.2562914791636794</v>
      </c>
      <c r="Z30">
        <f t="shared" si="17"/>
        <v>3.7933577170430426</v>
      </c>
      <c r="AA30">
        <f t="shared" si="18"/>
        <v>1.7903196051678769</v>
      </c>
      <c r="AB30">
        <f t="shared" si="19"/>
        <v>-24.762188435180359</v>
      </c>
      <c r="AC30">
        <f t="shared" si="20"/>
        <v>-177.56167361744775</v>
      </c>
      <c r="AD30">
        <f t="shared" si="21"/>
        <v>-13.153055850868091</v>
      </c>
      <c r="AE30">
        <f t="shared" si="22"/>
        <v>15.811091263277746</v>
      </c>
      <c r="AF30">
        <v>0</v>
      </c>
      <c r="AG30">
        <v>0</v>
      </c>
      <c r="AH30">
        <f t="shared" si="23"/>
        <v>1</v>
      </c>
      <c r="AI30">
        <f t="shared" si="24"/>
        <v>0</v>
      </c>
      <c r="AJ30">
        <f t="shared" si="25"/>
        <v>53586.761547137554</v>
      </c>
      <c r="AK30" t="s">
        <v>293</v>
      </c>
      <c r="AL30">
        <v>0</v>
      </c>
      <c r="AM30">
        <v>0</v>
      </c>
      <c r="AN30">
        <v>0</v>
      </c>
      <c r="AO30" t="e">
        <f t="shared" si="26"/>
        <v>#DIV/0!</v>
      </c>
      <c r="AP30">
        <v>-1</v>
      </c>
      <c r="AQ30" t="s">
        <v>351</v>
      </c>
      <c r="AR30">
        <v>15316.4</v>
      </c>
      <c r="AS30">
        <v>966.48720000000003</v>
      </c>
      <c r="AT30">
        <v>1176.5999999999999</v>
      </c>
      <c r="AU30">
        <f t="shared" si="27"/>
        <v>0.17857623661397237</v>
      </c>
      <c r="AV30">
        <v>0.5</v>
      </c>
      <c r="AW30">
        <f t="shared" si="28"/>
        <v>1180.1710915543795</v>
      </c>
      <c r="AX30">
        <f t="shared" si="29"/>
        <v>15.046673021426116</v>
      </c>
      <c r="AY30">
        <f t="shared" si="30"/>
        <v>105.37525604519246</v>
      </c>
      <c r="AZ30">
        <f t="shared" si="31"/>
        <v>1.3596903988125457E-2</v>
      </c>
      <c r="BA30">
        <f t="shared" si="32"/>
        <v>-1</v>
      </c>
      <c r="BB30" t="s">
        <v>352</v>
      </c>
      <c r="BC30">
        <v>966.48720000000003</v>
      </c>
      <c r="BD30">
        <v>617.39</v>
      </c>
      <c r="BE30">
        <f t="shared" si="33"/>
        <v>0.47527621961584221</v>
      </c>
      <c r="BF30">
        <f t="shared" si="34"/>
        <v>0.37573147833550885</v>
      </c>
      <c r="BG30">
        <f t="shared" si="35"/>
        <v>1.9057645896434992</v>
      </c>
      <c r="BH30">
        <f t="shared" si="36"/>
        <v>0.17857623661397237</v>
      </c>
      <c r="BI30" t="e">
        <f t="shared" si="37"/>
        <v>#DIV/0!</v>
      </c>
      <c r="BJ30">
        <f t="shared" si="38"/>
        <v>0.24001648175946849</v>
      </c>
      <c r="BK30">
        <f t="shared" si="39"/>
        <v>0.75998351824053145</v>
      </c>
      <c r="BL30">
        <f t="shared" si="40"/>
        <v>1399.9836666666699</v>
      </c>
      <c r="BM30">
        <f t="shared" si="41"/>
        <v>1180.1710915543795</v>
      </c>
      <c r="BN30">
        <f t="shared" si="42"/>
        <v>0.84298918598410555</v>
      </c>
      <c r="BO30">
        <f t="shared" si="43"/>
        <v>0.19597837196821113</v>
      </c>
      <c r="BP30">
        <v>6</v>
      </c>
      <c r="BQ30">
        <v>0.5</v>
      </c>
      <c r="BR30" t="s">
        <v>296</v>
      </c>
      <c r="BS30">
        <v>2</v>
      </c>
      <c r="BT30">
        <v>1608222846.8499999</v>
      </c>
      <c r="BU30">
        <v>1199.4856666666701</v>
      </c>
      <c r="BV30">
        <v>1218.3486666666699</v>
      </c>
      <c r="BW30">
        <v>22.16038</v>
      </c>
      <c r="BX30">
        <v>21.501553333333302</v>
      </c>
      <c r="BY30">
        <v>1199.5316666666699</v>
      </c>
      <c r="BZ30">
        <v>21.88138</v>
      </c>
      <c r="CA30">
        <v>500.0324</v>
      </c>
      <c r="CB30">
        <v>101.716466666667</v>
      </c>
      <c r="CC30">
        <v>9.9994926666666706E-2</v>
      </c>
      <c r="CD30">
        <v>27.993300000000001</v>
      </c>
      <c r="CE30">
        <v>29.106443333333299</v>
      </c>
      <c r="CF30">
        <v>999.9</v>
      </c>
      <c r="CG30">
        <v>0</v>
      </c>
      <c r="CH30">
        <v>0</v>
      </c>
      <c r="CI30">
        <v>9996.0063333333292</v>
      </c>
      <c r="CJ30">
        <v>0</v>
      </c>
      <c r="CK30">
        <v>404.2158</v>
      </c>
      <c r="CL30">
        <v>1399.9836666666699</v>
      </c>
      <c r="CM30">
        <v>0.9000011</v>
      </c>
      <c r="CN30">
        <v>9.9998900000000002E-2</v>
      </c>
      <c r="CO30">
        <v>0</v>
      </c>
      <c r="CP30">
        <v>966.47040000000004</v>
      </c>
      <c r="CQ30">
        <v>4.9994800000000001</v>
      </c>
      <c r="CR30">
        <v>13812.2733333333</v>
      </c>
      <c r="CS30">
        <v>11417.4433333333</v>
      </c>
      <c r="CT30">
        <v>49.549666666666702</v>
      </c>
      <c r="CU30">
        <v>51.061999999999998</v>
      </c>
      <c r="CV30">
        <v>50.557866666666598</v>
      </c>
      <c r="CW30">
        <v>50.5809</v>
      </c>
      <c r="CX30">
        <v>51.2624</v>
      </c>
      <c r="CY30">
        <v>1255.49</v>
      </c>
      <c r="CZ30">
        <v>139.493666666667</v>
      </c>
      <c r="DA30">
        <v>0</v>
      </c>
      <c r="DB30">
        <v>116.09999990463299</v>
      </c>
      <c r="DC30">
        <v>0</v>
      </c>
      <c r="DD30">
        <v>966.48720000000003</v>
      </c>
      <c r="DE30">
        <v>2.2513846279754302</v>
      </c>
      <c r="DF30">
        <v>16.569230656074499</v>
      </c>
      <c r="DG30">
        <v>13812.46</v>
      </c>
      <c r="DH30">
        <v>15</v>
      </c>
      <c r="DI30">
        <v>1608222883.0999999</v>
      </c>
      <c r="DJ30" t="s">
        <v>353</v>
      </c>
      <c r="DK30">
        <v>1608222883.0999999</v>
      </c>
      <c r="DL30">
        <v>1608222874.0999999</v>
      </c>
      <c r="DM30">
        <v>9</v>
      </c>
      <c r="DN30">
        <v>0.19400000000000001</v>
      </c>
      <c r="DO30">
        <v>-4.0000000000000001E-3</v>
      </c>
      <c r="DP30">
        <v>-4.5999999999999999E-2</v>
      </c>
      <c r="DQ30">
        <v>0.27900000000000003</v>
      </c>
      <c r="DR30">
        <v>1219</v>
      </c>
      <c r="DS30">
        <v>21</v>
      </c>
      <c r="DT30">
        <v>0.12</v>
      </c>
      <c r="DU30">
        <v>0.11</v>
      </c>
      <c r="DV30">
        <v>15.1553947837898</v>
      </c>
      <c r="DW30">
        <v>-0.19262748873510699</v>
      </c>
      <c r="DX30">
        <v>5.6949924764014802E-2</v>
      </c>
      <c r="DY30">
        <v>1</v>
      </c>
      <c r="DZ30">
        <v>-19.031845161290299</v>
      </c>
      <c r="EA30">
        <v>-9.1693548387078005E-3</v>
      </c>
      <c r="EB30">
        <v>7.7967755281806606E-2</v>
      </c>
      <c r="EC30">
        <v>1</v>
      </c>
      <c r="ED30">
        <v>0.69110696774193603</v>
      </c>
      <c r="EE30">
        <v>0.19744664516129101</v>
      </c>
      <c r="EF30">
        <v>2.14712811530611E-2</v>
      </c>
      <c r="EG30">
        <v>1</v>
      </c>
      <c r="EH30">
        <v>3</v>
      </c>
      <c r="EI30">
        <v>3</v>
      </c>
      <c r="EJ30" t="s">
        <v>303</v>
      </c>
      <c r="EK30">
        <v>100</v>
      </c>
      <c r="EL30">
        <v>100</v>
      </c>
      <c r="EM30">
        <v>-4.5999999999999999E-2</v>
      </c>
      <c r="EN30">
        <v>0.27900000000000003</v>
      </c>
      <c r="EO30">
        <v>0.82951125177938501</v>
      </c>
      <c r="EP30">
        <v>-1.6043650578588901E-5</v>
      </c>
      <c r="EQ30">
        <v>-1.15305589960158E-6</v>
      </c>
      <c r="ER30">
        <v>3.6581349982770798E-10</v>
      </c>
      <c r="ES30">
        <v>-0.12151950687914601</v>
      </c>
      <c r="ET30">
        <v>-1.48585495900011E-2</v>
      </c>
      <c r="EU30">
        <v>2.0620247853856302E-3</v>
      </c>
      <c r="EV30">
        <v>-2.1578943166311499E-5</v>
      </c>
      <c r="EW30">
        <v>18</v>
      </c>
      <c r="EX30">
        <v>2225</v>
      </c>
      <c r="EY30">
        <v>1</v>
      </c>
      <c r="EZ30">
        <v>25</v>
      </c>
      <c r="FA30">
        <v>10.199999999999999</v>
      </c>
      <c r="FB30">
        <v>10.199999999999999</v>
      </c>
      <c r="FC30">
        <v>2</v>
      </c>
      <c r="FD30">
        <v>509.38900000000001</v>
      </c>
      <c r="FE30">
        <v>483.74799999999999</v>
      </c>
      <c r="FF30">
        <v>23.110600000000002</v>
      </c>
      <c r="FG30">
        <v>35.028399999999998</v>
      </c>
      <c r="FH30">
        <v>30.0002</v>
      </c>
      <c r="FI30">
        <v>34.986199999999997</v>
      </c>
      <c r="FJ30">
        <v>35.012700000000002</v>
      </c>
      <c r="FK30">
        <v>46.817300000000003</v>
      </c>
      <c r="FL30">
        <v>14.2546</v>
      </c>
      <c r="FM30">
        <v>31.188300000000002</v>
      </c>
      <c r="FN30">
        <v>23.111699999999999</v>
      </c>
      <c r="FO30">
        <v>1218.5999999999999</v>
      </c>
      <c r="FP30">
        <v>21.403199999999998</v>
      </c>
      <c r="FQ30">
        <v>97.601900000000001</v>
      </c>
      <c r="FR30">
        <v>101.74299999999999</v>
      </c>
    </row>
    <row r="31" spans="1:174" x14ac:dyDescent="0.25">
      <c r="A31">
        <v>15</v>
      </c>
      <c r="B31">
        <v>1608223004.0999999</v>
      </c>
      <c r="C31">
        <v>1470.5999999046301</v>
      </c>
      <c r="D31" t="s">
        <v>354</v>
      </c>
      <c r="E31" t="s">
        <v>355</v>
      </c>
      <c r="F31" t="s">
        <v>291</v>
      </c>
      <c r="G31" t="s">
        <v>292</v>
      </c>
      <c r="H31">
        <v>1608222996.0999999</v>
      </c>
      <c r="I31">
        <f t="shared" si="0"/>
        <v>5.0947852609425101E-4</v>
      </c>
      <c r="J31">
        <f t="shared" si="1"/>
        <v>0.50947852609425104</v>
      </c>
      <c r="K31">
        <f t="shared" si="2"/>
        <v>16.71776174064496</v>
      </c>
      <c r="L31">
        <f t="shared" si="3"/>
        <v>1399.63387096774</v>
      </c>
      <c r="M31">
        <f t="shared" si="4"/>
        <v>412.20598410918114</v>
      </c>
      <c r="N31">
        <f t="shared" si="5"/>
        <v>41.970853251405359</v>
      </c>
      <c r="O31">
        <f t="shared" si="6"/>
        <v>142.51085638903277</v>
      </c>
      <c r="P31">
        <f t="shared" si="7"/>
        <v>2.7961963675313808E-2</v>
      </c>
      <c r="Q31">
        <f t="shared" si="8"/>
        <v>2.9586690856490678</v>
      </c>
      <c r="R31">
        <f t="shared" si="9"/>
        <v>2.7815977610792884E-2</v>
      </c>
      <c r="S31">
        <f t="shared" si="10"/>
        <v>1.7398038599802546E-2</v>
      </c>
      <c r="T31">
        <f t="shared" si="11"/>
        <v>231.29068003222955</v>
      </c>
      <c r="U31">
        <f t="shared" si="12"/>
        <v>29.216522178845565</v>
      </c>
      <c r="V31">
        <f t="shared" si="13"/>
        <v>29.156516129032301</v>
      </c>
      <c r="W31">
        <f t="shared" si="14"/>
        <v>4.0583416447645311</v>
      </c>
      <c r="X31">
        <f t="shared" si="15"/>
        <v>59.331970584776386</v>
      </c>
      <c r="Y31">
        <f t="shared" si="16"/>
        <v>2.251183549920956</v>
      </c>
      <c r="Z31">
        <f t="shared" si="17"/>
        <v>3.7942167228448214</v>
      </c>
      <c r="AA31">
        <f t="shared" si="18"/>
        <v>1.807158094843575</v>
      </c>
      <c r="AB31">
        <f t="shared" si="19"/>
        <v>-22.468003000756468</v>
      </c>
      <c r="AC31">
        <f t="shared" si="20"/>
        <v>-184.9225005592491</v>
      </c>
      <c r="AD31">
        <f t="shared" si="21"/>
        <v>-13.702511580329915</v>
      </c>
      <c r="AE31">
        <f t="shared" si="22"/>
        <v>10.197664891894078</v>
      </c>
      <c r="AF31">
        <v>0</v>
      </c>
      <c r="AG31">
        <v>0</v>
      </c>
      <c r="AH31">
        <f t="shared" si="23"/>
        <v>1</v>
      </c>
      <c r="AI31">
        <f t="shared" si="24"/>
        <v>0</v>
      </c>
      <c r="AJ31">
        <f t="shared" si="25"/>
        <v>53582.910371640959</v>
      </c>
      <c r="AK31" t="s">
        <v>293</v>
      </c>
      <c r="AL31">
        <v>0</v>
      </c>
      <c r="AM31">
        <v>0</v>
      </c>
      <c r="AN31">
        <v>0</v>
      </c>
      <c r="AO31" t="e">
        <f t="shared" si="26"/>
        <v>#DIV/0!</v>
      </c>
      <c r="AP31">
        <v>-1</v>
      </c>
      <c r="AQ31" t="s">
        <v>356</v>
      </c>
      <c r="AR31">
        <v>15316.7</v>
      </c>
      <c r="AS31">
        <v>994.22153846153799</v>
      </c>
      <c r="AT31">
        <v>1228.54</v>
      </c>
      <c r="AU31">
        <f t="shared" si="27"/>
        <v>0.19072920827849482</v>
      </c>
      <c r="AV31">
        <v>0.5</v>
      </c>
      <c r="AW31">
        <f t="shared" si="28"/>
        <v>1180.1848457514116</v>
      </c>
      <c r="AX31">
        <f t="shared" si="29"/>
        <v>16.71776174064496</v>
      </c>
      <c r="AY31">
        <f t="shared" si="30"/>
        <v>112.54786062622213</v>
      </c>
      <c r="AZ31">
        <f t="shared" si="31"/>
        <v>1.5012700598916981E-2</v>
      </c>
      <c r="BA31">
        <f t="shared" si="32"/>
        <v>-1</v>
      </c>
      <c r="BB31" t="s">
        <v>357</v>
      </c>
      <c r="BC31">
        <v>994.22153846153799</v>
      </c>
      <c r="BD31">
        <v>626.65</v>
      </c>
      <c r="BE31">
        <f t="shared" si="33"/>
        <v>0.48992299803018213</v>
      </c>
      <c r="BF31">
        <f t="shared" si="34"/>
        <v>0.38930446018119919</v>
      </c>
      <c r="BG31">
        <f t="shared" si="35"/>
        <v>1.9604883108593314</v>
      </c>
      <c r="BH31">
        <f t="shared" si="36"/>
        <v>0.19072920827849479</v>
      </c>
      <c r="BI31" t="e">
        <f t="shared" si="37"/>
        <v>#DIV/0!</v>
      </c>
      <c r="BJ31">
        <f t="shared" si="38"/>
        <v>0.24537553305277354</v>
      </c>
      <c r="BK31">
        <f t="shared" si="39"/>
        <v>0.7546244669472264</v>
      </c>
      <c r="BL31">
        <f t="shared" si="40"/>
        <v>1400</v>
      </c>
      <c r="BM31">
        <f t="shared" si="41"/>
        <v>1180.1848457514116</v>
      </c>
      <c r="BN31">
        <f t="shared" si="42"/>
        <v>0.84298917553672248</v>
      </c>
      <c r="BO31">
        <f t="shared" si="43"/>
        <v>0.19597835107344488</v>
      </c>
      <c r="BP31">
        <v>6</v>
      </c>
      <c r="BQ31">
        <v>0.5</v>
      </c>
      <c r="BR31" t="s">
        <v>296</v>
      </c>
      <c r="BS31">
        <v>2</v>
      </c>
      <c r="BT31">
        <v>1608222996.0999999</v>
      </c>
      <c r="BU31">
        <v>1399.63387096774</v>
      </c>
      <c r="BV31">
        <v>1420.54967741935</v>
      </c>
      <c r="BW31">
        <v>22.109422580645202</v>
      </c>
      <c r="BX31">
        <v>21.511600000000001</v>
      </c>
      <c r="BY31">
        <v>1399.89064516129</v>
      </c>
      <c r="BZ31">
        <v>21.802748387096798</v>
      </c>
      <c r="CA31">
        <v>500.02887096774202</v>
      </c>
      <c r="CB31">
        <v>101.720096774194</v>
      </c>
      <c r="CC31">
        <v>0.100000141935484</v>
      </c>
      <c r="CD31">
        <v>27.997183870967699</v>
      </c>
      <c r="CE31">
        <v>29.156516129032301</v>
      </c>
      <c r="CF31">
        <v>999.9</v>
      </c>
      <c r="CG31">
        <v>0</v>
      </c>
      <c r="CH31">
        <v>0</v>
      </c>
      <c r="CI31">
        <v>9995.02</v>
      </c>
      <c r="CJ31">
        <v>0</v>
      </c>
      <c r="CK31">
        <v>441.59493548387098</v>
      </c>
      <c r="CL31">
        <v>1400</v>
      </c>
      <c r="CM31">
        <v>0.90000177419354899</v>
      </c>
      <c r="CN31">
        <v>9.9998225806451596E-2</v>
      </c>
      <c r="CO31">
        <v>0</v>
      </c>
      <c r="CP31">
        <v>994.22441935483903</v>
      </c>
      <c r="CQ31">
        <v>4.9994800000000001</v>
      </c>
      <c r="CR31">
        <v>14211.8516129032</v>
      </c>
      <c r="CS31">
        <v>11417.583870967699</v>
      </c>
      <c r="CT31">
        <v>49.600612903225802</v>
      </c>
      <c r="CU31">
        <v>51.183</v>
      </c>
      <c r="CV31">
        <v>50.646999999999998</v>
      </c>
      <c r="CW31">
        <v>50.673000000000002</v>
      </c>
      <c r="CX31">
        <v>51.3241935483871</v>
      </c>
      <c r="CY31">
        <v>1255.50548387097</v>
      </c>
      <c r="CZ31">
        <v>139.494838709677</v>
      </c>
      <c r="DA31">
        <v>0</v>
      </c>
      <c r="DB31">
        <v>148.59999990463299</v>
      </c>
      <c r="DC31">
        <v>0</v>
      </c>
      <c r="DD31">
        <v>994.22153846153799</v>
      </c>
      <c r="DE31">
        <v>1.19097434836658</v>
      </c>
      <c r="DF31">
        <v>165.47008556294199</v>
      </c>
      <c r="DG31">
        <v>14212.7307692308</v>
      </c>
      <c r="DH31">
        <v>15</v>
      </c>
      <c r="DI31">
        <v>1608222883.0999999</v>
      </c>
      <c r="DJ31" t="s">
        <v>353</v>
      </c>
      <c r="DK31">
        <v>1608222883.0999999</v>
      </c>
      <c r="DL31">
        <v>1608222874.0999999</v>
      </c>
      <c r="DM31">
        <v>9</v>
      </c>
      <c r="DN31">
        <v>0.19400000000000001</v>
      </c>
      <c r="DO31">
        <v>-4.0000000000000001E-3</v>
      </c>
      <c r="DP31">
        <v>-4.5999999999999999E-2</v>
      </c>
      <c r="DQ31">
        <v>0.27900000000000003</v>
      </c>
      <c r="DR31">
        <v>1219</v>
      </c>
      <c r="DS31">
        <v>21</v>
      </c>
      <c r="DT31">
        <v>0.12</v>
      </c>
      <c r="DU31">
        <v>0.11</v>
      </c>
      <c r="DV31">
        <v>16.7191352632023</v>
      </c>
      <c r="DW31">
        <v>-0.21869211810790701</v>
      </c>
      <c r="DX31">
        <v>5.1239969783583798E-2</v>
      </c>
      <c r="DY31">
        <v>1</v>
      </c>
      <c r="DZ31">
        <v>-20.914464516129001</v>
      </c>
      <c r="EA31">
        <v>0.39883548387095602</v>
      </c>
      <c r="EB31">
        <v>6.4537468728848704E-2</v>
      </c>
      <c r="EC31">
        <v>0</v>
      </c>
      <c r="ED31">
        <v>0.597836419354839</v>
      </c>
      <c r="EE31">
        <v>-8.0904677419356794E-2</v>
      </c>
      <c r="EF31">
        <v>7.0555024090064901E-3</v>
      </c>
      <c r="EG31">
        <v>1</v>
      </c>
      <c r="EH31">
        <v>2</v>
      </c>
      <c r="EI31">
        <v>3</v>
      </c>
      <c r="EJ31" t="s">
        <v>358</v>
      </c>
      <c r="EK31">
        <v>100</v>
      </c>
      <c r="EL31">
        <v>100</v>
      </c>
      <c r="EM31">
        <v>-0.26</v>
      </c>
      <c r="EN31">
        <v>0.30680000000000002</v>
      </c>
      <c r="EO31">
        <v>1.0237332379059101</v>
      </c>
      <c r="EP31">
        <v>-1.6043650578588901E-5</v>
      </c>
      <c r="EQ31">
        <v>-1.15305589960158E-6</v>
      </c>
      <c r="ER31">
        <v>3.6581349982770798E-10</v>
      </c>
      <c r="ES31">
        <v>-0.12591502557401901</v>
      </c>
      <c r="ET31">
        <v>-1.48585495900011E-2</v>
      </c>
      <c r="EU31">
        <v>2.0620247853856302E-3</v>
      </c>
      <c r="EV31">
        <v>-2.1578943166311499E-5</v>
      </c>
      <c r="EW31">
        <v>18</v>
      </c>
      <c r="EX31">
        <v>2225</v>
      </c>
      <c r="EY31">
        <v>1</v>
      </c>
      <c r="EZ31">
        <v>25</v>
      </c>
      <c r="FA31">
        <v>2</v>
      </c>
      <c r="FB31">
        <v>2.2000000000000002</v>
      </c>
      <c r="FC31">
        <v>2</v>
      </c>
      <c r="FD31">
        <v>509.44099999999997</v>
      </c>
      <c r="FE31">
        <v>483.90199999999999</v>
      </c>
      <c r="FF31">
        <v>23.0047</v>
      </c>
      <c r="FG31">
        <v>35.044600000000003</v>
      </c>
      <c r="FH31">
        <v>29.9999</v>
      </c>
      <c r="FI31">
        <v>35.015999999999998</v>
      </c>
      <c r="FJ31">
        <v>35.044699999999999</v>
      </c>
      <c r="FK31">
        <v>53.037300000000002</v>
      </c>
      <c r="FL31">
        <v>14.2401</v>
      </c>
      <c r="FM31">
        <v>31.188300000000002</v>
      </c>
      <c r="FN31">
        <v>23.0197</v>
      </c>
      <c r="FO31">
        <v>1420.67</v>
      </c>
      <c r="FP31">
        <v>21.596499999999999</v>
      </c>
      <c r="FQ31">
        <v>97.600099999999998</v>
      </c>
      <c r="FR31">
        <v>101.735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2020-12-17T10:38:48Z</dcterms:created>
  <dcterms:modified xsi:type="dcterms:W3CDTF">2021-05-04T23:46:47Z</dcterms:modified>
</cp:coreProperties>
</file>