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354F2C79-AE98-4AEC-99E0-667040ACBB4E}" xr6:coauthVersionLast="46" xr6:coauthVersionMax="46" xr10:uidLastSave="{00000000-0000-0000-0000-000000000000}"/>
  <bookViews>
    <workbookView xWindow="2805" yWindow="280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I31" i="1" s="1"/>
  <c r="BH31" i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 s="1"/>
  <c r="Y31" i="1"/>
  <c r="W31" i="1" s="1"/>
  <c r="X31" i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/>
  <c r="I29" i="1" s="1"/>
  <c r="Y29" i="1"/>
  <c r="X29" i="1"/>
  <c r="W29" i="1"/>
  <c r="P29" i="1"/>
  <c r="N29" i="1"/>
  <c r="K29" i="1"/>
  <c r="J29" i="1"/>
  <c r="AV29" i="1" s="1"/>
  <c r="BK28" i="1"/>
  <c r="BJ28" i="1"/>
  <c r="BI28" i="1"/>
  <c r="BH28" i="1"/>
  <c r="BG28" i="1"/>
  <c r="BF28" i="1"/>
  <c r="BE28" i="1"/>
  <c r="BD28" i="1"/>
  <c r="BC28" i="1"/>
  <c r="AX28" i="1" s="1"/>
  <c r="AZ28" i="1"/>
  <c r="AU28" i="1"/>
  <c r="AW28" i="1" s="1"/>
  <c r="AS28" i="1"/>
  <c r="AN28" i="1"/>
  <c r="AM28" i="1"/>
  <c r="AI28" i="1"/>
  <c r="AG28" i="1"/>
  <c r="K28" i="1" s="1"/>
  <c r="Y28" i="1"/>
  <c r="X28" i="1"/>
  <c r="W28" i="1"/>
  <c r="S28" i="1"/>
  <c r="P28" i="1"/>
  <c r="N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M27" i="1"/>
  <c r="AN27" i="1" s="1"/>
  <c r="AI27" i="1"/>
  <c r="AG27" i="1" s="1"/>
  <c r="Y27" i="1"/>
  <c r="X27" i="1"/>
  <c r="W27" i="1" s="1"/>
  <c r="P27" i="1"/>
  <c r="BK26" i="1"/>
  <c r="S26" i="1" s="1"/>
  <c r="BJ26" i="1"/>
  <c r="BI26" i="1"/>
  <c r="BH26" i="1"/>
  <c r="BG26" i="1"/>
  <c r="BF26" i="1"/>
  <c r="BE26" i="1"/>
  <c r="BD26" i="1"/>
  <c r="BC26" i="1"/>
  <c r="AX26" i="1" s="1"/>
  <c r="AZ26" i="1"/>
  <c r="AU26" i="1"/>
  <c r="AS26" i="1"/>
  <c r="AW26" i="1" s="1"/>
  <c r="AN26" i="1"/>
  <c r="AM26" i="1"/>
  <c r="AI26" i="1"/>
  <c r="AG26" i="1" s="1"/>
  <c r="Y26" i="1"/>
  <c r="W26" i="1" s="1"/>
  <c r="X26" i="1"/>
  <c r="P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N25" i="1"/>
  <c r="AM25" i="1"/>
  <c r="AI25" i="1"/>
  <c r="AG25" i="1"/>
  <c r="K25" i="1" s="1"/>
  <c r="Y25" i="1"/>
  <c r="X25" i="1"/>
  <c r="W25" i="1"/>
  <c r="P25" i="1"/>
  <c r="N25" i="1"/>
  <c r="BK24" i="1"/>
  <c r="BJ24" i="1"/>
  <c r="BI24" i="1"/>
  <c r="AU24" i="1" s="1"/>
  <c r="AW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BK23" i="1"/>
  <c r="BJ23" i="1"/>
  <c r="BI23" i="1" s="1"/>
  <c r="BH23" i="1"/>
  <c r="BG23" i="1"/>
  <c r="BF23" i="1"/>
  <c r="BE23" i="1"/>
  <c r="BD23" i="1"/>
  <c r="BC23" i="1"/>
  <c r="AZ23" i="1"/>
  <c r="AX23" i="1"/>
  <c r="AS23" i="1"/>
  <c r="AM23" i="1"/>
  <c r="AN23" i="1" s="1"/>
  <c r="AI23" i="1"/>
  <c r="AG23" i="1" s="1"/>
  <c r="Y23" i="1"/>
  <c r="X23" i="1"/>
  <c r="W23" i="1" s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G22" i="1"/>
  <c r="N22" i="1" s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H21" i="1"/>
  <c r="AG21" i="1"/>
  <c r="I21" i="1" s="1"/>
  <c r="Y21" i="1"/>
  <c r="X21" i="1"/>
  <c r="W21" i="1" s="1"/>
  <c r="P21" i="1"/>
  <c r="N21" i="1"/>
  <c r="K21" i="1"/>
  <c r="J21" i="1"/>
  <c r="AV21" i="1" s="1"/>
  <c r="BK20" i="1"/>
  <c r="BJ20" i="1"/>
  <c r="BI20" i="1" s="1"/>
  <c r="BH20" i="1"/>
  <c r="BG20" i="1"/>
  <c r="BF20" i="1"/>
  <c r="BE20" i="1"/>
  <c r="BD20" i="1"/>
  <c r="BC20" i="1"/>
  <c r="AX20" i="1" s="1"/>
  <c r="AZ20" i="1"/>
  <c r="AS20" i="1"/>
  <c r="AN20" i="1"/>
  <c r="AM20" i="1"/>
  <c r="AI20" i="1"/>
  <c r="AG20" i="1"/>
  <c r="K20" i="1" s="1"/>
  <c r="Y20" i="1"/>
  <c r="X20" i="1"/>
  <c r="W20" i="1"/>
  <c r="P20" i="1"/>
  <c r="N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M19" i="1"/>
  <c r="AN19" i="1" s="1"/>
  <c r="AI19" i="1"/>
  <c r="AG19" i="1" s="1"/>
  <c r="Y19" i="1"/>
  <c r="X19" i="1"/>
  <c r="W19" i="1" s="1"/>
  <c r="P19" i="1"/>
  <c r="BK18" i="1"/>
  <c r="S18" i="1" s="1"/>
  <c r="BJ18" i="1"/>
  <c r="BI18" i="1"/>
  <c r="BH18" i="1"/>
  <c r="BG18" i="1"/>
  <c r="BF18" i="1"/>
  <c r="BE18" i="1"/>
  <c r="BD18" i="1"/>
  <c r="BC18" i="1"/>
  <c r="AX18" i="1" s="1"/>
  <c r="AZ18" i="1"/>
  <c r="AU18" i="1"/>
  <c r="AS18" i="1"/>
  <c r="AW18" i="1" s="1"/>
  <c r="AN18" i="1"/>
  <c r="AM18" i="1"/>
  <c r="AI18" i="1"/>
  <c r="AG18" i="1" s="1"/>
  <c r="Y18" i="1"/>
  <c r="X18" i="1"/>
  <c r="W18" i="1" s="1"/>
  <c r="P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N17" i="1"/>
  <c r="AM17" i="1"/>
  <c r="AI17" i="1"/>
  <c r="AG17" i="1"/>
  <c r="K17" i="1" s="1"/>
  <c r="Y17" i="1"/>
  <c r="X17" i="1"/>
  <c r="W17" i="1"/>
  <c r="P17" i="1"/>
  <c r="N17" i="1"/>
  <c r="AU27" i="1" l="1"/>
  <c r="AW27" i="1" s="1"/>
  <c r="S27" i="1"/>
  <c r="T18" i="1"/>
  <c r="U18" i="1" s="1"/>
  <c r="AU22" i="1"/>
  <c r="AW22" i="1" s="1"/>
  <c r="S22" i="1"/>
  <c r="S29" i="1"/>
  <c r="AU29" i="1"/>
  <c r="AW29" i="1" s="1"/>
  <c r="K23" i="1"/>
  <c r="J23" i="1"/>
  <c r="AV23" i="1" s="1"/>
  <c r="I23" i="1"/>
  <c r="AH23" i="1"/>
  <c r="N23" i="1"/>
  <c r="S23" i="1"/>
  <c r="AU23" i="1"/>
  <c r="AW23" i="1" s="1"/>
  <c r="K31" i="1"/>
  <c r="J31" i="1"/>
  <c r="AV31" i="1" s="1"/>
  <c r="I31" i="1"/>
  <c r="AH31" i="1"/>
  <c r="N31" i="1"/>
  <c r="AW19" i="1"/>
  <c r="J18" i="1"/>
  <c r="AV18" i="1" s="1"/>
  <c r="AY18" i="1" s="1"/>
  <c r="I18" i="1"/>
  <c r="K18" i="1"/>
  <c r="AH18" i="1"/>
  <c r="N18" i="1"/>
  <c r="S20" i="1"/>
  <c r="AU20" i="1"/>
  <c r="AW20" i="1" s="1"/>
  <c r="AA21" i="1"/>
  <c r="J26" i="1"/>
  <c r="AV26" i="1" s="1"/>
  <c r="AY26" i="1" s="1"/>
  <c r="K26" i="1"/>
  <c r="I26" i="1"/>
  <c r="T26" i="1" s="1"/>
  <c r="U26" i="1" s="1"/>
  <c r="AH26" i="1"/>
  <c r="N26" i="1"/>
  <c r="AU30" i="1"/>
  <c r="AW30" i="1" s="1"/>
  <c r="S30" i="1"/>
  <c r="S31" i="1"/>
  <c r="AU31" i="1"/>
  <c r="AW31" i="1" s="1"/>
  <c r="S21" i="1"/>
  <c r="AU21" i="1"/>
  <c r="AW21" i="1" s="1"/>
  <c r="AU19" i="1"/>
  <c r="S19" i="1"/>
  <c r="AH24" i="1"/>
  <c r="N24" i="1"/>
  <c r="I24" i="1"/>
  <c r="J24" i="1"/>
  <c r="AV24" i="1" s="1"/>
  <c r="AY24" i="1" s="1"/>
  <c r="K24" i="1"/>
  <c r="AA29" i="1"/>
  <c r="AU17" i="1"/>
  <c r="AW17" i="1" s="1"/>
  <c r="S17" i="1"/>
  <c r="I19" i="1"/>
  <c r="N19" i="1"/>
  <c r="AH19" i="1"/>
  <c r="K19" i="1"/>
  <c r="J19" i="1"/>
  <c r="AV19" i="1" s="1"/>
  <c r="AY19" i="1" s="1"/>
  <c r="AY21" i="1"/>
  <c r="AU25" i="1"/>
  <c r="AW25" i="1" s="1"/>
  <c r="S25" i="1"/>
  <c r="AH27" i="1"/>
  <c r="N27" i="1"/>
  <c r="K27" i="1"/>
  <c r="I27" i="1"/>
  <c r="J27" i="1"/>
  <c r="AV27" i="1" s="1"/>
  <c r="AY27" i="1" s="1"/>
  <c r="AH17" i="1"/>
  <c r="I22" i="1"/>
  <c r="S24" i="1"/>
  <c r="AH25" i="1"/>
  <c r="I30" i="1"/>
  <c r="AH22" i="1"/>
  <c r="I17" i="1"/>
  <c r="AH20" i="1"/>
  <c r="J22" i="1"/>
  <c r="AV22" i="1" s="1"/>
  <c r="AY22" i="1" s="1"/>
  <c r="I25" i="1"/>
  <c r="AH28" i="1"/>
  <c r="J30" i="1"/>
  <c r="AV30" i="1" s="1"/>
  <c r="AY30" i="1" s="1"/>
  <c r="J17" i="1"/>
  <c r="AV17" i="1" s="1"/>
  <c r="AY17" i="1" s="1"/>
  <c r="I20" i="1"/>
  <c r="K22" i="1"/>
  <c r="J25" i="1"/>
  <c r="AV25" i="1" s="1"/>
  <c r="AY25" i="1" s="1"/>
  <c r="I28" i="1"/>
  <c r="K30" i="1"/>
  <c r="AH30" i="1"/>
  <c r="J20" i="1"/>
  <c r="AV20" i="1" s="1"/>
  <c r="AY20" i="1" s="1"/>
  <c r="J28" i="1"/>
  <c r="AV28" i="1" s="1"/>
  <c r="AY28" i="1" s="1"/>
  <c r="AH29" i="1"/>
  <c r="AB26" i="1" l="1"/>
  <c r="V26" i="1"/>
  <c r="Z26" i="1" s="1"/>
  <c r="AC26" i="1"/>
  <c r="AA19" i="1"/>
  <c r="T20" i="1"/>
  <c r="U20" i="1" s="1"/>
  <c r="T23" i="1"/>
  <c r="U23" i="1" s="1"/>
  <c r="Q23" i="1" s="1"/>
  <c r="O23" i="1" s="1"/>
  <c r="R23" i="1" s="1"/>
  <c r="L23" i="1" s="1"/>
  <c r="M23" i="1" s="1"/>
  <c r="V18" i="1"/>
  <c r="Z18" i="1" s="1"/>
  <c r="AC18" i="1"/>
  <c r="AB18" i="1"/>
  <c r="AA25" i="1"/>
  <c r="AA22" i="1"/>
  <c r="Q22" i="1"/>
  <c r="O22" i="1" s="1"/>
  <c r="R22" i="1" s="1"/>
  <c r="L22" i="1" s="1"/>
  <c r="M22" i="1" s="1"/>
  <c r="T17" i="1"/>
  <c r="U17" i="1" s="1"/>
  <c r="AY29" i="1"/>
  <c r="T24" i="1"/>
  <c r="U24" i="1" s="1"/>
  <c r="Q24" i="1"/>
  <c r="O24" i="1" s="1"/>
  <c r="R24" i="1" s="1"/>
  <c r="L24" i="1" s="1"/>
  <c r="M24" i="1" s="1"/>
  <c r="AA24" i="1"/>
  <c r="T31" i="1"/>
  <c r="U31" i="1" s="1"/>
  <c r="T29" i="1"/>
  <c r="U29" i="1" s="1"/>
  <c r="AA28" i="1"/>
  <c r="Q28" i="1"/>
  <c r="O28" i="1" s="1"/>
  <c r="R28" i="1" s="1"/>
  <c r="L28" i="1" s="1"/>
  <c r="M28" i="1" s="1"/>
  <c r="T30" i="1"/>
  <c r="U30" i="1" s="1"/>
  <c r="Q26" i="1"/>
  <c r="O26" i="1" s="1"/>
  <c r="R26" i="1" s="1"/>
  <c r="L26" i="1" s="1"/>
  <c r="M26" i="1" s="1"/>
  <c r="AA26" i="1"/>
  <c r="AA31" i="1"/>
  <c r="T27" i="1"/>
  <c r="U27" i="1" s="1"/>
  <c r="T19" i="1"/>
  <c r="U19" i="1" s="1"/>
  <c r="AY31" i="1"/>
  <c r="AA30" i="1"/>
  <c r="AA17" i="1"/>
  <c r="Q17" i="1"/>
  <c r="O17" i="1" s="1"/>
  <c r="R17" i="1" s="1"/>
  <c r="L17" i="1" s="1"/>
  <c r="M17" i="1" s="1"/>
  <c r="AA27" i="1"/>
  <c r="Q27" i="1"/>
  <c r="O27" i="1" s="1"/>
  <c r="R27" i="1" s="1"/>
  <c r="L27" i="1" s="1"/>
  <c r="M27" i="1" s="1"/>
  <c r="AA23" i="1"/>
  <c r="T22" i="1"/>
  <c r="U22" i="1" s="1"/>
  <c r="T21" i="1"/>
  <c r="U21" i="1" s="1"/>
  <c r="T25" i="1"/>
  <c r="U25" i="1" s="1"/>
  <c r="Q25" i="1" s="1"/>
  <c r="O25" i="1" s="1"/>
  <c r="R25" i="1" s="1"/>
  <c r="L25" i="1" s="1"/>
  <c r="M25" i="1" s="1"/>
  <c r="AA20" i="1"/>
  <c r="Q20" i="1"/>
  <c r="O20" i="1" s="1"/>
  <c r="R20" i="1" s="1"/>
  <c r="L20" i="1" s="1"/>
  <c r="M20" i="1" s="1"/>
  <c r="T28" i="1"/>
  <c r="U28" i="1" s="1"/>
  <c r="Q18" i="1"/>
  <c r="O18" i="1" s="1"/>
  <c r="R18" i="1" s="1"/>
  <c r="L18" i="1" s="1"/>
  <c r="M18" i="1" s="1"/>
  <c r="AA18" i="1"/>
  <c r="AY23" i="1"/>
  <c r="AB31" i="1" l="1"/>
  <c r="V31" i="1"/>
  <c r="Z31" i="1" s="1"/>
  <c r="AC31" i="1"/>
  <c r="AD31" i="1" s="1"/>
  <c r="V19" i="1"/>
  <c r="Z19" i="1" s="1"/>
  <c r="AC19" i="1"/>
  <c r="AB19" i="1"/>
  <c r="V20" i="1"/>
  <c r="Z20" i="1" s="1"/>
  <c r="AC20" i="1"/>
  <c r="AD20" i="1" s="1"/>
  <c r="AB20" i="1"/>
  <c r="V24" i="1"/>
  <c r="Z24" i="1" s="1"/>
  <c r="AC24" i="1"/>
  <c r="AD24" i="1" s="1"/>
  <c r="AB24" i="1"/>
  <c r="V21" i="1"/>
  <c r="Z21" i="1" s="1"/>
  <c r="AC21" i="1"/>
  <c r="AB21" i="1"/>
  <c r="Q21" i="1"/>
  <c r="O21" i="1" s="1"/>
  <c r="R21" i="1" s="1"/>
  <c r="L21" i="1" s="1"/>
  <c r="M21" i="1" s="1"/>
  <c r="Q19" i="1"/>
  <c r="O19" i="1" s="1"/>
  <c r="R19" i="1" s="1"/>
  <c r="L19" i="1" s="1"/>
  <c r="M19" i="1" s="1"/>
  <c r="V30" i="1"/>
  <c r="Z30" i="1" s="1"/>
  <c r="AC30" i="1"/>
  <c r="AD30" i="1" s="1"/>
  <c r="AB30" i="1"/>
  <c r="Q31" i="1"/>
  <c r="O31" i="1" s="1"/>
  <c r="R31" i="1" s="1"/>
  <c r="L31" i="1" s="1"/>
  <c r="M31" i="1" s="1"/>
  <c r="V29" i="1"/>
  <c r="Z29" i="1" s="1"/>
  <c r="AC29" i="1"/>
  <c r="AB29" i="1"/>
  <c r="Q29" i="1"/>
  <c r="O29" i="1" s="1"/>
  <c r="R29" i="1" s="1"/>
  <c r="L29" i="1" s="1"/>
  <c r="M29" i="1" s="1"/>
  <c r="AD18" i="1"/>
  <c r="AD26" i="1"/>
  <c r="V22" i="1"/>
  <c r="Z22" i="1" s="1"/>
  <c r="AC22" i="1"/>
  <c r="AB22" i="1"/>
  <c r="Q30" i="1"/>
  <c r="O30" i="1" s="1"/>
  <c r="R30" i="1" s="1"/>
  <c r="L30" i="1" s="1"/>
  <c r="M30" i="1" s="1"/>
  <c r="AC23" i="1"/>
  <c r="AD23" i="1" s="1"/>
  <c r="AB23" i="1"/>
  <c r="V23" i="1"/>
  <c r="Z23" i="1" s="1"/>
  <c r="AC25" i="1"/>
  <c r="V25" i="1"/>
  <c r="Z25" i="1" s="1"/>
  <c r="AB25" i="1"/>
  <c r="V27" i="1"/>
  <c r="Z27" i="1" s="1"/>
  <c r="AC27" i="1"/>
  <c r="AB27" i="1"/>
  <c r="AC28" i="1"/>
  <c r="V28" i="1"/>
  <c r="Z28" i="1" s="1"/>
  <c r="AB28" i="1"/>
  <c r="AC17" i="1"/>
  <c r="V17" i="1"/>
  <c r="Z17" i="1" s="1"/>
  <c r="AB17" i="1"/>
  <c r="AD19" i="1" l="1"/>
  <c r="AD29" i="1"/>
  <c r="AD21" i="1"/>
  <c r="AD22" i="1"/>
  <c r="AD17" i="1"/>
  <c r="AD25" i="1"/>
  <c r="AD27" i="1"/>
  <c r="AD28" i="1"/>
</calcChain>
</file>

<file path=xl/sharedStrings.xml><?xml version="1.0" encoding="utf-8"?>
<sst xmlns="http://schemas.openxmlformats.org/spreadsheetml/2006/main" count="693" uniqueCount="354">
  <si>
    <t>File opened</t>
  </si>
  <si>
    <t>2020-12-17 10:23:40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</si>
  <si>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</si>
  <si>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</si>
  <si>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</si>
  <si>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</si>
  <si>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</si>
  <si>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</si>
  <si>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</si>
  <si>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</si>
  <si>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</si>
  <si>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</si>
  <si>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</si>
  <si>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{"tazero": "0.0863571", "co2bzero": "0.964262", "h2oaspan1": "1.00771", "flowazero": "0.29042", "flowbzero": "0.29097", "co2bspan2": "-0.0301809", "h2oaspanconc2": "0", "h2oazero": "1.13424", "co2aspan1": "1.00054", "flowmeterzero": "1.00299", "chamberpressurezero": "2.68126", "co2bspanconc2": "299.2", "h2obspanconc2": "0", "h2obspan1": "0.99587", "ssa_ref": "35809.5", "h2obspanconc1": "12.28", "h2oaspanconc1": "12.28", "h2obspan2": "0", "oxygen": "21", "co2aspanconc1": "2500", "tbzero": "0.134552", "h2obspan2b": "0.0705964", "co2bspanconc1": "2500", "co2bspan1": "1.00108", "co2bspan2a": "0.310949", "h2obspan2a": "0.0708892", "h2oaspan2b": "0.070146", "co2aspan2a": "0.308883", "h2oaspan2a": "0.0696095", "co2bspan2b": "0.308367", "h2obzero": "1.1444", "h2oaspan2": "0", "ssb_ref": "37377.7", "co2aspan2b": "0.306383", "co2azero": "0.965182", "co2aspanconc2": "299.2", "co2aspan2": "-0.0279682"}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</si>
  <si>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</si>
  <si>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</si>
  <si>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</si>
  <si>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</si>
  <si>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</si>
  <si>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</si>
  <si>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</si>
  <si>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</si>
  <si>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</si>
  <si>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10:23:40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</si>
  <si>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</si>
  <si>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</si>
  <si>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</si>
  <si>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</si>
  <si>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</si>
  <si>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</si>
  <si>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</si>
  <si>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</si>
  <si>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</si>
  <si>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</si>
  <si>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</si>
  <si>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</si>
  <si>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</si>
  <si>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</si>
  <si>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</si>
  <si>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</si>
  <si>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</si>
  <si>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</si>
  <si>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</si>
  <si>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</si>
  <si>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</si>
  <si>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</si>
  <si>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</si>
  <si>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</si>
  <si>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</si>
  <si>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</si>
  <si>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</si>
  <si>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</si>
  <si>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</si>
  <si>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</si>
  <si>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</si>
  <si>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</si>
  <si>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</si>
  <si>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</si>
  <si>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</si>
  <si>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</si>
  <si>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</si>
  <si>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</si>
  <si>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</si>
  <si>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</si>
  <si>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</si>
  <si>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</si>
  <si>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</si>
  <si>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</si>
  <si>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</si>
  <si>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</si>
  <si>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</si>
  <si>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</si>
  <si>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</si>
  <si>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</si>
  <si>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</si>
  <si>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</si>
  <si>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</si>
  <si>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1.59755 68.8691 369.023 622.748 881.376 1099.01 1300.79 1492.44</t>
  </si>
  <si>
    <t>Fs_true</t>
  </si>
  <si>
    <t>0.0494932 100.888 404.301 601.068 801.065 1000.84 1201.71 1400.98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</si>
  <si>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</si>
  <si>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</si>
  <si>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</si>
  <si>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</si>
  <si>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</si>
  <si>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</si>
  <si>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</si>
  <si>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</si>
  <si>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</si>
  <si>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</si>
  <si>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</si>
  <si>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</si>
  <si>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</si>
  <si>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</si>
  <si>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</si>
  <si>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</si>
  <si>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</si>
  <si>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</si>
  <si>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</si>
  <si>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</si>
  <si>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</si>
  <si>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</si>
  <si>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</si>
  <si>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</si>
  <si>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</si>
  <si>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</si>
  <si>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</si>
  <si>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</si>
  <si>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</si>
  <si>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</si>
  <si>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</si>
  <si>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</si>
  <si>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</si>
  <si>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</si>
  <si>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</si>
  <si>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</si>
  <si>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</si>
  <si>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</si>
  <si>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</si>
  <si>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</si>
  <si>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</si>
  <si>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</si>
  <si>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</si>
  <si>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</si>
  <si>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</si>
  <si>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</si>
  <si>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</si>
  <si>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</si>
  <si>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</si>
  <si>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</si>
  <si>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</si>
  <si>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</si>
  <si>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</si>
  <si>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</si>
  <si>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</si>
  <si>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</si>
  <si>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</si>
  <si>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</si>
  <si>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</si>
  <si>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</si>
  <si>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</si>
  <si>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</si>
  <si>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</si>
  <si>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</si>
  <si>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</si>
  <si>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</si>
  <si>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</si>
  <si>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</si>
  <si>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</si>
  <si>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</si>
  <si>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</si>
  <si>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</si>
  <si>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</si>
  <si>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</si>
  <si>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</si>
  <si>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</si>
  <si>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</si>
  <si>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</si>
  <si>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</si>
  <si>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</si>
  <si>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</si>
  <si>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</si>
  <si>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</si>
  <si>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</si>
  <si>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</si>
  <si>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</si>
  <si>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</si>
  <si>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</si>
  <si>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</si>
  <si>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</si>
  <si>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</si>
  <si>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</si>
  <si>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</si>
  <si>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</si>
  <si>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</si>
  <si>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</si>
  <si>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</si>
  <si>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</si>
  <si>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</si>
  <si>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</si>
  <si>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</si>
  <si>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</si>
  <si>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</si>
  <si>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</si>
  <si>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</si>
  <si>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</si>
  <si>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</si>
  <si>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</si>
  <si>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</si>
  <si>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</si>
  <si>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</si>
  <si>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</si>
  <si>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</si>
  <si>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</si>
  <si>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</si>
  <si>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</si>
  <si>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</si>
  <si>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</si>
  <si>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</si>
  <si>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</si>
  <si>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</si>
  <si>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</si>
  <si>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</si>
  <si>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</si>
  <si>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</si>
  <si>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</si>
  <si>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</si>
  <si>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</si>
  <si>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</si>
  <si>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</si>
  <si>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</si>
  <si>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</si>
  <si>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</si>
  <si>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</si>
  <si>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</si>
  <si>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</si>
  <si>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</si>
  <si>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</si>
  <si>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</si>
  <si>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</si>
  <si>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</si>
  <si>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</si>
  <si>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</si>
  <si>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</si>
  <si>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</si>
  <si>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</si>
  <si>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</si>
  <si>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</si>
  <si>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</si>
  <si>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</si>
  <si>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</si>
  <si>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</si>
  <si>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</si>
  <si>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</si>
  <si>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</si>
  <si>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</si>
  <si>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</si>
  <si>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</si>
  <si>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</si>
  <si>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</si>
  <si>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</si>
  <si>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</si>
  <si>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</si>
  <si>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</si>
  <si>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</si>
  <si>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</si>
  <si>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</si>
  <si>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</si>
  <si>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</si>
  <si>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</si>
  <si>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</si>
  <si>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</si>
  <si>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</si>
  <si>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</si>
  <si>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</si>
  <si>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</si>
  <si>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</si>
  <si>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</si>
  <si>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</si>
  <si>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</si>
  <si>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</si>
  <si>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</si>
  <si>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</si>
  <si>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</si>
  <si>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</si>
  <si>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</si>
  <si>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</si>
  <si>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</si>
  <si>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</si>
  <si>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</si>
  <si>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</si>
  <si>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</si>
  <si>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</si>
  <si>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</si>
  <si>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</si>
  <si>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</si>
  <si>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</si>
  <si>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</si>
  <si>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</si>
  <si>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</si>
  <si>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</si>
  <si>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</si>
  <si>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</si>
  <si>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10:34:25</t>
  </si>
  <si>
    <t>10:34:25</t>
  </si>
  <si>
    <t>1149</t>
  </si>
  <si>
    <t>_1</t>
  </si>
  <si>
    <t>RECT-4143-20200907-06_33_50</t>
  </si>
  <si>
    <t>RECT-8259-20201217-10_34_29</t>
  </si>
  <si>
    <t>DARK-8260-20201217-10_34_31</t>
  </si>
  <si>
    <t>0: Broadleaf</t>
  </si>
  <si>
    <t>10:34:49</t>
  </si>
  <si>
    <t>1/3</t>
  </si>
  <si>
    <t>20201217 10:36:35</t>
  </si>
  <si>
    <t>10:36:35</t>
  </si>
  <si>
    <t>RECT-8261-20201217-10_36_38</t>
  </si>
  <si>
    <t>DARK-8262-20201217-10_36_40</t>
  </si>
  <si>
    <t>3/3</t>
  </si>
  <si>
    <t>20201217 10:38:13</t>
  </si>
  <si>
    <t>10:38:13</t>
  </si>
  <si>
    <t>RECT-8263-20201217-10_38_16</t>
  </si>
  <si>
    <t>DARK-8264-20201217-10_38_18</t>
  </si>
  <si>
    <t>20201217 10:39:27</t>
  </si>
  <si>
    <t>10:39:27</t>
  </si>
  <si>
    <t>RECT-8265-20201217-10_39_30</t>
  </si>
  <si>
    <t>DARK-8266-20201217-10_39_32</t>
  </si>
  <si>
    <t>20201217 10:40:57</t>
  </si>
  <si>
    <t>10:40:57</t>
  </si>
  <si>
    <t>RECT-8267-20201217-10_41_00</t>
  </si>
  <si>
    <t>DARK-8268-20201217-10_41_02</t>
  </si>
  <si>
    <t>20201217 10:42:11</t>
  </si>
  <si>
    <t>10:42:11</t>
  </si>
  <si>
    <t>RECT-8269-20201217-10_42_14</t>
  </si>
  <si>
    <t>DARK-8270-20201217-10_42_16</t>
  </si>
  <si>
    <t>20201217 10:43:30</t>
  </si>
  <si>
    <t>10:43:30</t>
  </si>
  <si>
    <t>RECT-8271-20201217-10_43_33</t>
  </si>
  <si>
    <t>DARK-8272-20201217-10_43_35</t>
  </si>
  <si>
    <t>20201217 10:45:30</t>
  </si>
  <si>
    <t>10:45:30</t>
  </si>
  <si>
    <t>RECT-8273-20201217-10_45_34</t>
  </si>
  <si>
    <t>DARK-8274-20201217-10_45_36</t>
  </si>
  <si>
    <t>10:45:52</t>
  </si>
  <si>
    <t>0/3</t>
  </si>
  <si>
    <t>20201217 10:47:53</t>
  </si>
  <si>
    <t>10:47:53</t>
  </si>
  <si>
    <t>RECT-8275-20201217-10_47_57</t>
  </si>
  <si>
    <t>DARK-8276-20201217-10_47_59</t>
  </si>
  <si>
    <t>20201217 10:49:54</t>
  </si>
  <si>
    <t>10:49:54</t>
  </si>
  <si>
    <t>RECT-8277-20201217-10_49_58</t>
  </si>
  <si>
    <t>DARK-8278-20201217-10_50_00</t>
  </si>
  <si>
    <t>2/3</t>
  </si>
  <si>
    <t>20201217 10:51:55</t>
  </si>
  <si>
    <t>10:51:55</t>
  </si>
  <si>
    <t>RECT-8279-20201217-10_51_58</t>
  </si>
  <si>
    <t>DARK-8280-20201217-10_52_00</t>
  </si>
  <si>
    <t>20201217 10:53:51</t>
  </si>
  <si>
    <t>10:53:51</t>
  </si>
  <si>
    <t>RECT-8281-20201217-10_53_55</t>
  </si>
  <si>
    <t>DARK-8282-20201217-10_53_57</t>
  </si>
  <si>
    <t>20201217 10:55:37</t>
  </si>
  <si>
    <t>10:55:37</t>
  </si>
  <si>
    <t>RECT-8283-20201217-10_55_41</t>
  </si>
  <si>
    <t>DARK-8284-20201217-10_55_43</t>
  </si>
  <si>
    <t>20201217 10:57:38</t>
  </si>
  <si>
    <t>10:57:38</t>
  </si>
  <si>
    <t>RECT-8285-20201217-10_57_41</t>
  </si>
  <si>
    <t>DARK-8286-20201217-10_57_43</t>
  </si>
  <si>
    <t>10:58:08</t>
  </si>
  <si>
    <t>20201217 11:00:09</t>
  </si>
  <si>
    <t>11:00:09</t>
  </si>
  <si>
    <t>RECT-8287-20201217-11_00_12</t>
  </si>
  <si>
    <t>DARK-8288-20201217-11_00_14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</si>
</sst>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1608230065.5999999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1608230057.8499999</v>
      </c>
      <c r="I17">
        <f t="shared" ref="I17:I31" si="0">BW17*AG17*(BS17-BT17)/(100*BL17*(1000-AG17*BS17))</f>
        <v>2.9892046787773676E-4</v>
      </c>
      <c r="J17">
        <f t="shared" ref="J17:J31" si="1">BW17*AG17*(BR17-BQ17*(1000-AG17*BT17)/(1000-AG17*BS17))/(100*BL17)</f>
        <v>1.9440107096759627</v>
      </c>
      <c r="K17">
        <f t="shared" ref="K17:K31" si="2">BQ17 - IF(AG17&gt;1, J17*BL17*100/(AI17*CE17), 0)</f>
        <v>399.45416666666699</v>
      </c>
      <c r="L17">
        <f t="shared" ref="L17:L31" si="3">((R17-I17/2)*K17-J17)/(R17+I17/2)</f>
        <v>199.88255977523528</v>
      </c>
      <c r="M17">
        <f t="shared" ref="M17:M31" si="4">L17*(BX17+BY17)/1000</f>
        <v>20.349327961742649</v>
      </c>
      <c r="N17">
        <f t="shared" ref="N17:N31" si="5">(BQ17 - IF(AG17&gt;1, J17*BL17*100/(AI17*CE17), 0))*(BX17+BY17)/1000</f>
        <v>40.666998923393422</v>
      </c>
      <c r="O17">
        <f t="shared" ref="O17:O31" si="6">2/((1/Q17-1/P17)+SIGN(Q17)*SQRT((1/Q17-1/P17)*(1/Q17-1/P17) + 4*BM17/((BM17+1)*(BM17+1))*(2*1/Q17*1/P17-1/P17*1/P17)))</f>
        <v>1.6346430274176028E-2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2.9609559591114314</v>
      </c>
      <c r="Q17">
        <f t="shared" ref="Q17:Q31" si="8">I17*(1000-(1000*0.61365*EXP(17.502*U17/(240.97+U17))/(BX17+BY17)+BS17)/2)/(1000*0.61365*EXP(17.502*U17/(240.97+U17))/(BX17+BY17)-BS17)</f>
        <v>1.629646072217476E-2</v>
      </c>
      <c r="R17">
        <f t="shared" ref="R17:R31" si="9">1/((BM17+1)/(O17/1.6)+1/(P17/1.37)) + BM17/((BM17+1)/(O17/1.6) + BM17/(P17/1.37))</f>
        <v>1.0189764709989084E-2</v>
      </c>
      <c r="S17">
        <f t="shared" ref="S17:S31" si="10">(BI17*BK17)</f>
        <v>231.29086207509053</v>
      </c>
      <c r="T17">
        <f t="shared" ref="T17:T31" si="11">(BZ17+(S17+2*0.95*0.0000000567*(((BZ17+$B$7)+273)^4-(BZ17+273)^4)-44100*I17)/(1.84*29.3*P17+8*0.95*0.0000000567*(BZ17+273)^3))</f>
        <v>29.268777126283727</v>
      </c>
      <c r="U17">
        <f t="shared" ref="U17:U31" si="12">($C$7*CA17+$D$7*CB17+$E$7*T17)</f>
        <v>29.167359999999999</v>
      </c>
      <c r="V17">
        <f t="shared" ref="V17:V31" si="13">0.61365*EXP(17.502*U17/(240.97+U17))</f>
        <v>4.0608859419346803</v>
      </c>
      <c r="W17">
        <f t="shared" ref="W17:W31" si="14">(X17/Y17*100)</f>
        <v>59.34070460781453</v>
      </c>
      <c r="X17">
        <f t="shared" ref="X17:X31" si="15">BS17*(BX17+BY17)/1000</f>
        <v>2.2513770495445353</v>
      </c>
      <c r="Y17">
        <f t="shared" ref="Y17:Y31" si="16">0.61365*EXP(17.502*BZ17/(240.97+BZ17))</f>
        <v>3.7939843559728361</v>
      </c>
      <c r="Z17">
        <f t="shared" ref="Z17:Z31" si="17">(V17-BS17*(BX17+BY17)/1000)</f>
        <v>1.809508892390145</v>
      </c>
      <c r="AA17">
        <f t="shared" ref="AA17:AA31" si="18">(-I17*44100)</f>
        <v>-13.182392633408192</v>
      </c>
      <c r="AB17">
        <f t="shared" ref="AB17:AB31" si="19">2*29.3*P17*0.92*(BZ17-U17)</f>
        <v>-186.96415156852072</v>
      </c>
      <c r="AC17">
        <f t="shared" ref="AC17:AC31" si="20">2*0.95*0.0000000567*(((BZ17+$B$7)+273)^4-(U17+273)^4)</f>
        <v>-13.843770696351035</v>
      </c>
      <c r="AD17">
        <f t="shared" ref="AD17:AD31" si="21">S17+AC17+AA17+AB17</f>
        <v>17.300547176810568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53650.594265084808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931.23288461538505</v>
      </c>
      <c r="AR17">
        <v>1060</v>
      </c>
      <c r="AS17">
        <f t="shared" ref="AS17:AS31" si="27">1-AQ17/AR17</f>
        <v>0.12147841074020282</v>
      </c>
      <c r="AT17">
        <v>0.5</v>
      </c>
      <c r="AU17">
        <f t="shared" ref="AU17:AU31" si="28">BI17</f>
        <v>1180.1846907473191</v>
      </c>
      <c r="AV17">
        <f t="shared" ref="AV17:AV31" si="29">J17</f>
        <v>1.9440107096759627</v>
      </c>
      <c r="AW17">
        <f t="shared" ref="AW17:AW31" si="30">AS17*AT17*AU17</f>
        <v>71.683480305951036</v>
      </c>
      <c r="AX17">
        <f t="shared" ref="AX17:AX31" si="31">BC17/AR17</f>
        <v>0.40016037735849053</v>
      </c>
      <c r="AY17">
        <f t="shared" ref="AY17:AY31" si="32">(AV17-AO17)/AU17</f>
        <v>2.1367487726818017E-3</v>
      </c>
      <c r="AZ17">
        <f t="shared" ref="AZ17:AZ31" si="33">(AL17-AR17)/AR17</f>
        <v>2.0774339622641507</v>
      </c>
      <c r="BA17" t="s">
        <v>289</v>
      </c>
      <c r="BB17">
        <v>635.83000000000004</v>
      </c>
      <c r="BC17">
        <f t="shared" ref="BC17:BC31" si="34">AR17-BB17</f>
        <v>424.16999999999996</v>
      </c>
      <c r="BD17">
        <f t="shared" ref="BD17:BD31" si="35">(AR17-AQ17)/(AR17-BB17)</f>
        <v>0.30357431073535368</v>
      </c>
      <c r="BE17">
        <f t="shared" ref="BE17:BE31" si="36">(AL17-AR17)/(AL17-BB17)</f>
        <v>0.83848833888624463</v>
      </c>
      <c r="BF17">
        <f t="shared" ref="BF17:BF31" si="37">(AR17-AQ17)/(AR17-AK17)</f>
        <v>0.37375468875591539</v>
      </c>
      <c r="BG17">
        <f t="shared" ref="BG17:BG31" si="38">(AL17-AR17)/(AL17-AK17)</f>
        <v>0.86471269117472926</v>
      </c>
      <c r="BH17">
        <f t="shared" ref="BH17:BH31" si="39">$B$11*CF17+$C$11*CG17+$F$11*CH17*(1-CK17)</f>
        <v>1399.99966666667</v>
      </c>
      <c r="BI17">
        <f t="shared" ref="BI17:BI31" si="40">BH17*BJ17</f>
        <v>1180.1846907473191</v>
      </c>
      <c r="BJ17">
        <f t="shared" ref="BJ17:BJ31" si="41">($B$11*$D$9+$C$11*$D$9+$F$11*((CU17+CM17)/MAX(CU17+CM17+CV17, 0.1)*$I$9+CV17/MAX(CU17+CM17+CV17, 0.1)*$J$9))/($B$11+$C$11+$F$11)</f>
        <v>0.84298926553124154</v>
      </c>
      <c r="BK17">
        <f t="shared" ref="BK17:BK31" si="42">($B$11*$K$9+$C$11*$K$9+$F$11*((CU17+CM17)/MAX(CU17+CM17+CV17, 0.1)*$P$9+CV17/MAX(CU17+CM17+CV17, 0.1)*$Q$9))/($B$11+$C$11+$F$11)</f>
        <v>0.19597853106248314</v>
      </c>
      <c r="BL17">
        <v>6</v>
      </c>
      <c r="BM17">
        <v>0.5</v>
      </c>
      <c r="BN17" t="s">
        <v>290</v>
      </c>
      <c r="BO17">
        <v>2</v>
      </c>
      <c r="BP17">
        <v>1608230057.8499999</v>
      </c>
      <c r="BQ17">
        <v>399.45416666666699</v>
      </c>
      <c r="BR17">
        <v>401.930133333333</v>
      </c>
      <c r="BS17">
        <v>22.1142933333333</v>
      </c>
      <c r="BT17">
        <v>21.763539999999999</v>
      </c>
      <c r="BU17">
        <v>396.56716666666699</v>
      </c>
      <c r="BV17">
        <v>21.874293333333299</v>
      </c>
      <c r="BW17">
        <v>500.02670000000001</v>
      </c>
      <c r="BX17">
        <v>101.7578</v>
      </c>
      <c r="BY17">
        <v>4.8620653333333298E-2</v>
      </c>
      <c r="BZ17">
        <v>27.996133333333301</v>
      </c>
      <c r="CA17">
        <v>29.167359999999999</v>
      </c>
      <c r="CB17">
        <v>999.9</v>
      </c>
      <c r="CC17">
        <v>0</v>
      </c>
      <c r="CD17">
        <v>0</v>
      </c>
      <c r="CE17">
        <v>10004.281000000001</v>
      </c>
      <c r="CF17">
        <v>0</v>
      </c>
      <c r="CG17">
        <v>533.48236666666696</v>
      </c>
      <c r="CH17">
        <v>1399.99966666667</v>
      </c>
      <c r="CI17">
        <v>0.90000069999999999</v>
      </c>
      <c r="CJ17">
        <v>9.9999103333333297E-2</v>
      </c>
      <c r="CK17">
        <v>0</v>
      </c>
      <c r="CL17">
        <v>931.28743333333398</v>
      </c>
      <c r="CM17">
        <v>4.9997499999999997</v>
      </c>
      <c r="CN17">
        <v>12899.04</v>
      </c>
      <c r="CO17">
        <v>12178.0566666667</v>
      </c>
      <c r="CP17">
        <v>49.3791333333333</v>
      </c>
      <c r="CQ17">
        <v>51.220599999999997</v>
      </c>
      <c r="CR17">
        <v>50.445399999999999</v>
      </c>
      <c r="CS17">
        <v>50.582999999999998</v>
      </c>
      <c r="CT17">
        <v>50.322499999999998</v>
      </c>
      <c r="CU17">
        <v>1255.50066666667</v>
      </c>
      <c r="CV17">
        <v>139.499</v>
      </c>
      <c r="CW17">
        <v>0</v>
      </c>
      <c r="CX17">
        <v>1001.70000004768</v>
      </c>
      <c r="CY17">
        <v>0</v>
      </c>
      <c r="CZ17">
        <v>931.23288461538505</v>
      </c>
      <c r="DA17">
        <v>-5.7336410474172501</v>
      </c>
      <c r="DB17">
        <v>-87.251282121704705</v>
      </c>
      <c r="DC17">
        <v>12898.25</v>
      </c>
      <c r="DD17">
        <v>15</v>
      </c>
      <c r="DE17">
        <v>1608230089.5999999</v>
      </c>
      <c r="DF17" t="s">
        <v>291</v>
      </c>
      <c r="DG17">
        <v>1608230089.5999999</v>
      </c>
      <c r="DH17">
        <v>1608230082.5999999</v>
      </c>
      <c r="DI17">
        <v>8</v>
      </c>
      <c r="DJ17">
        <v>-2.1080000000000001</v>
      </c>
      <c r="DK17">
        <v>-1.0999999999999999E-2</v>
      </c>
      <c r="DL17">
        <v>2.887</v>
      </c>
      <c r="DM17">
        <v>0.24</v>
      </c>
      <c r="DN17">
        <v>402</v>
      </c>
      <c r="DO17">
        <v>22</v>
      </c>
      <c r="DP17">
        <v>0.39</v>
      </c>
      <c r="DQ17">
        <v>0.14000000000000001</v>
      </c>
      <c r="DR17">
        <v>0.16068469228887899</v>
      </c>
      <c r="DS17">
        <v>2.4831146267091202</v>
      </c>
      <c r="DT17">
        <v>0.17959152523351499</v>
      </c>
      <c r="DU17">
        <v>0</v>
      </c>
      <c r="DV17">
        <v>-0.36738897833333301</v>
      </c>
      <c r="DW17">
        <v>-2.9306450229143501</v>
      </c>
      <c r="DX17">
        <v>0.21180920089139599</v>
      </c>
      <c r="DY17">
        <v>0</v>
      </c>
      <c r="DZ17">
        <v>0.36094189999999998</v>
      </c>
      <c r="EA17">
        <v>-3.13476040044499E-2</v>
      </c>
      <c r="EB17">
        <v>2.4375195636821699E-3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2.887</v>
      </c>
      <c r="EJ17">
        <v>0.24</v>
      </c>
      <c r="EK17">
        <v>4.9954999999995398</v>
      </c>
      <c r="EL17">
        <v>0</v>
      </c>
      <c r="EM17">
        <v>0</v>
      </c>
      <c r="EN17">
        <v>0</v>
      </c>
      <c r="EO17">
        <v>0.250195000000001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18.7</v>
      </c>
      <c r="EX17">
        <v>19</v>
      </c>
      <c r="EY17">
        <v>2</v>
      </c>
      <c r="EZ17">
        <v>513.37199999999996</v>
      </c>
      <c r="FA17">
        <v>488.24099999999999</v>
      </c>
      <c r="FB17">
        <v>23.554600000000001</v>
      </c>
      <c r="FC17">
        <v>34.331899999999997</v>
      </c>
      <c r="FD17">
        <v>30.000399999999999</v>
      </c>
      <c r="FE17">
        <v>34.260899999999999</v>
      </c>
      <c r="FF17">
        <v>34.2288</v>
      </c>
      <c r="FG17">
        <v>22.162500000000001</v>
      </c>
      <c r="FH17">
        <v>19.062899999999999</v>
      </c>
      <c r="FI17">
        <v>38.617199999999997</v>
      </c>
      <c r="FJ17">
        <v>23.555900000000001</v>
      </c>
      <c r="FK17">
        <v>401.62599999999998</v>
      </c>
      <c r="FL17">
        <v>21.7348</v>
      </c>
      <c r="FM17">
        <v>101.205</v>
      </c>
      <c r="FN17">
        <v>100.556</v>
      </c>
    </row>
    <row r="18" spans="1:170" x14ac:dyDescent="0.25">
      <c r="A18">
        <v>2</v>
      </c>
      <c r="B18">
        <v>1608230195.0999999</v>
      </c>
      <c r="C18">
        <v>129.5</v>
      </c>
      <c r="D18" t="s">
        <v>293</v>
      </c>
      <c r="E18" t="s">
        <v>294</v>
      </c>
      <c r="F18" t="s">
        <v>285</v>
      </c>
      <c r="G18" t="s">
        <v>286</v>
      </c>
      <c r="H18">
        <v>1608230187.3499999</v>
      </c>
      <c r="I18">
        <f t="shared" si="0"/>
        <v>5.7381053786805642E-4</v>
      </c>
      <c r="J18">
        <f t="shared" si="1"/>
        <v>-1.6572843933036236</v>
      </c>
      <c r="K18">
        <f t="shared" si="2"/>
        <v>49.335433333333299</v>
      </c>
      <c r="L18">
        <f t="shared" si="3"/>
        <v>130.40270886019525</v>
      </c>
      <c r="M18">
        <f t="shared" si="4"/>
        <v>13.276524858046466</v>
      </c>
      <c r="N18">
        <f t="shared" si="5"/>
        <v>5.0229256183222599</v>
      </c>
      <c r="O18">
        <f t="shared" si="6"/>
        <v>3.1853849371893346E-2</v>
      </c>
      <c r="P18">
        <f t="shared" si="7"/>
        <v>2.9573510054685461</v>
      </c>
      <c r="Q18">
        <f t="shared" si="8"/>
        <v>3.1664461706287242E-2</v>
      </c>
      <c r="R18">
        <f t="shared" si="9"/>
        <v>1.9807210281142684E-2</v>
      </c>
      <c r="S18">
        <f t="shared" si="10"/>
        <v>231.29156339169032</v>
      </c>
      <c r="T18">
        <f t="shared" si="11"/>
        <v>29.218478765849973</v>
      </c>
      <c r="U18">
        <f t="shared" si="12"/>
        <v>29.131499999999999</v>
      </c>
      <c r="V18">
        <f t="shared" si="13"/>
        <v>4.0524774120883915</v>
      </c>
      <c r="W18">
        <f t="shared" si="14"/>
        <v>59.626168405757781</v>
      </c>
      <c r="X18">
        <f t="shared" si="15"/>
        <v>2.2647254850374274</v>
      </c>
      <c r="Y18">
        <f t="shared" si="16"/>
        <v>3.7982073066072362</v>
      </c>
      <c r="Z18">
        <f t="shared" si="17"/>
        <v>1.7877519270509641</v>
      </c>
      <c r="AA18">
        <f t="shared" si="18"/>
        <v>-25.305044719981289</v>
      </c>
      <c r="AB18">
        <f t="shared" si="19"/>
        <v>-177.97653919977137</v>
      </c>
      <c r="AC18">
        <f t="shared" si="20"/>
        <v>-13.193241019027571</v>
      </c>
      <c r="AD18">
        <f t="shared" si="21"/>
        <v>14.816738452910101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53542.201546394674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922.3374</v>
      </c>
      <c r="AR18">
        <v>1021.23</v>
      </c>
      <c r="AS18">
        <f t="shared" si="27"/>
        <v>9.6836755676977804E-2</v>
      </c>
      <c r="AT18">
        <v>0.5</v>
      </c>
      <c r="AU18">
        <f t="shared" si="28"/>
        <v>1180.1875807473307</v>
      </c>
      <c r="AV18">
        <f t="shared" si="29"/>
        <v>-1.6572843933036236</v>
      </c>
      <c r="AW18">
        <f t="shared" si="30"/>
        <v>57.142768204916386</v>
      </c>
      <c r="AX18">
        <f t="shared" si="31"/>
        <v>0.37080775143699268</v>
      </c>
      <c r="AY18">
        <f t="shared" si="32"/>
        <v>-9.1471638161435751E-4</v>
      </c>
      <c r="AZ18">
        <f t="shared" si="33"/>
        <v>2.1942657383743134</v>
      </c>
      <c r="BA18" t="s">
        <v>296</v>
      </c>
      <c r="BB18">
        <v>642.54999999999995</v>
      </c>
      <c r="BC18">
        <f t="shared" si="34"/>
        <v>378.68000000000006</v>
      </c>
      <c r="BD18">
        <f t="shared" si="35"/>
        <v>0.26115083975916342</v>
      </c>
      <c r="BE18">
        <f t="shared" si="36"/>
        <v>0.8554397162849825</v>
      </c>
      <c r="BF18">
        <f t="shared" si="37"/>
        <v>0.32343942698859551</v>
      </c>
      <c r="BG18">
        <f t="shared" si="38"/>
        <v>0.87993689330945835</v>
      </c>
      <c r="BH18">
        <f t="shared" si="39"/>
        <v>1400.0029999999999</v>
      </c>
      <c r="BI18">
        <f t="shared" si="40"/>
        <v>1180.1875807473307</v>
      </c>
      <c r="BJ18">
        <f t="shared" si="41"/>
        <v>0.84298932269954474</v>
      </c>
      <c r="BK18">
        <f t="shared" si="42"/>
        <v>0.19597864539908941</v>
      </c>
      <c r="BL18">
        <v>6</v>
      </c>
      <c r="BM18">
        <v>0.5</v>
      </c>
      <c r="BN18" t="s">
        <v>290</v>
      </c>
      <c r="BO18">
        <v>2</v>
      </c>
      <c r="BP18">
        <v>1608230187.3499999</v>
      </c>
      <c r="BQ18">
        <v>49.335433333333299</v>
      </c>
      <c r="BR18">
        <v>47.380583333333298</v>
      </c>
      <c r="BS18">
        <v>22.244250000000001</v>
      </c>
      <c r="BT18">
        <v>21.570966666666699</v>
      </c>
      <c r="BU18">
        <v>46.4483933333333</v>
      </c>
      <c r="BV18">
        <v>22.00468</v>
      </c>
      <c r="BW18">
        <v>499.9796</v>
      </c>
      <c r="BX18">
        <v>101.763033333333</v>
      </c>
      <c r="BY18">
        <v>4.8692619999999999E-2</v>
      </c>
      <c r="BZ18">
        <v>28.015216666666699</v>
      </c>
      <c r="CA18">
        <v>29.131499999999999</v>
      </c>
      <c r="CB18">
        <v>999.9</v>
      </c>
      <c r="CC18">
        <v>0</v>
      </c>
      <c r="CD18">
        <v>0</v>
      </c>
      <c r="CE18">
        <v>9983.3363333333291</v>
      </c>
      <c r="CF18">
        <v>0</v>
      </c>
      <c r="CG18">
        <v>478.64943333333298</v>
      </c>
      <c r="CH18">
        <v>1400.0029999999999</v>
      </c>
      <c r="CI18">
        <v>0.89999863333333296</v>
      </c>
      <c r="CJ18">
        <v>0.10000124000000001</v>
      </c>
      <c r="CK18">
        <v>0</v>
      </c>
      <c r="CL18">
        <v>922.31110000000001</v>
      </c>
      <c r="CM18">
        <v>4.9997499999999997</v>
      </c>
      <c r="CN18">
        <v>12757.7133333333</v>
      </c>
      <c r="CO18">
        <v>12178.083333333299</v>
      </c>
      <c r="CP18">
        <v>49.412199999999999</v>
      </c>
      <c r="CQ18">
        <v>51.25</v>
      </c>
      <c r="CR18">
        <v>50.5020666666667</v>
      </c>
      <c r="CS18">
        <v>50.593499999999999</v>
      </c>
      <c r="CT18">
        <v>50.3812</v>
      </c>
      <c r="CU18">
        <v>1255.501</v>
      </c>
      <c r="CV18">
        <v>139.50200000000001</v>
      </c>
      <c r="CW18">
        <v>0</v>
      </c>
      <c r="CX18">
        <v>128.5</v>
      </c>
      <c r="CY18">
        <v>0</v>
      </c>
      <c r="CZ18">
        <v>922.3374</v>
      </c>
      <c r="DA18">
        <v>-1.5536153795767</v>
      </c>
      <c r="DB18">
        <v>-34.823076932842</v>
      </c>
      <c r="DC18">
        <v>12757.444</v>
      </c>
      <c r="DD18">
        <v>15</v>
      </c>
      <c r="DE18">
        <v>1608230089.5999999</v>
      </c>
      <c r="DF18" t="s">
        <v>291</v>
      </c>
      <c r="DG18">
        <v>1608230089.5999999</v>
      </c>
      <c r="DH18">
        <v>1608230082.5999999</v>
      </c>
      <c r="DI18">
        <v>8</v>
      </c>
      <c r="DJ18">
        <v>-2.1080000000000001</v>
      </c>
      <c r="DK18">
        <v>-1.0999999999999999E-2</v>
      </c>
      <c r="DL18">
        <v>2.887</v>
      </c>
      <c r="DM18">
        <v>0.24</v>
      </c>
      <c r="DN18">
        <v>402</v>
      </c>
      <c r="DO18">
        <v>22</v>
      </c>
      <c r="DP18">
        <v>0.39</v>
      </c>
      <c r="DQ18">
        <v>0.14000000000000001</v>
      </c>
      <c r="DR18">
        <v>-1.65235436529327</v>
      </c>
      <c r="DS18">
        <v>-0.20489058964557699</v>
      </c>
      <c r="DT18">
        <v>3.6582628959579901E-2</v>
      </c>
      <c r="DU18">
        <v>1</v>
      </c>
      <c r="DV18">
        <v>1.9523919999999999</v>
      </c>
      <c r="DW18">
        <v>8.95448275862014E-2</v>
      </c>
      <c r="DX18">
        <v>3.6010507114822302E-2</v>
      </c>
      <c r="DY18">
        <v>1</v>
      </c>
      <c r="DZ18">
        <v>0.67174096666666705</v>
      </c>
      <c r="EA18">
        <v>0.19145253837597301</v>
      </c>
      <c r="EB18">
        <v>1.50676390640855E-2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2.887</v>
      </c>
      <c r="EJ18">
        <v>0.23960000000000001</v>
      </c>
      <c r="EK18">
        <v>2.8870500000000998</v>
      </c>
      <c r="EL18">
        <v>0</v>
      </c>
      <c r="EM18">
        <v>0</v>
      </c>
      <c r="EN18">
        <v>0</v>
      </c>
      <c r="EO18">
        <v>0.239570000000004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1.8</v>
      </c>
      <c r="EX18">
        <v>1.9</v>
      </c>
      <c r="EY18">
        <v>2</v>
      </c>
      <c r="EZ18">
        <v>513.553</v>
      </c>
      <c r="FA18">
        <v>486.892</v>
      </c>
      <c r="FB18">
        <v>23.714600000000001</v>
      </c>
      <c r="FC18">
        <v>34.352800000000002</v>
      </c>
      <c r="FD18">
        <v>30.001799999999999</v>
      </c>
      <c r="FE18">
        <v>34.292999999999999</v>
      </c>
      <c r="FF18">
        <v>34.255099999999999</v>
      </c>
      <c r="FG18">
        <v>6.5266299999999999</v>
      </c>
      <c r="FH18">
        <v>20.439900000000002</v>
      </c>
      <c r="FI18">
        <v>38.617199999999997</v>
      </c>
      <c r="FJ18">
        <v>23.6905</v>
      </c>
      <c r="FK18">
        <v>47.632199999999997</v>
      </c>
      <c r="FL18">
        <v>21.514900000000001</v>
      </c>
      <c r="FM18">
        <v>101.20099999999999</v>
      </c>
      <c r="FN18">
        <v>100.559</v>
      </c>
    </row>
    <row r="19" spans="1:170" x14ac:dyDescent="0.25">
      <c r="A19">
        <v>3</v>
      </c>
      <c r="B19">
        <v>1608230293.0999999</v>
      </c>
      <c r="C19">
        <v>227.5</v>
      </c>
      <c r="D19" t="s">
        <v>298</v>
      </c>
      <c r="E19" t="s">
        <v>299</v>
      </c>
      <c r="F19" t="s">
        <v>285</v>
      </c>
      <c r="G19" t="s">
        <v>286</v>
      </c>
      <c r="H19">
        <v>1608230285.3499999</v>
      </c>
      <c r="I19">
        <f t="shared" si="0"/>
        <v>6.3109837424602693E-4</v>
      </c>
      <c r="J19">
        <f t="shared" si="1"/>
        <v>-0.98929682083494486</v>
      </c>
      <c r="K19">
        <f t="shared" si="2"/>
        <v>79.810483333333295</v>
      </c>
      <c r="L19">
        <f t="shared" si="3"/>
        <v>122.68145308407264</v>
      </c>
      <c r="M19">
        <f t="shared" si="4"/>
        <v>12.49067291907207</v>
      </c>
      <c r="N19">
        <f t="shared" si="5"/>
        <v>8.1258137865921789</v>
      </c>
      <c r="O19">
        <f t="shared" si="6"/>
        <v>3.4729719895236148E-2</v>
      </c>
      <c r="P19">
        <f t="shared" si="7"/>
        <v>2.9616315599069041</v>
      </c>
      <c r="Q19">
        <f t="shared" si="8"/>
        <v>3.450504470909916E-2</v>
      </c>
      <c r="R19">
        <f t="shared" si="9"/>
        <v>2.1585717801111983E-2</v>
      </c>
      <c r="S19">
        <f t="shared" si="10"/>
        <v>231.29130721555154</v>
      </c>
      <c r="T19">
        <f t="shared" si="11"/>
        <v>29.177093079651947</v>
      </c>
      <c r="U19">
        <f t="shared" si="12"/>
        <v>29.095610000000001</v>
      </c>
      <c r="V19">
        <f t="shared" si="13"/>
        <v>4.0440770515776485</v>
      </c>
      <c r="W19">
        <f t="shared" si="14"/>
        <v>59.044497525942198</v>
      </c>
      <c r="X19">
        <f t="shared" si="15"/>
        <v>2.2393603288281856</v>
      </c>
      <c r="Y19">
        <f t="shared" si="16"/>
        <v>3.792665570308706</v>
      </c>
      <c r="Z19">
        <f t="shared" si="17"/>
        <v>1.8047167227494629</v>
      </c>
      <c r="AA19">
        <f t="shared" si="18"/>
        <v>-27.831438304249787</v>
      </c>
      <c r="AB19">
        <f t="shared" si="19"/>
        <v>-176.50281981824926</v>
      </c>
      <c r="AC19">
        <f t="shared" si="20"/>
        <v>-13.06112434583255</v>
      </c>
      <c r="AD19">
        <f t="shared" si="21"/>
        <v>13.895924747219937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53671.536947052315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916.13167999999996</v>
      </c>
      <c r="AR19">
        <v>1008.4</v>
      </c>
      <c r="AS19">
        <f t="shared" si="27"/>
        <v>9.1499722332407774E-2</v>
      </c>
      <c r="AT19">
        <v>0.5</v>
      </c>
      <c r="AU19">
        <f t="shared" si="28"/>
        <v>1180.1854307473454</v>
      </c>
      <c r="AV19">
        <f t="shared" si="29"/>
        <v>-0.98929682083494486</v>
      </c>
      <c r="AW19">
        <f t="shared" si="30"/>
        <v>53.993319607067583</v>
      </c>
      <c r="AX19">
        <f t="shared" si="31"/>
        <v>0.37626933756445852</v>
      </c>
      <c r="AY19">
        <f t="shared" si="32"/>
        <v>-3.4871582913721509E-4</v>
      </c>
      <c r="AZ19">
        <f t="shared" si="33"/>
        <v>2.2349067830226099</v>
      </c>
      <c r="BA19" t="s">
        <v>301</v>
      </c>
      <c r="BB19">
        <v>628.97</v>
      </c>
      <c r="BC19">
        <f t="shared" si="34"/>
        <v>379.42999999999995</v>
      </c>
      <c r="BD19">
        <f t="shared" si="35"/>
        <v>0.24317613261998269</v>
      </c>
      <c r="BE19">
        <f t="shared" si="36"/>
        <v>0.85590043712568031</v>
      </c>
      <c r="BF19">
        <f t="shared" si="37"/>
        <v>0.31499163865546215</v>
      </c>
      <c r="BG19">
        <f t="shared" si="38"/>
        <v>0.88497497722456209</v>
      </c>
      <c r="BH19">
        <f t="shared" si="39"/>
        <v>1400.00033333333</v>
      </c>
      <c r="BI19">
        <f t="shared" si="40"/>
        <v>1180.1854307473454</v>
      </c>
      <c r="BJ19">
        <f t="shared" si="41"/>
        <v>0.84298939267920281</v>
      </c>
      <c r="BK19">
        <f t="shared" si="42"/>
        <v>0.19597878535840565</v>
      </c>
      <c r="BL19">
        <v>6</v>
      </c>
      <c r="BM19">
        <v>0.5</v>
      </c>
      <c r="BN19" t="s">
        <v>290</v>
      </c>
      <c r="BO19">
        <v>2</v>
      </c>
      <c r="BP19">
        <v>1608230285.3499999</v>
      </c>
      <c r="BQ19">
        <v>79.810483333333295</v>
      </c>
      <c r="BR19">
        <v>78.683836666666707</v>
      </c>
      <c r="BS19">
        <v>21.99465</v>
      </c>
      <c r="BT19">
        <v>21.2540333333333</v>
      </c>
      <c r="BU19">
        <v>76.923436666666703</v>
      </c>
      <c r="BV19">
        <v>21.75508</v>
      </c>
      <c r="BW19">
        <v>500.03</v>
      </c>
      <c r="BX19">
        <v>101.7657</v>
      </c>
      <c r="BY19">
        <v>4.8165136666666698E-2</v>
      </c>
      <c r="BZ19">
        <v>27.990169999999999</v>
      </c>
      <c r="CA19">
        <v>29.095610000000001</v>
      </c>
      <c r="CB19">
        <v>999.9</v>
      </c>
      <c r="CC19">
        <v>0</v>
      </c>
      <c r="CD19">
        <v>0</v>
      </c>
      <c r="CE19">
        <v>10007.3363333333</v>
      </c>
      <c r="CF19">
        <v>0</v>
      </c>
      <c r="CG19">
        <v>502.65096666666699</v>
      </c>
      <c r="CH19">
        <v>1400.00033333333</v>
      </c>
      <c r="CI19">
        <v>0.89999663333333302</v>
      </c>
      <c r="CJ19">
        <v>0.100003276666667</v>
      </c>
      <c r="CK19">
        <v>0</v>
      </c>
      <c r="CL19">
        <v>916.17886666666698</v>
      </c>
      <c r="CM19">
        <v>4.9997499999999997</v>
      </c>
      <c r="CN19">
        <v>12671.153333333301</v>
      </c>
      <c r="CO19">
        <v>12178.0466666667</v>
      </c>
      <c r="CP19">
        <v>49.457999999999998</v>
      </c>
      <c r="CQ19">
        <v>51.25</v>
      </c>
      <c r="CR19">
        <v>50.504066666666702</v>
      </c>
      <c r="CS19">
        <v>50.6206666666667</v>
      </c>
      <c r="CT19">
        <v>50.403933333333299</v>
      </c>
      <c r="CU19">
        <v>1255.4953333333301</v>
      </c>
      <c r="CV19">
        <v>139.505</v>
      </c>
      <c r="CW19">
        <v>0</v>
      </c>
      <c r="CX19">
        <v>97.5</v>
      </c>
      <c r="CY19">
        <v>0</v>
      </c>
      <c r="CZ19">
        <v>916.13167999999996</v>
      </c>
      <c r="DA19">
        <v>-4.0949230879005798</v>
      </c>
      <c r="DB19">
        <v>-45.938461617099797</v>
      </c>
      <c r="DC19">
        <v>12670.603999999999</v>
      </c>
      <c r="DD19">
        <v>15</v>
      </c>
      <c r="DE19">
        <v>1608230089.5999999</v>
      </c>
      <c r="DF19" t="s">
        <v>291</v>
      </c>
      <c r="DG19">
        <v>1608230089.5999999</v>
      </c>
      <c r="DH19">
        <v>1608230082.5999999</v>
      </c>
      <c r="DI19">
        <v>8</v>
      </c>
      <c r="DJ19">
        <v>-2.1080000000000001</v>
      </c>
      <c r="DK19">
        <v>-1.0999999999999999E-2</v>
      </c>
      <c r="DL19">
        <v>2.887</v>
      </c>
      <c r="DM19">
        <v>0.24</v>
      </c>
      <c r="DN19">
        <v>402</v>
      </c>
      <c r="DO19">
        <v>22</v>
      </c>
      <c r="DP19">
        <v>0.39</v>
      </c>
      <c r="DQ19">
        <v>0.14000000000000001</v>
      </c>
      <c r="DR19">
        <v>-0.98836616348342698</v>
      </c>
      <c r="DS19">
        <v>-0.15973289932113399</v>
      </c>
      <c r="DT19">
        <v>2.6338862489323701E-2</v>
      </c>
      <c r="DU19">
        <v>1</v>
      </c>
      <c r="DV19">
        <v>1.126242</v>
      </c>
      <c r="DW19">
        <v>0.118143003337044</v>
      </c>
      <c r="DX19">
        <v>3.0637271353696E-2</v>
      </c>
      <c r="DY19">
        <v>1</v>
      </c>
      <c r="DZ19">
        <v>0.73985380000000001</v>
      </c>
      <c r="EA19">
        <v>0.11291180422692</v>
      </c>
      <c r="EB19">
        <v>8.3353398826922394E-3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2.887</v>
      </c>
      <c r="EJ19">
        <v>0.23949999999999999</v>
      </c>
      <c r="EK19">
        <v>2.8870500000000998</v>
      </c>
      <c r="EL19">
        <v>0</v>
      </c>
      <c r="EM19">
        <v>0</v>
      </c>
      <c r="EN19">
        <v>0</v>
      </c>
      <c r="EO19">
        <v>0.239570000000004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3.4</v>
      </c>
      <c r="EX19">
        <v>3.5</v>
      </c>
      <c r="EY19">
        <v>2</v>
      </c>
      <c r="EZ19">
        <v>513.42999999999995</v>
      </c>
      <c r="FA19">
        <v>486.65699999999998</v>
      </c>
      <c r="FB19">
        <v>23.651900000000001</v>
      </c>
      <c r="FC19">
        <v>34.334200000000003</v>
      </c>
      <c r="FD19">
        <v>30</v>
      </c>
      <c r="FE19">
        <v>34.284100000000002</v>
      </c>
      <c r="FF19">
        <v>34.255099999999999</v>
      </c>
      <c r="FG19">
        <v>7.9089499999999999</v>
      </c>
      <c r="FH19">
        <v>21.209700000000002</v>
      </c>
      <c r="FI19">
        <v>38.243200000000002</v>
      </c>
      <c r="FJ19">
        <v>23.6554</v>
      </c>
      <c r="FK19">
        <v>78.750799999999998</v>
      </c>
      <c r="FL19">
        <v>21.271000000000001</v>
      </c>
      <c r="FM19">
        <v>101.217</v>
      </c>
      <c r="FN19">
        <v>100.57</v>
      </c>
    </row>
    <row r="20" spans="1:170" x14ac:dyDescent="0.25">
      <c r="A20">
        <v>4</v>
      </c>
      <c r="B20">
        <v>1608230367.0999999</v>
      </c>
      <c r="C20">
        <v>301.5</v>
      </c>
      <c r="D20" t="s">
        <v>302</v>
      </c>
      <c r="E20" t="s">
        <v>303</v>
      </c>
      <c r="F20" t="s">
        <v>285</v>
      </c>
      <c r="G20" t="s">
        <v>286</v>
      </c>
      <c r="H20">
        <v>1608230359.3499999</v>
      </c>
      <c r="I20">
        <f t="shared" si="0"/>
        <v>7.8619134826869133E-4</v>
      </c>
      <c r="J20">
        <f t="shared" si="1"/>
        <v>-0.34675774770629858</v>
      </c>
      <c r="K20">
        <f t="shared" si="2"/>
        <v>99.645376666666706</v>
      </c>
      <c r="L20">
        <f t="shared" si="3"/>
        <v>109.50949275674563</v>
      </c>
      <c r="M20">
        <f t="shared" si="4"/>
        <v>11.149783882508762</v>
      </c>
      <c r="N20">
        <f t="shared" si="5"/>
        <v>10.145462158175119</v>
      </c>
      <c r="O20">
        <f t="shared" si="6"/>
        <v>4.3207126458878392E-2</v>
      </c>
      <c r="P20">
        <f t="shared" si="7"/>
        <v>2.961094007055042</v>
      </c>
      <c r="Q20">
        <f t="shared" si="8"/>
        <v>4.285990864194255E-2</v>
      </c>
      <c r="R20">
        <f t="shared" si="9"/>
        <v>2.6818406322071633E-2</v>
      </c>
      <c r="S20">
        <f t="shared" si="10"/>
        <v>231.29290832504401</v>
      </c>
      <c r="T20">
        <f t="shared" si="11"/>
        <v>29.144643871390056</v>
      </c>
      <c r="U20">
        <f t="shared" si="12"/>
        <v>29.111636666666701</v>
      </c>
      <c r="V20">
        <f t="shared" si="13"/>
        <v>4.0478263514995652</v>
      </c>
      <c r="W20">
        <f t="shared" si="14"/>
        <v>58.979533111861649</v>
      </c>
      <c r="X20">
        <f t="shared" si="15"/>
        <v>2.2378425487038269</v>
      </c>
      <c r="Y20">
        <f t="shared" si="16"/>
        <v>3.7942696909103946</v>
      </c>
      <c r="Z20">
        <f t="shared" si="17"/>
        <v>1.8099838027957382</v>
      </c>
      <c r="AA20">
        <f t="shared" si="18"/>
        <v>-34.671038458649285</v>
      </c>
      <c r="AB20">
        <f t="shared" si="19"/>
        <v>-177.87134533407107</v>
      </c>
      <c r="AC20">
        <f t="shared" si="20"/>
        <v>-13.166309363392534</v>
      </c>
      <c r="AD20">
        <f t="shared" si="21"/>
        <v>5.5842151689311095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53654.596406016193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910.66415384615402</v>
      </c>
      <c r="AR20">
        <v>1001.73</v>
      </c>
      <c r="AS20">
        <f t="shared" si="27"/>
        <v>9.0908574320271884E-2</v>
      </c>
      <c r="AT20">
        <v>0.5</v>
      </c>
      <c r="AU20">
        <f t="shared" si="28"/>
        <v>1180.1908127404859</v>
      </c>
      <c r="AV20">
        <f t="shared" si="29"/>
        <v>-0.34675774770629858</v>
      </c>
      <c r="AW20">
        <f t="shared" si="30"/>
        <v>53.644732106060268</v>
      </c>
      <c r="AX20">
        <f t="shared" si="31"/>
        <v>0.3803619737853513</v>
      </c>
      <c r="AY20">
        <f t="shared" si="32"/>
        <v>1.9572236083887997E-4</v>
      </c>
      <c r="AZ20">
        <f t="shared" si="33"/>
        <v>2.2564463478182741</v>
      </c>
      <c r="BA20" t="s">
        <v>305</v>
      </c>
      <c r="BB20">
        <v>620.71</v>
      </c>
      <c r="BC20">
        <f t="shared" si="34"/>
        <v>381.02</v>
      </c>
      <c r="BD20">
        <f t="shared" si="35"/>
        <v>0.23900542269131805</v>
      </c>
      <c r="BE20">
        <f t="shared" si="36"/>
        <v>0.85574909989891612</v>
      </c>
      <c r="BF20">
        <f t="shared" si="37"/>
        <v>0.31813054075334019</v>
      </c>
      <c r="BG20">
        <f t="shared" si="38"/>
        <v>0.88759415257247654</v>
      </c>
      <c r="BH20">
        <f t="shared" si="39"/>
        <v>1400.0063333333301</v>
      </c>
      <c r="BI20">
        <f t="shared" si="40"/>
        <v>1180.1908127404859</v>
      </c>
      <c r="BJ20">
        <f t="shared" si="41"/>
        <v>0.8429896241472874</v>
      </c>
      <c r="BK20">
        <f t="shared" si="42"/>
        <v>0.19597924829457505</v>
      </c>
      <c r="BL20">
        <v>6</v>
      </c>
      <c r="BM20">
        <v>0.5</v>
      </c>
      <c r="BN20" t="s">
        <v>290</v>
      </c>
      <c r="BO20">
        <v>2</v>
      </c>
      <c r="BP20">
        <v>1608230359.3499999</v>
      </c>
      <c r="BQ20">
        <v>99.645376666666706</v>
      </c>
      <c r="BR20">
        <v>99.323293333333297</v>
      </c>
      <c r="BS20">
        <v>21.97935</v>
      </c>
      <c r="BT20">
        <v>21.056706666666699</v>
      </c>
      <c r="BU20">
        <v>96.758306666666698</v>
      </c>
      <c r="BV20">
        <v>21.73978</v>
      </c>
      <c r="BW20">
        <v>500.027266666667</v>
      </c>
      <c r="BX20">
        <v>101.76730000000001</v>
      </c>
      <c r="BY20">
        <v>4.83837533333333E-2</v>
      </c>
      <c r="BZ20">
        <v>27.997423333333298</v>
      </c>
      <c r="CA20">
        <v>29.111636666666701</v>
      </c>
      <c r="CB20">
        <v>999.9</v>
      </c>
      <c r="CC20">
        <v>0</v>
      </c>
      <c r="CD20">
        <v>0</v>
      </c>
      <c r="CE20">
        <v>10004.129999999999</v>
      </c>
      <c r="CF20">
        <v>0</v>
      </c>
      <c r="CG20">
        <v>603.77493333333302</v>
      </c>
      <c r="CH20">
        <v>1400.0063333333301</v>
      </c>
      <c r="CI20">
        <v>0.899990333333333</v>
      </c>
      <c r="CJ20">
        <v>0.100009643333333</v>
      </c>
      <c r="CK20">
        <v>0</v>
      </c>
      <c r="CL20">
        <v>910.68583333333299</v>
      </c>
      <c r="CM20">
        <v>4.9997499999999997</v>
      </c>
      <c r="CN20">
        <v>12604.2266666667</v>
      </c>
      <c r="CO20">
        <v>12178.073333333299</v>
      </c>
      <c r="CP20">
        <v>49.520600000000002</v>
      </c>
      <c r="CQ20">
        <v>51.303733333333298</v>
      </c>
      <c r="CR20">
        <v>50.562066666666603</v>
      </c>
      <c r="CS20">
        <v>50.6374</v>
      </c>
      <c r="CT20">
        <v>50.453933333333303</v>
      </c>
      <c r="CU20">
        <v>1255.48933333333</v>
      </c>
      <c r="CV20">
        <v>139.51633333333299</v>
      </c>
      <c r="CW20">
        <v>0</v>
      </c>
      <c r="CX20">
        <v>73.200000047683702</v>
      </c>
      <c r="CY20">
        <v>0</v>
      </c>
      <c r="CZ20">
        <v>910.66415384615402</v>
      </c>
      <c r="DA20">
        <v>-4.8419145257510499</v>
      </c>
      <c r="DB20">
        <v>-60.594871836604902</v>
      </c>
      <c r="DC20">
        <v>12604.0769230769</v>
      </c>
      <c r="DD20">
        <v>15</v>
      </c>
      <c r="DE20">
        <v>1608230089.5999999</v>
      </c>
      <c r="DF20" t="s">
        <v>291</v>
      </c>
      <c r="DG20">
        <v>1608230089.5999999</v>
      </c>
      <c r="DH20">
        <v>1608230082.5999999</v>
      </c>
      <c r="DI20">
        <v>8</v>
      </c>
      <c r="DJ20">
        <v>-2.1080000000000001</v>
      </c>
      <c r="DK20">
        <v>-1.0999999999999999E-2</v>
      </c>
      <c r="DL20">
        <v>2.887</v>
      </c>
      <c r="DM20">
        <v>0.24</v>
      </c>
      <c r="DN20">
        <v>402</v>
      </c>
      <c r="DO20">
        <v>22</v>
      </c>
      <c r="DP20">
        <v>0.39</v>
      </c>
      <c r="DQ20">
        <v>0.14000000000000001</v>
      </c>
      <c r="DR20">
        <v>-0.35147510735676801</v>
      </c>
      <c r="DS20">
        <v>-0.123883894534601</v>
      </c>
      <c r="DT20">
        <v>1.7427008863208401E-2</v>
      </c>
      <c r="DU20">
        <v>1</v>
      </c>
      <c r="DV20">
        <v>0.32623013333333301</v>
      </c>
      <c r="DW20">
        <v>4.9512133481646299E-2</v>
      </c>
      <c r="DX20">
        <v>2.5128276068648699E-2</v>
      </c>
      <c r="DY20">
        <v>1</v>
      </c>
      <c r="DZ20">
        <v>0.92319490000000004</v>
      </c>
      <c r="EA20">
        <v>-6.7312631813126397E-2</v>
      </c>
      <c r="EB20">
        <v>4.8913476830692304E-3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2.887</v>
      </c>
      <c r="EJ20">
        <v>0.23960000000000001</v>
      </c>
      <c r="EK20">
        <v>2.8870500000000998</v>
      </c>
      <c r="EL20">
        <v>0</v>
      </c>
      <c r="EM20">
        <v>0</v>
      </c>
      <c r="EN20">
        <v>0</v>
      </c>
      <c r="EO20">
        <v>0.239570000000004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4.5999999999999996</v>
      </c>
      <c r="EX20">
        <v>4.7</v>
      </c>
      <c r="EY20">
        <v>2</v>
      </c>
      <c r="EZ20">
        <v>513.85599999999999</v>
      </c>
      <c r="FA20">
        <v>486.22300000000001</v>
      </c>
      <c r="FB20">
        <v>23.570699999999999</v>
      </c>
      <c r="FC20">
        <v>34.343499999999999</v>
      </c>
      <c r="FD20">
        <v>30.0002</v>
      </c>
      <c r="FE20">
        <v>34.293399999999998</v>
      </c>
      <c r="FF20">
        <v>34.264400000000002</v>
      </c>
      <c r="FG20">
        <v>8.83108</v>
      </c>
      <c r="FH20">
        <v>21.884599999999999</v>
      </c>
      <c r="FI20">
        <v>37.873100000000001</v>
      </c>
      <c r="FJ20">
        <v>23.572900000000001</v>
      </c>
      <c r="FK20">
        <v>99.384600000000006</v>
      </c>
      <c r="FL20">
        <v>21.0686</v>
      </c>
      <c r="FM20">
        <v>101.217</v>
      </c>
      <c r="FN20">
        <v>100.57</v>
      </c>
    </row>
    <row r="21" spans="1:170" x14ac:dyDescent="0.25">
      <c r="A21">
        <v>5</v>
      </c>
      <c r="B21">
        <v>1608230457.0999999</v>
      </c>
      <c r="C21">
        <v>391.5</v>
      </c>
      <c r="D21" t="s">
        <v>306</v>
      </c>
      <c r="E21" t="s">
        <v>307</v>
      </c>
      <c r="F21" t="s">
        <v>285</v>
      </c>
      <c r="G21" t="s">
        <v>286</v>
      </c>
      <c r="H21">
        <v>1608230449.3499999</v>
      </c>
      <c r="I21">
        <f t="shared" si="0"/>
        <v>1.0351195529126923E-3</v>
      </c>
      <c r="J21">
        <f t="shared" si="1"/>
        <v>1.0801174644216833</v>
      </c>
      <c r="K21">
        <f t="shared" si="2"/>
        <v>149.53223333333301</v>
      </c>
      <c r="L21">
        <f t="shared" si="3"/>
        <v>115.26884387828431</v>
      </c>
      <c r="M21">
        <f t="shared" si="4"/>
        <v>11.73641460389649</v>
      </c>
      <c r="N21">
        <f t="shared" si="5"/>
        <v>15.225035907358563</v>
      </c>
      <c r="O21">
        <f t="shared" si="6"/>
        <v>5.736146165223989E-2</v>
      </c>
      <c r="P21">
        <f t="shared" si="7"/>
        <v>2.9616364079435886</v>
      </c>
      <c r="Q21">
        <f t="shared" si="8"/>
        <v>5.6751333279600212E-2</v>
      </c>
      <c r="R21">
        <f t="shared" si="9"/>
        <v>3.552386001815646E-2</v>
      </c>
      <c r="S21">
        <f t="shared" si="10"/>
        <v>231.29044055599832</v>
      </c>
      <c r="T21">
        <f t="shared" si="11"/>
        <v>29.043527387170606</v>
      </c>
      <c r="U21">
        <f t="shared" si="12"/>
        <v>29.070623333333302</v>
      </c>
      <c r="V21">
        <f t="shared" si="13"/>
        <v>4.0382376777301863</v>
      </c>
      <c r="W21">
        <f t="shared" si="14"/>
        <v>59.120407213634508</v>
      </c>
      <c r="X21">
        <f t="shared" si="15"/>
        <v>2.2383675775336234</v>
      </c>
      <c r="Y21">
        <f t="shared" si="16"/>
        <v>3.7861166440298213</v>
      </c>
      <c r="Z21">
        <f t="shared" si="17"/>
        <v>1.7998701001965629</v>
      </c>
      <c r="AA21">
        <f t="shared" si="18"/>
        <v>-45.64877228344973</v>
      </c>
      <c r="AB21">
        <f t="shared" si="19"/>
        <v>-177.24609597039498</v>
      </c>
      <c r="AC21">
        <f t="shared" si="20"/>
        <v>-13.11254154283624</v>
      </c>
      <c r="AD21">
        <f t="shared" si="21"/>
        <v>-4.71696924068263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53677.044329075252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902.52661538461496</v>
      </c>
      <c r="AR21">
        <v>999.72</v>
      </c>
      <c r="AS21">
        <f t="shared" si="27"/>
        <v>9.7220606385172936E-2</v>
      </c>
      <c r="AT21">
        <v>0.5</v>
      </c>
      <c r="AU21">
        <f t="shared" si="28"/>
        <v>1180.1806907473574</v>
      </c>
      <c r="AV21">
        <f t="shared" si="29"/>
        <v>1.0801174644216833</v>
      </c>
      <c r="AW21">
        <f t="shared" si="30"/>
        <v>57.368941199265173</v>
      </c>
      <c r="AX21">
        <f t="shared" si="31"/>
        <v>0.39271996158924499</v>
      </c>
      <c r="AY21">
        <f t="shared" si="32"/>
        <v>1.4047551847234953E-3</v>
      </c>
      <c r="AZ21">
        <f t="shared" si="33"/>
        <v>2.2629936382187008</v>
      </c>
      <c r="BA21" t="s">
        <v>309</v>
      </c>
      <c r="BB21">
        <v>607.11</v>
      </c>
      <c r="BC21">
        <f t="shared" si="34"/>
        <v>392.61</v>
      </c>
      <c r="BD21">
        <f t="shared" si="35"/>
        <v>0.24755707856495013</v>
      </c>
      <c r="BE21">
        <f t="shared" si="36"/>
        <v>0.85212262285449547</v>
      </c>
      <c r="BF21">
        <f t="shared" si="37"/>
        <v>0.34193756156702426</v>
      </c>
      <c r="BG21">
        <f t="shared" si="38"/>
        <v>0.88838343929651065</v>
      </c>
      <c r="BH21">
        <f t="shared" si="39"/>
        <v>1399.9946666666699</v>
      </c>
      <c r="BI21">
        <f t="shared" si="40"/>
        <v>1180.1806907473574</v>
      </c>
      <c r="BJ21">
        <f t="shared" si="41"/>
        <v>0.84298941906494507</v>
      </c>
      <c r="BK21">
        <f t="shared" si="42"/>
        <v>0.19597883812989017</v>
      </c>
      <c r="BL21">
        <v>6</v>
      </c>
      <c r="BM21">
        <v>0.5</v>
      </c>
      <c r="BN21" t="s">
        <v>290</v>
      </c>
      <c r="BO21">
        <v>2</v>
      </c>
      <c r="BP21">
        <v>1608230449.3499999</v>
      </c>
      <c r="BQ21">
        <v>149.53223333333301</v>
      </c>
      <c r="BR21">
        <v>151.01406666666699</v>
      </c>
      <c r="BS21">
        <v>21.984059999999999</v>
      </c>
      <c r="BT21">
        <v>20.769263333333299</v>
      </c>
      <c r="BU21">
        <v>146.64519999999999</v>
      </c>
      <c r="BV21">
        <v>21.744506666666702</v>
      </c>
      <c r="BW21">
        <v>500.01623333333299</v>
      </c>
      <c r="BX21">
        <v>101.7694</v>
      </c>
      <c r="BY21">
        <v>4.8352386666666698E-2</v>
      </c>
      <c r="BZ21">
        <v>27.960529999999999</v>
      </c>
      <c r="CA21">
        <v>29.070623333333302</v>
      </c>
      <c r="CB21">
        <v>999.9</v>
      </c>
      <c r="CC21">
        <v>0</v>
      </c>
      <c r="CD21">
        <v>0</v>
      </c>
      <c r="CE21">
        <v>10007</v>
      </c>
      <c r="CF21">
        <v>0</v>
      </c>
      <c r="CG21">
        <v>458.30956666666702</v>
      </c>
      <c r="CH21">
        <v>1399.9946666666699</v>
      </c>
      <c r="CI21">
        <v>0.89999326666666601</v>
      </c>
      <c r="CJ21">
        <v>0.100006686666667</v>
      </c>
      <c r="CK21">
        <v>0</v>
      </c>
      <c r="CL21">
        <v>902.55753333333303</v>
      </c>
      <c r="CM21">
        <v>4.9997499999999997</v>
      </c>
      <c r="CN21">
        <v>12493.4766666667</v>
      </c>
      <c r="CO21">
        <v>12177.96</v>
      </c>
      <c r="CP21">
        <v>49.616533333333301</v>
      </c>
      <c r="CQ21">
        <v>51.3791333333333</v>
      </c>
      <c r="CR21">
        <v>50.643666666666697</v>
      </c>
      <c r="CS21">
        <v>50.7038333333333</v>
      </c>
      <c r="CT21">
        <v>50.520566666666703</v>
      </c>
      <c r="CU21">
        <v>1255.489</v>
      </c>
      <c r="CV21">
        <v>139.505666666667</v>
      </c>
      <c r="CW21">
        <v>0</v>
      </c>
      <c r="CX21">
        <v>89.600000143051105</v>
      </c>
      <c r="CY21">
        <v>0</v>
      </c>
      <c r="CZ21">
        <v>902.52661538461496</v>
      </c>
      <c r="DA21">
        <v>-3.435829056682</v>
      </c>
      <c r="DB21">
        <v>-50.974359055738503</v>
      </c>
      <c r="DC21">
        <v>12493.1307692308</v>
      </c>
      <c r="DD21">
        <v>15</v>
      </c>
      <c r="DE21">
        <v>1608230089.5999999</v>
      </c>
      <c r="DF21" t="s">
        <v>291</v>
      </c>
      <c r="DG21">
        <v>1608230089.5999999</v>
      </c>
      <c r="DH21">
        <v>1608230082.5999999</v>
      </c>
      <c r="DI21">
        <v>8</v>
      </c>
      <c r="DJ21">
        <v>-2.1080000000000001</v>
      </c>
      <c r="DK21">
        <v>-1.0999999999999999E-2</v>
      </c>
      <c r="DL21">
        <v>2.887</v>
      </c>
      <c r="DM21">
        <v>0.24</v>
      </c>
      <c r="DN21">
        <v>402</v>
      </c>
      <c r="DO21">
        <v>22</v>
      </c>
      <c r="DP21">
        <v>0.39</v>
      </c>
      <c r="DQ21">
        <v>0.14000000000000001</v>
      </c>
      <c r="DR21">
        <v>1.0789883395219599</v>
      </c>
      <c r="DS21">
        <v>0.135969970413338</v>
      </c>
      <c r="DT21">
        <v>4.58563114977227E-2</v>
      </c>
      <c r="DU21">
        <v>1</v>
      </c>
      <c r="DV21">
        <v>-1.48131566666667</v>
      </c>
      <c r="DW21">
        <v>-1.32173526140123E-3</v>
      </c>
      <c r="DX21">
        <v>5.3168979156605498E-2</v>
      </c>
      <c r="DY21">
        <v>1</v>
      </c>
      <c r="DZ21">
        <v>1.2143426666666699</v>
      </c>
      <c r="EA21">
        <v>2.3178286985539899E-2</v>
      </c>
      <c r="EB21">
        <v>2.50670824433603E-3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2.887</v>
      </c>
      <c r="EJ21">
        <v>0.23960000000000001</v>
      </c>
      <c r="EK21">
        <v>2.8870500000000998</v>
      </c>
      <c r="EL21">
        <v>0</v>
      </c>
      <c r="EM21">
        <v>0</v>
      </c>
      <c r="EN21">
        <v>0</v>
      </c>
      <c r="EO21">
        <v>0.239570000000004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6.1</v>
      </c>
      <c r="EX21">
        <v>6.2</v>
      </c>
      <c r="EY21">
        <v>2</v>
      </c>
      <c r="EZ21">
        <v>513.899</v>
      </c>
      <c r="FA21">
        <v>485.435</v>
      </c>
      <c r="FB21">
        <v>23.688700000000001</v>
      </c>
      <c r="FC21">
        <v>34.368400000000001</v>
      </c>
      <c r="FD21">
        <v>29.9999</v>
      </c>
      <c r="FE21">
        <v>34.315100000000001</v>
      </c>
      <c r="FF21">
        <v>34.286000000000001</v>
      </c>
      <c r="FG21">
        <v>11.2204</v>
      </c>
      <c r="FH21">
        <v>23.325099999999999</v>
      </c>
      <c r="FI21">
        <v>37.131399999999999</v>
      </c>
      <c r="FJ21">
        <v>23.7121</v>
      </c>
      <c r="FK21">
        <v>151.161</v>
      </c>
      <c r="FL21">
        <v>20.742799999999999</v>
      </c>
      <c r="FM21">
        <v>101.212</v>
      </c>
      <c r="FN21">
        <v>100.563</v>
      </c>
    </row>
    <row r="22" spans="1:170" x14ac:dyDescent="0.25">
      <c r="A22">
        <v>6</v>
      </c>
      <c r="B22">
        <v>1608230531.0999999</v>
      </c>
      <c r="C22">
        <v>465.5</v>
      </c>
      <c r="D22" t="s">
        <v>310</v>
      </c>
      <c r="E22" t="s">
        <v>311</v>
      </c>
      <c r="F22" t="s">
        <v>285</v>
      </c>
      <c r="G22" t="s">
        <v>286</v>
      </c>
      <c r="H22">
        <v>1608230523.3499999</v>
      </c>
      <c r="I22">
        <f t="shared" si="0"/>
        <v>1.0298455413493158E-3</v>
      </c>
      <c r="J22">
        <f t="shared" si="1"/>
        <v>2.5949581308489567</v>
      </c>
      <c r="K22">
        <f t="shared" si="2"/>
        <v>199.079466666667</v>
      </c>
      <c r="L22">
        <f t="shared" si="3"/>
        <v>120.57575290394297</v>
      </c>
      <c r="M22">
        <f t="shared" si="4"/>
        <v>12.276795169615175</v>
      </c>
      <c r="N22">
        <f t="shared" si="5"/>
        <v>20.26989486592689</v>
      </c>
      <c r="O22">
        <f t="shared" si="6"/>
        <v>5.6755673437698634E-2</v>
      </c>
      <c r="P22">
        <f t="shared" si="7"/>
        <v>2.9600918092270558</v>
      </c>
      <c r="Q22">
        <f t="shared" si="8"/>
        <v>5.615798344741707E-2</v>
      </c>
      <c r="R22">
        <f t="shared" si="9"/>
        <v>3.5151915112087248E-2</v>
      </c>
      <c r="S22">
        <f t="shared" si="10"/>
        <v>231.29652349637195</v>
      </c>
      <c r="T22">
        <f t="shared" si="11"/>
        <v>29.091942265263278</v>
      </c>
      <c r="U22">
        <f t="shared" si="12"/>
        <v>29.068439999999999</v>
      </c>
      <c r="V22">
        <f t="shared" si="13"/>
        <v>4.0377277830665239</v>
      </c>
      <c r="W22">
        <f t="shared" si="14"/>
        <v>58.68719803568078</v>
      </c>
      <c r="X22">
        <f t="shared" si="15"/>
        <v>2.2280018522133127</v>
      </c>
      <c r="Y22">
        <f t="shared" si="16"/>
        <v>3.7964018163871569</v>
      </c>
      <c r="Z22">
        <f t="shared" si="17"/>
        <v>1.8097259308532112</v>
      </c>
      <c r="AA22">
        <f t="shared" si="18"/>
        <v>-45.416188373504824</v>
      </c>
      <c r="AB22">
        <f t="shared" si="19"/>
        <v>-169.37976436426624</v>
      </c>
      <c r="AC22">
        <f t="shared" si="20"/>
        <v>-12.539896900978606</v>
      </c>
      <c r="AD22">
        <f t="shared" si="21"/>
        <v>3.9606738576222824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53623.701895846178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897.49267999999995</v>
      </c>
      <c r="AR22">
        <v>1001.4</v>
      </c>
      <c r="AS22">
        <f t="shared" si="27"/>
        <v>0.10376205312562414</v>
      </c>
      <c r="AT22">
        <v>0.5</v>
      </c>
      <c r="AU22">
        <f t="shared" si="28"/>
        <v>1180.2126207473389</v>
      </c>
      <c r="AV22">
        <f t="shared" si="29"/>
        <v>2.5949581308489567</v>
      </c>
      <c r="AW22">
        <f t="shared" si="30"/>
        <v>61.230642326758733</v>
      </c>
      <c r="AX22">
        <f t="shared" si="31"/>
        <v>0.39512682244857195</v>
      </c>
      <c r="AY22">
        <f t="shared" si="32"/>
        <v>2.6882491806062424E-3</v>
      </c>
      <c r="AZ22">
        <f t="shared" si="33"/>
        <v>2.2575194727381667</v>
      </c>
      <c r="BA22" t="s">
        <v>313</v>
      </c>
      <c r="BB22">
        <v>605.72</v>
      </c>
      <c r="BC22">
        <f t="shared" si="34"/>
        <v>395.67999999999995</v>
      </c>
      <c r="BD22">
        <f t="shared" si="35"/>
        <v>0.26260442782046106</v>
      </c>
      <c r="BE22">
        <f t="shared" si="36"/>
        <v>0.85104428616603178</v>
      </c>
      <c r="BF22">
        <f t="shared" si="37"/>
        <v>0.36341005111649177</v>
      </c>
      <c r="BG22">
        <f t="shared" si="38"/>
        <v>0.88772373696000451</v>
      </c>
      <c r="BH22">
        <f t="shared" si="39"/>
        <v>1400.0326666666699</v>
      </c>
      <c r="BI22">
        <f t="shared" si="40"/>
        <v>1180.2126207473389</v>
      </c>
      <c r="BJ22">
        <f t="shared" si="41"/>
        <v>0.84298934506814094</v>
      </c>
      <c r="BK22">
        <f t="shared" si="42"/>
        <v>0.19597869013628194</v>
      </c>
      <c r="BL22">
        <v>6</v>
      </c>
      <c r="BM22">
        <v>0.5</v>
      </c>
      <c r="BN22" t="s">
        <v>290</v>
      </c>
      <c r="BO22">
        <v>2</v>
      </c>
      <c r="BP22">
        <v>1608230523.3499999</v>
      </c>
      <c r="BQ22">
        <v>199.079466666667</v>
      </c>
      <c r="BR22">
        <v>202.439333333333</v>
      </c>
      <c r="BS22">
        <v>21.882176666666702</v>
      </c>
      <c r="BT22">
        <v>20.673443333333299</v>
      </c>
      <c r="BU22">
        <v>196.192366666667</v>
      </c>
      <c r="BV22">
        <v>21.642610000000001</v>
      </c>
      <c r="BW22">
        <v>500.01613333333302</v>
      </c>
      <c r="BX22">
        <v>101.7698</v>
      </c>
      <c r="BY22">
        <v>4.8309146666666698E-2</v>
      </c>
      <c r="BZ22">
        <v>28.007059999999999</v>
      </c>
      <c r="CA22">
        <v>29.068439999999999</v>
      </c>
      <c r="CB22">
        <v>999.9</v>
      </c>
      <c r="CC22">
        <v>0</v>
      </c>
      <c r="CD22">
        <v>0</v>
      </c>
      <c r="CE22">
        <v>9998.2016666666696</v>
      </c>
      <c r="CF22">
        <v>0</v>
      </c>
      <c r="CG22">
        <v>448.77793333333301</v>
      </c>
      <c r="CH22">
        <v>1400.0326666666699</v>
      </c>
      <c r="CI22">
        <v>0.89999676666666595</v>
      </c>
      <c r="CJ22">
        <v>0.10000315</v>
      </c>
      <c r="CK22">
        <v>0</v>
      </c>
      <c r="CL22">
        <v>897.52390000000003</v>
      </c>
      <c r="CM22">
        <v>4.9997499999999997</v>
      </c>
      <c r="CN22">
        <v>12432.6</v>
      </c>
      <c r="CO22">
        <v>12178.3166666667</v>
      </c>
      <c r="CP22">
        <v>49.682933333333303</v>
      </c>
      <c r="CQ22">
        <v>51.436999999999998</v>
      </c>
      <c r="CR22">
        <v>50.720599999999997</v>
      </c>
      <c r="CS22">
        <v>50.758200000000002</v>
      </c>
      <c r="CT22">
        <v>50.5955333333333</v>
      </c>
      <c r="CU22">
        <v>1255.5266666666701</v>
      </c>
      <c r="CV22">
        <v>139.506</v>
      </c>
      <c r="CW22">
        <v>0</v>
      </c>
      <c r="CX22">
        <v>73.400000095367403</v>
      </c>
      <c r="CY22">
        <v>0</v>
      </c>
      <c r="CZ22">
        <v>897.49267999999995</v>
      </c>
      <c r="DA22">
        <v>-3.7292307651216801</v>
      </c>
      <c r="DB22">
        <v>-56.630769325446401</v>
      </c>
      <c r="DC22">
        <v>12431.668</v>
      </c>
      <c r="DD22">
        <v>15</v>
      </c>
      <c r="DE22">
        <v>1608230089.5999999</v>
      </c>
      <c r="DF22" t="s">
        <v>291</v>
      </c>
      <c r="DG22">
        <v>1608230089.5999999</v>
      </c>
      <c r="DH22">
        <v>1608230082.5999999</v>
      </c>
      <c r="DI22">
        <v>8</v>
      </c>
      <c r="DJ22">
        <v>-2.1080000000000001</v>
      </c>
      <c r="DK22">
        <v>-1.0999999999999999E-2</v>
      </c>
      <c r="DL22">
        <v>2.887</v>
      </c>
      <c r="DM22">
        <v>0.24</v>
      </c>
      <c r="DN22">
        <v>402</v>
      </c>
      <c r="DO22">
        <v>22</v>
      </c>
      <c r="DP22">
        <v>0.39</v>
      </c>
      <c r="DQ22">
        <v>0.14000000000000001</v>
      </c>
      <c r="DR22">
        <v>2.5924994245941799</v>
      </c>
      <c r="DS22">
        <v>-3.3265952595958E-2</v>
      </c>
      <c r="DT22">
        <v>2.0601347304327E-2</v>
      </c>
      <c r="DU22">
        <v>1</v>
      </c>
      <c r="DV22">
        <v>-3.35822966666667</v>
      </c>
      <c r="DW22">
        <v>-5.7591724137933599E-2</v>
      </c>
      <c r="DX22">
        <v>2.2434855988444E-2</v>
      </c>
      <c r="DY22">
        <v>1</v>
      </c>
      <c r="DZ22">
        <v>1.2088030000000001</v>
      </c>
      <c r="EA22">
        <v>0.102526451612903</v>
      </c>
      <c r="EB22">
        <v>2.69492886919117E-2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2.887</v>
      </c>
      <c r="EJ22">
        <v>0.23949999999999999</v>
      </c>
      <c r="EK22">
        <v>2.8870500000000998</v>
      </c>
      <c r="EL22">
        <v>0</v>
      </c>
      <c r="EM22">
        <v>0</v>
      </c>
      <c r="EN22">
        <v>0</v>
      </c>
      <c r="EO22">
        <v>0.239570000000004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7.4</v>
      </c>
      <c r="EX22">
        <v>7.5</v>
      </c>
      <c r="EY22">
        <v>2</v>
      </c>
      <c r="EZ22">
        <v>514.02599999999995</v>
      </c>
      <c r="FA22">
        <v>485.15899999999999</v>
      </c>
      <c r="FB22">
        <v>23.5855</v>
      </c>
      <c r="FC22">
        <v>34.387099999999997</v>
      </c>
      <c r="FD22">
        <v>30.000299999999999</v>
      </c>
      <c r="FE22">
        <v>34.330500000000001</v>
      </c>
      <c r="FF22">
        <v>34.301400000000001</v>
      </c>
      <c r="FG22">
        <v>13.5776</v>
      </c>
      <c r="FH22">
        <v>22.543199999999999</v>
      </c>
      <c r="FI22">
        <v>36.385599999999997</v>
      </c>
      <c r="FJ22">
        <v>23.579000000000001</v>
      </c>
      <c r="FK22">
        <v>202.86</v>
      </c>
      <c r="FL22">
        <v>20.811900000000001</v>
      </c>
      <c r="FM22">
        <v>101.208</v>
      </c>
      <c r="FN22">
        <v>100.559</v>
      </c>
    </row>
    <row r="23" spans="1:170" x14ac:dyDescent="0.25">
      <c r="A23">
        <v>7</v>
      </c>
      <c r="B23">
        <v>1608230610.0999999</v>
      </c>
      <c r="C23">
        <v>544.5</v>
      </c>
      <c r="D23" t="s">
        <v>314</v>
      </c>
      <c r="E23" t="s">
        <v>315</v>
      </c>
      <c r="F23" t="s">
        <v>285</v>
      </c>
      <c r="G23" t="s">
        <v>286</v>
      </c>
      <c r="H23">
        <v>1608230602.3499999</v>
      </c>
      <c r="I23">
        <f t="shared" si="0"/>
        <v>1.162829783404702E-3</v>
      </c>
      <c r="J23">
        <f t="shared" si="1"/>
        <v>4.1484071967619638</v>
      </c>
      <c r="K23">
        <f t="shared" si="2"/>
        <v>249.24453333333301</v>
      </c>
      <c r="L23">
        <f t="shared" si="3"/>
        <v>139.86672879543679</v>
      </c>
      <c r="M23">
        <f t="shared" si="4"/>
        <v>14.240553008262909</v>
      </c>
      <c r="N23">
        <f t="shared" si="5"/>
        <v>25.376871394084397</v>
      </c>
      <c r="O23">
        <f t="shared" si="6"/>
        <v>6.4657640548426015E-2</v>
      </c>
      <c r="P23">
        <f t="shared" si="7"/>
        <v>2.9595019401964278</v>
      </c>
      <c r="Q23">
        <f t="shared" si="8"/>
        <v>6.3883007137643374E-2</v>
      </c>
      <c r="R23">
        <f t="shared" si="9"/>
        <v>3.9995703859433768E-2</v>
      </c>
      <c r="S23">
        <f t="shared" si="10"/>
        <v>231.2913702036922</v>
      </c>
      <c r="T23">
        <f t="shared" si="11"/>
        <v>29.027990209176952</v>
      </c>
      <c r="U23">
        <f t="shared" si="12"/>
        <v>29.016683333333301</v>
      </c>
      <c r="V23">
        <f t="shared" si="13"/>
        <v>4.0256569822124506</v>
      </c>
      <c r="W23">
        <f t="shared" si="14"/>
        <v>58.823757733671833</v>
      </c>
      <c r="X23">
        <f t="shared" si="15"/>
        <v>2.2292954759169565</v>
      </c>
      <c r="Y23">
        <f t="shared" si="16"/>
        <v>3.7897875991027781</v>
      </c>
      <c r="Z23">
        <f t="shared" si="17"/>
        <v>1.7963615062954941</v>
      </c>
      <c r="AA23">
        <f t="shared" si="18"/>
        <v>-51.280793448147357</v>
      </c>
      <c r="AB23">
        <f t="shared" si="19"/>
        <v>-165.86031743184591</v>
      </c>
      <c r="AC23">
        <f t="shared" si="20"/>
        <v>-12.276794519162308</v>
      </c>
      <c r="AD23">
        <f t="shared" si="21"/>
        <v>1.87346480453661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53611.770530176465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895.530653846154</v>
      </c>
      <c r="AR23">
        <v>1006.38</v>
      </c>
      <c r="AS23">
        <f t="shared" si="27"/>
        <v>0.11014661077708821</v>
      </c>
      <c r="AT23">
        <v>0.5</v>
      </c>
      <c r="AU23">
        <f t="shared" si="28"/>
        <v>1180.1849607473673</v>
      </c>
      <c r="AV23">
        <f t="shared" si="29"/>
        <v>4.1484071967619638</v>
      </c>
      <c r="AW23">
        <f t="shared" si="30"/>
        <v>64.996686758206693</v>
      </c>
      <c r="AX23">
        <f t="shared" si="31"/>
        <v>0.39281384765198041</v>
      </c>
      <c r="AY23">
        <f t="shared" si="32"/>
        <v>4.0045881228526151E-3</v>
      </c>
      <c r="AZ23">
        <f t="shared" si="33"/>
        <v>2.2413998688368211</v>
      </c>
      <c r="BA23" t="s">
        <v>317</v>
      </c>
      <c r="BB23">
        <v>611.05999999999995</v>
      </c>
      <c r="BC23">
        <f t="shared" si="34"/>
        <v>395.32000000000005</v>
      </c>
      <c r="BD23">
        <f t="shared" si="35"/>
        <v>0.28040409327594351</v>
      </c>
      <c r="BE23">
        <f t="shared" si="36"/>
        <v>0.85088003862664174</v>
      </c>
      <c r="BF23">
        <f t="shared" si="37"/>
        <v>0.38105250493159165</v>
      </c>
      <c r="BG23">
        <f t="shared" si="38"/>
        <v>0.88576819074821833</v>
      </c>
      <c r="BH23">
        <f t="shared" si="39"/>
        <v>1399.99966666667</v>
      </c>
      <c r="BI23">
        <f t="shared" si="40"/>
        <v>1180.1849607473673</v>
      </c>
      <c r="BJ23">
        <f t="shared" si="41"/>
        <v>0.84298945838846473</v>
      </c>
      <c r="BK23">
        <f t="shared" si="42"/>
        <v>0.19597891677692958</v>
      </c>
      <c r="BL23">
        <v>6</v>
      </c>
      <c r="BM23">
        <v>0.5</v>
      </c>
      <c r="BN23" t="s">
        <v>290</v>
      </c>
      <c r="BO23">
        <v>2</v>
      </c>
      <c r="BP23">
        <v>1608230602.3499999</v>
      </c>
      <c r="BQ23">
        <v>249.24453333333301</v>
      </c>
      <c r="BR23">
        <v>254.57036666666701</v>
      </c>
      <c r="BS23">
        <v>21.895516666666701</v>
      </c>
      <c r="BT23">
        <v>20.5306866666667</v>
      </c>
      <c r="BU23">
        <v>246.35753333333301</v>
      </c>
      <c r="BV23">
        <v>21.655940000000001</v>
      </c>
      <c r="BW23">
        <v>500.00470000000001</v>
      </c>
      <c r="BX23">
        <v>101.76713333333301</v>
      </c>
      <c r="BY23">
        <v>4.8024073333333299E-2</v>
      </c>
      <c r="BZ23">
        <v>27.977150000000002</v>
      </c>
      <c r="CA23">
        <v>29.016683333333301</v>
      </c>
      <c r="CB23">
        <v>999.9</v>
      </c>
      <c r="CC23">
        <v>0</v>
      </c>
      <c r="CD23">
        <v>0</v>
      </c>
      <c r="CE23">
        <v>9995.1200000000008</v>
      </c>
      <c r="CF23">
        <v>0</v>
      </c>
      <c r="CG23">
        <v>566.13533333333305</v>
      </c>
      <c r="CH23">
        <v>1399.99966666667</v>
      </c>
      <c r="CI23">
        <v>0.89999323333333303</v>
      </c>
      <c r="CJ23">
        <v>0.1000067</v>
      </c>
      <c r="CK23">
        <v>0</v>
      </c>
      <c r="CL23">
        <v>895.53610000000003</v>
      </c>
      <c r="CM23">
        <v>4.9997499999999997</v>
      </c>
      <c r="CN23">
        <v>12420.003333333299</v>
      </c>
      <c r="CO23">
        <v>12178.026666666699</v>
      </c>
      <c r="CP23">
        <v>49.703800000000001</v>
      </c>
      <c r="CQ23">
        <v>51.483199999999997</v>
      </c>
      <c r="CR23">
        <v>50.75</v>
      </c>
      <c r="CS23">
        <v>50.807966666666701</v>
      </c>
      <c r="CT23">
        <v>50.6270666666667</v>
      </c>
      <c r="CU23">
        <v>1255.49166666667</v>
      </c>
      <c r="CV23">
        <v>139.50800000000001</v>
      </c>
      <c r="CW23">
        <v>0</v>
      </c>
      <c r="CX23">
        <v>78</v>
      </c>
      <c r="CY23">
        <v>0</v>
      </c>
      <c r="CZ23">
        <v>895.530653846154</v>
      </c>
      <c r="DA23">
        <v>-2.4101538491753902</v>
      </c>
      <c r="DB23">
        <v>-39.370940225615399</v>
      </c>
      <c r="DC23">
        <v>12420.0230769231</v>
      </c>
      <c r="DD23">
        <v>15</v>
      </c>
      <c r="DE23">
        <v>1608230089.5999999</v>
      </c>
      <c r="DF23" t="s">
        <v>291</v>
      </c>
      <c r="DG23">
        <v>1608230089.5999999</v>
      </c>
      <c r="DH23">
        <v>1608230082.5999999</v>
      </c>
      <c r="DI23">
        <v>8</v>
      </c>
      <c r="DJ23">
        <v>-2.1080000000000001</v>
      </c>
      <c r="DK23">
        <v>-1.0999999999999999E-2</v>
      </c>
      <c r="DL23">
        <v>2.887</v>
      </c>
      <c r="DM23">
        <v>0.24</v>
      </c>
      <c r="DN23">
        <v>402</v>
      </c>
      <c r="DO23">
        <v>22</v>
      </c>
      <c r="DP23">
        <v>0.39</v>
      </c>
      <c r="DQ23">
        <v>0.14000000000000001</v>
      </c>
      <c r="DR23">
        <v>4.1502616562280297</v>
      </c>
      <c r="DS23">
        <v>-2.05668859872538E-2</v>
      </c>
      <c r="DT23">
        <v>1.9836971516303599E-2</v>
      </c>
      <c r="DU23">
        <v>1</v>
      </c>
      <c r="DV23">
        <v>-5.3261349999999998</v>
      </c>
      <c r="DW23">
        <v>9.9355728587345194E-3</v>
      </c>
      <c r="DX23">
        <v>2.4542643534604499E-2</v>
      </c>
      <c r="DY23">
        <v>1</v>
      </c>
      <c r="DZ23">
        <v>1.3627623333333301</v>
      </c>
      <c r="EA23">
        <v>0.10973125695217199</v>
      </c>
      <c r="EB23">
        <v>2.0141193391212502E-2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2.887</v>
      </c>
      <c r="EJ23">
        <v>0.23960000000000001</v>
      </c>
      <c r="EK23">
        <v>2.8870500000000998</v>
      </c>
      <c r="EL23">
        <v>0</v>
      </c>
      <c r="EM23">
        <v>0</v>
      </c>
      <c r="EN23">
        <v>0</v>
      </c>
      <c r="EO23">
        <v>0.239570000000004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8.6999999999999993</v>
      </c>
      <c r="EX23">
        <v>8.8000000000000007</v>
      </c>
      <c r="EY23">
        <v>2</v>
      </c>
      <c r="EZ23">
        <v>514.17700000000002</v>
      </c>
      <c r="FA23">
        <v>484.98399999999998</v>
      </c>
      <c r="FB23">
        <v>23.656500000000001</v>
      </c>
      <c r="FC23">
        <v>34.387099999999997</v>
      </c>
      <c r="FD23">
        <v>29.9999</v>
      </c>
      <c r="FE23">
        <v>34.336799999999997</v>
      </c>
      <c r="FF23">
        <v>34.304499999999997</v>
      </c>
      <c r="FG23">
        <v>15.901899999999999</v>
      </c>
      <c r="FH23">
        <v>24.988800000000001</v>
      </c>
      <c r="FI23">
        <v>35.634399999999999</v>
      </c>
      <c r="FJ23">
        <v>23.671500000000002</v>
      </c>
      <c r="FK23">
        <v>254.89099999999999</v>
      </c>
      <c r="FL23">
        <v>20.418700000000001</v>
      </c>
      <c r="FM23">
        <v>101.21</v>
      </c>
      <c r="FN23">
        <v>100.565</v>
      </c>
    </row>
    <row r="24" spans="1:170" x14ac:dyDescent="0.25">
      <c r="A24">
        <v>8</v>
      </c>
      <c r="B24">
        <v>1608230730.5999999</v>
      </c>
      <c r="C24">
        <v>665</v>
      </c>
      <c r="D24" t="s">
        <v>318</v>
      </c>
      <c r="E24" t="s">
        <v>319</v>
      </c>
      <c r="F24" t="s">
        <v>285</v>
      </c>
      <c r="G24" t="s">
        <v>286</v>
      </c>
      <c r="H24">
        <v>1608230722.5999999</v>
      </c>
      <c r="I24">
        <f t="shared" si="0"/>
        <v>8.1689624649733047E-4</v>
      </c>
      <c r="J24">
        <f t="shared" si="1"/>
        <v>7.7942501295899724</v>
      </c>
      <c r="K24">
        <f t="shared" si="2"/>
        <v>399.99141935483902</v>
      </c>
      <c r="L24">
        <f t="shared" si="3"/>
        <v>111.72898654838872</v>
      </c>
      <c r="M24">
        <f t="shared" si="4"/>
        <v>11.375627998860589</v>
      </c>
      <c r="N24">
        <f t="shared" si="5"/>
        <v>40.724915976448678</v>
      </c>
      <c r="O24">
        <f t="shared" si="6"/>
        <v>4.4741251857651008E-2</v>
      </c>
      <c r="P24">
        <f t="shared" si="7"/>
        <v>2.9605231609537328</v>
      </c>
      <c r="Q24">
        <f t="shared" si="8"/>
        <v>4.436898293450741E-2</v>
      </c>
      <c r="R24">
        <f t="shared" si="9"/>
        <v>2.7763802903803522E-2</v>
      </c>
      <c r="S24">
        <f t="shared" si="10"/>
        <v>231.29003397201049</v>
      </c>
      <c r="T24">
        <f t="shared" si="11"/>
        <v>29.149417380826971</v>
      </c>
      <c r="U24">
        <f t="shared" si="12"/>
        <v>29.055751612903201</v>
      </c>
      <c r="V24">
        <f t="shared" si="13"/>
        <v>4.034765653928889</v>
      </c>
      <c r="W24">
        <f t="shared" si="14"/>
        <v>58.408081478196941</v>
      </c>
      <c r="X24">
        <f t="shared" si="15"/>
        <v>2.2177750942022749</v>
      </c>
      <c r="Y24">
        <f t="shared" si="16"/>
        <v>3.7970346535524282</v>
      </c>
      <c r="Z24">
        <f t="shared" si="17"/>
        <v>1.8169905597266141</v>
      </c>
      <c r="AA24">
        <f t="shared" si="18"/>
        <v>-36.025124470532276</v>
      </c>
      <c r="AB24">
        <f t="shared" si="19"/>
        <v>-166.92290707873715</v>
      </c>
      <c r="AC24">
        <f t="shared" si="20"/>
        <v>-12.355599585994442</v>
      </c>
      <c r="AD24">
        <f t="shared" si="21"/>
        <v>15.986402836746635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53635.694925332042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895.86103846153901</v>
      </c>
      <c r="AR24">
        <v>1028.1500000000001</v>
      </c>
      <c r="AS24">
        <f t="shared" si="27"/>
        <v>0.12866698588577641</v>
      </c>
      <c r="AT24">
        <v>0.5</v>
      </c>
      <c r="AU24">
        <f t="shared" si="28"/>
        <v>1180.1781684893028</v>
      </c>
      <c r="AV24">
        <f t="shared" si="29"/>
        <v>7.7942501295899724</v>
      </c>
      <c r="AW24">
        <f t="shared" si="30"/>
        <v>75.924983873857286</v>
      </c>
      <c r="AX24">
        <f t="shared" si="31"/>
        <v>0.40653601128240052</v>
      </c>
      <c r="AY24">
        <f t="shared" si="32"/>
        <v>7.0938421273483163E-3</v>
      </c>
      <c r="AZ24">
        <f t="shared" si="33"/>
        <v>2.1727666196566644</v>
      </c>
      <c r="BA24" t="s">
        <v>321</v>
      </c>
      <c r="BB24">
        <v>610.16999999999996</v>
      </c>
      <c r="BC24">
        <f t="shared" si="34"/>
        <v>417.98000000000013</v>
      </c>
      <c r="BD24">
        <f t="shared" si="35"/>
        <v>0.31649591257586734</v>
      </c>
      <c r="BE24">
        <f t="shared" si="36"/>
        <v>0.84238529965194897</v>
      </c>
      <c r="BF24">
        <f t="shared" si="37"/>
        <v>0.42309034996002037</v>
      </c>
      <c r="BG24">
        <f t="shared" si="38"/>
        <v>0.87721954797099233</v>
      </c>
      <c r="BH24">
        <f t="shared" si="39"/>
        <v>1399.9916129032299</v>
      </c>
      <c r="BI24">
        <f t="shared" si="40"/>
        <v>1180.1781684893028</v>
      </c>
      <c r="BJ24">
        <f t="shared" si="41"/>
        <v>0.84298945623103461</v>
      </c>
      <c r="BK24">
        <f t="shared" si="42"/>
        <v>0.19597891246206942</v>
      </c>
      <c r="BL24">
        <v>6</v>
      </c>
      <c r="BM24">
        <v>0.5</v>
      </c>
      <c r="BN24" t="s">
        <v>290</v>
      </c>
      <c r="BO24">
        <v>2</v>
      </c>
      <c r="BP24">
        <v>1608230722.5999999</v>
      </c>
      <c r="BQ24">
        <v>399.99141935483902</v>
      </c>
      <c r="BR24">
        <v>409.73612903225802</v>
      </c>
      <c r="BS24">
        <v>21.7825129032258</v>
      </c>
      <c r="BT24">
        <v>20.8236387096774</v>
      </c>
      <c r="BU24">
        <v>396.96641935483899</v>
      </c>
      <c r="BV24">
        <v>21.5645129032258</v>
      </c>
      <c r="BW24">
        <v>500.02525806451598</v>
      </c>
      <c r="BX24">
        <v>101.76619354838699</v>
      </c>
      <c r="BY24">
        <v>4.82804774193549E-2</v>
      </c>
      <c r="BZ24">
        <v>28.009919354838701</v>
      </c>
      <c r="CA24">
        <v>29.055751612903201</v>
      </c>
      <c r="CB24">
        <v>999.9</v>
      </c>
      <c r="CC24">
        <v>0</v>
      </c>
      <c r="CD24">
        <v>0</v>
      </c>
      <c r="CE24">
        <v>10001.001612903199</v>
      </c>
      <c r="CF24">
        <v>0</v>
      </c>
      <c r="CG24">
        <v>487.074322580645</v>
      </c>
      <c r="CH24">
        <v>1399.9916129032299</v>
      </c>
      <c r="CI24">
        <v>0.89999290322580605</v>
      </c>
      <c r="CJ24">
        <v>0.100007016129032</v>
      </c>
      <c r="CK24">
        <v>0</v>
      </c>
      <c r="CL24">
        <v>895.861290322581</v>
      </c>
      <c r="CM24">
        <v>4.9997499999999997</v>
      </c>
      <c r="CN24">
        <v>12436.774193548399</v>
      </c>
      <c r="CO24">
        <v>12177.945161290299</v>
      </c>
      <c r="CP24">
        <v>49.7458064516129</v>
      </c>
      <c r="CQ24">
        <v>51.558</v>
      </c>
      <c r="CR24">
        <v>50.816064516129003</v>
      </c>
      <c r="CS24">
        <v>50.887</v>
      </c>
      <c r="CT24">
        <v>50.6811935483871</v>
      </c>
      <c r="CU24">
        <v>1255.48451612903</v>
      </c>
      <c r="CV24">
        <v>139.507096774194</v>
      </c>
      <c r="CW24">
        <v>0</v>
      </c>
      <c r="CX24">
        <v>119.60000014305101</v>
      </c>
      <c r="CY24">
        <v>0</v>
      </c>
      <c r="CZ24">
        <v>895.86103846153901</v>
      </c>
      <c r="DA24">
        <v>1.35442734593001</v>
      </c>
      <c r="DB24">
        <v>14.9948717609666</v>
      </c>
      <c r="DC24">
        <v>12436.984615384599</v>
      </c>
      <c r="DD24">
        <v>15</v>
      </c>
      <c r="DE24">
        <v>1608230752.5999999</v>
      </c>
      <c r="DF24" t="s">
        <v>322</v>
      </c>
      <c r="DG24">
        <v>1608230752.5999999</v>
      </c>
      <c r="DH24">
        <v>1608230751.5999999</v>
      </c>
      <c r="DI24">
        <v>9</v>
      </c>
      <c r="DJ24">
        <v>0.13800000000000001</v>
      </c>
      <c r="DK24">
        <v>-2.1999999999999999E-2</v>
      </c>
      <c r="DL24">
        <v>3.0249999999999999</v>
      </c>
      <c r="DM24">
        <v>0.218</v>
      </c>
      <c r="DN24">
        <v>410</v>
      </c>
      <c r="DO24">
        <v>21</v>
      </c>
      <c r="DP24">
        <v>0.17</v>
      </c>
      <c r="DQ24">
        <v>0.09</v>
      </c>
      <c r="DR24">
        <v>7.9039168624118998</v>
      </c>
      <c r="DS24">
        <v>-0.87646304161317801</v>
      </c>
      <c r="DT24">
        <v>6.8903095618033997E-2</v>
      </c>
      <c r="DU24">
        <v>0</v>
      </c>
      <c r="DV24">
        <v>-9.8768910000000005</v>
      </c>
      <c r="DW24">
        <v>1.1396190433815601</v>
      </c>
      <c r="DX24">
        <v>9.1244498477076996E-2</v>
      </c>
      <c r="DY24">
        <v>0</v>
      </c>
      <c r="DZ24">
        <v>0.97879393333333298</v>
      </c>
      <c r="EA24">
        <v>-0.39253091879866597</v>
      </c>
      <c r="EB24">
        <v>3.27274364521404E-2</v>
      </c>
      <c r="EC24">
        <v>0</v>
      </c>
      <c r="ED24">
        <v>0</v>
      </c>
      <c r="EE24">
        <v>3</v>
      </c>
      <c r="EF24" t="s">
        <v>323</v>
      </c>
      <c r="EG24">
        <v>100</v>
      </c>
      <c r="EH24">
        <v>100</v>
      </c>
      <c r="EI24">
        <v>3.0249999999999999</v>
      </c>
      <c r="EJ24">
        <v>0.218</v>
      </c>
      <c r="EK24">
        <v>2.8870500000000998</v>
      </c>
      <c r="EL24">
        <v>0</v>
      </c>
      <c r="EM24">
        <v>0</v>
      </c>
      <c r="EN24">
        <v>0</v>
      </c>
      <c r="EO24">
        <v>0.239570000000004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10.7</v>
      </c>
      <c r="EX24">
        <v>10.8</v>
      </c>
      <c r="EY24">
        <v>2</v>
      </c>
      <c r="EZ24">
        <v>513.37699999999995</v>
      </c>
      <c r="FA24">
        <v>485.358</v>
      </c>
      <c r="FB24">
        <v>23.4983</v>
      </c>
      <c r="FC24">
        <v>34.380899999999997</v>
      </c>
      <c r="FD24">
        <v>30</v>
      </c>
      <c r="FE24">
        <v>34.336799999999997</v>
      </c>
      <c r="FF24">
        <v>34.310699999999997</v>
      </c>
      <c r="FG24">
        <v>22.517299999999999</v>
      </c>
      <c r="FH24">
        <v>23.1508</v>
      </c>
      <c r="FI24">
        <v>34.517600000000002</v>
      </c>
      <c r="FJ24">
        <v>23.493300000000001</v>
      </c>
      <c r="FK24">
        <v>409.67099999999999</v>
      </c>
      <c r="FL24">
        <v>20.875399999999999</v>
      </c>
      <c r="FM24">
        <v>101.212</v>
      </c>
      <c r="FN24">
        <v>100.56699999999999</v>
      </c>
    </row>
    <row r="25" spans="1:170" x14ac:dyDescent="0.25">
      <c r="A25">
        <v>9</v>
      </c>
      <c r="B25">
        <v>1608230873.5999999</v>
      </c>
      <c r="C25">
        <v>808</v>
      </c>
      <c r="D25" t="s">
        <v>324</v>
      </c>
      <c r="E25" t="s">
        <v>325</v>
      </c>
      <c r="F25" t="s">
        <v>285</v>
      </c>
      <c r="G25" t="s">
        <v>286</v>
      </c>
      <c r="H25">
        <v>1608230865.5999999</v>
      </c>
      <c r="I25">
        <f t="shared" si="0"/>
        <v>5.7653994650301869E-4</v>
      </c>
      <c r="J25">
        <f t="shared" si="1"/>
        <v>8.974574707927335</v>
      </c>
      <c r="K25">
        <f t="shared" si="2"/>
        <v>500.010548387097</v>
      </c>
      <c r="L25">
        <f t="shared" si="3"/>
        <v>33.274416881674945</v>
      </c>
      <c r="M25">
        <f t="shared" si="4"/>
        <v>3.387998119958227</v>
      </c>
      <c r="N25">
        <f t="shared" si="5"/>
        <v>50.911028851950043</v>
      </c>
      <c r="O25">
        <f t="shared" si="6"/>
        <v>3.1450461300240082E-2</v>
      </c>
      <c r="P25">
        <f t="shared" si="7"/>
        <v>2.9604470881407394</v>
      </c>
      <c r="Q25">
        <f t="shared" si="8"/>
        <v>3.1266016834440198E-2</v>
      </c>
      <c r="R25">
        <f t="shared" si="9"/>
        <v>1.9557741804042766E-2</v>
      </c>
      <c r="S25">
        <f t="shared" si="10"/>
        <v>231.28664905469179</v>
      </c>
      <c r="T25">
        <f t="shared" si="11"/>
        <v>29.22496813974934</v>
      </c>
      <c r="U25">
        <f t="shared" si="12"/>
        <v>29.129103225806499</v>
      </c>
      <c r="V25">
        <f t="shared" si="13"/>
        <v>4.0519159529501474</v>
      </c>
      <c r="W25">
        <f t="shared" si="14"/>
        <v>58.74407712856322</v>
      </c>
      <c r="X25">
        <f t="shared" si="15"/>
        <v>2.2323144790870879</v>
      </c>
      <c r="Y25">
        <f t="shared" si="16"/>
        <v>3.8000673228751194</v>
      </c>
      <c r="Z25">
        <f t="shared" si="17"/>
        <v>1.8196014738630595</v>
      </c>
      <c r="AA25">
        <f t="shared" si="18"/>
        <v>-25.425411640783125</v>
      </c>
      <c r="AB25">
        <f t="shared" si="19"/>
        <v>-176.43974628462379</v>
      </c>
      <c r="AC25">
        <f t="shared" si="20"/>
        <v>-13.066030619882692</v>
      </c>
      <c r="AD25">
        <f t="shared" si="21"/>
        <v>16.355460509402178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53631.136645566847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326</v>
      </c>
      <c r="AQ25">
        <v>897.78084615384603</v>
      </c>
      <c r="AR25">
        <v>1041.01</v>
      </c>
      <c r="AS25">
        <f t="shared" si="27"/>
        <v>0.13758672236208491</v>
      </c>
      <c r="AT25">
        <v>0.5</v>
      </c>
      <c r="AU25">
        <f t="shared" si="28"/>
        <v>1180.1593168764252</v>
      </c>
      <c r="AV25">
        <f t="shared" si="29"/>
        <v>8.974574707927335</v>
      </c>
      <c r="AW25">
        <f t="shared" si="30"/>
        <v>81.18712613705226</v>
      </c>
      <c r="AX25">
        <f t="shared" si="31"/>
        <v>0.41185003025907535</v>
      </c>
      <c r="AY25">
        <f t="shared" si="32"/>
        <v>8.0940954760464635E-3</v>
      </c>
      <c r="AZ25">
        <f t="shared" si="33"/>
        <v>2.1335722039173493</v>
      </c>
      <c r="BA25" t="s">
        <v>327</v>
      </c>
      <c r="BB25">
        <v>612.27</v>
      </c>
      <c r="BC25">
        <f t="shared" si="34"/>
        <v>428.74</v>
      </c>
      <c r="BD25">
        <f t="shared" si="35"/>
        <v>0.33406995812416374</v>
      </c>
      <c r="BE25">
        <f t="shared" si="36"/>
        <v>0.83819971997992304</v>
      </c>
      <c r="BF25">
        <f t="shared" si="37"/>
        <v>0.43998341182391981</v>
      </c>
      <c r="BG25">
        <f t="shared" si="38"/>
        <v>0.8721696836570223</v>
      </c>
      <c r="BH25">
        <f t="shared" si="39"/>
        <v>1399.96903225806</v>
      </c>
      <c r="BI25">
        <f t="shared" si="40"/>
        <v>1180.1593168764252</v>
      </c>
      <c r="BJ25">
        <f t="shared" si="41"/>
        <v>0.84298958740030427</v>
      </c>
      <c r="BK25">
        <f t="shared" si="42"/>
        <v>0.19597917480060861</v>
      </c>
      <c r="BL25">
        <v>6</v>
      </c>
      <c r="BM25">
        <v>0.5</v>
      </c>
      <c r="BN25" t="s">
        <v>290</v>
      </c>
      <c r="BO25">
        <v>2</v>
      </c>
      <c r="BP25">
        <v>1608230865.5999999</v>
      </c>
      <c r="BQ25">
        <v>500.010548387097</v>
      </c>
      <c r="BR25">
        <v>511.125612903226</v>
      </c>
      <c r="BS25">
        <v>21.924145161290301</v>
      </c>
      <c r="BT25">
        <v>21.247487096774201</v>
      </c>
      <c r="BU25">
        <v>496.98554838709703</v>
      </c>
      <c r="BV25">
        <v>21.7064967741935</v>
      </c>
      <c r="BW25">
        <v>500.01603225806502</v>
      </c>
      <c r="BX25">
        <v>101.770870967742</v>
      </c>
      <c r="BY25">
        <v>4.9038664516129003E-2</v>
      </c>
      <c r="BZ25">
        <v>28.023616129032298</v>
      </c>
      <c r="CA25">
        <v>29.129103225806499</v>
      </c>
      <c r="CB25">
        <v>999.9</v>
      </c>
      <c r="CC25">
        <v>0</v>
      </c>
      <c r="CD25">
        <v>0</v>
      </c>
      <c r="CE25">
        <v>10000.1106451613</v>
      </c>
      <c r="CF25">
        <v>0</v>
      </c>
      <c r="CG25">
        <v>517.551774193548</v>
      </c>
      <c r="CH25">
        <v>1399.96903225806</v>
      </c>
      <c r="CI25">
        <v>0.89999238709677398</v>
      </c>
      <c r="CJ25">
        <v>0.10000755483871</v>
      </c>
      <c r="CK25">
        <v>0</v>
      </c>
      <c r="CL25">
        <v>897.79135483871005</v>
      </c>
      <c r="CM25">
        <v>4.9997499999999997</v>
      </c>
      <c r="CN25">
        <v>12468.7193548387</v>
      </c>
      <c r="CO25">
        <v>12177.751612903199</v>
      </c>
      <c r="CP25">
        <v>49.795999999999999</v>
      </c>
      <c r="CQ25">
        <v>51.667000000000002</v>
      </c>
      <c r="CR25">
        <v>50.875</v>
      </c>
      <c r="CS25">
        <v>51.018000000000001</v>
      </c>
      <c r="CT25">
        <v>50.7398387096774</v>
      </c>
      <c r="CU25">
        <v>1255.45806451613</v>
      </c>
      <c r="CV25">
        <v>139.51096774193601</v>
      </c>
      <c r="CW25">
        <v>0</v>
      </c>
      <c r="CX25">
        <v>142.40000009536701</v>
      </c>
      <c r="CY25">
        <v>0</v>
      </c>
      <c r="CZ25">
        <v>897.78084615384603</v>
      </c>
      <c r="DA25">
        <v>0.120068391031025</v>
      </c>
      <c r="DB25">
        <v>-8.6666666512553707</v>
      </c>
      <c r="DC25">
        <v>12468.765384615401</v>
      </c>
      <c r="DD25">
        <v>15</v>
      </c>
      <c r="DE25">
        <v>1608230752.5999999</v>
      </c>
      <c r="DF25" t="s">
        <v>322</v>
      </c>
      <c r="DG25">
        <v>1608230752.5999999</v>
      </c>
      <c r="DH25">
        <v>1608230751.5999999</v>
      </c>
      <c r="DI25">
        <v>9</v>
      </c>
      <c r="DJ25">
        <v>0.13800000000000001</v>
      </c>
      <c r="DK25">
        <v>-2.1999999999999999E-2</v>
      </c>
      <c r="DL25">
        <v>3.0249999999999999</v>
      </c>
      <c r="DM25">
        <v>0.218</v>
      </c>
      <c r="DN25">
        <v>410</v>
      </c>
      <c r="DO25">
        <v>21</v>
      </c>
      <c r="DP25">
        <v>0.17</v>
      </c>
      <c r="DQ25">
        <v>0.09</v>
      </c>
      <c r="DR25">
        <v>8.9766985338778795</v>
      </c>
      <c r="DS25">
        <v>-0.57123468177765002</v>
      </c>
      <c r="DT25">
        <v>5.4192775239133302E-2</v>
      </c>
      <c r="DU25">
        <v>0</v>
      </c>
      <c r="DV25">
        <v>-11.108083333333299</v>
      </c>
      <c r="DW25">
        <v>0.87974282536150505</v>
      </c>
      <c r="DX25">
        <v>7.8669816674221099E-2</v>
      </c>
      <c r="DY25">
        <v>0</v>
      </c>
      <c r="DZ25">
        <v>0.67390799999999995</v>
      </c>
      <c r="EA25">
        <v>-0.54124025806451703</v>
      </c>
      <c r="EB25">
        <v>4.2802954843484002E-2</v>
      </c>
      <c r="EC25">
        <v>0</v>
      </c>
      <c r="ED25">
        <v>0</v>
      </c>
      <c r="EE25">
        <v>3</v>
      </c>
      <c r="EF25" t="s">
        <v>323</v>
      </c>
      <c r="EG25">
        <v>100</v>
      </c>
      <c r="EH25">
        <v>100</v>
      </c>
      <c r="EI25">
        <v>3.0249999999999999</v>
      </c>
      <c r="EJ25">
        <v>0.21759999999999999</v>
      </c>
      <c r="EK25">
        <v>3.02499999999992</v>
      </c>
      <c r="EL25">
        <v>0</v>
      </c>
      <c r="EM25">
        <v>0</v>
      </c>
      <c r="EN25">
        <v>0</v>
      </c>
      <c r="EO25">
        <v>0.217640000000003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</v>
      </c>
      <c r="EX25">
        <v>2</v>
      </c>
      <c r="EY25">
        <v>2</v>
      </c>
      <c r="EZ25">
        <v>513.92700000000002</v>
      </c>
      <c r="FA25">
        <v>484.62400000000002</v>
      </c>
      <c r="FB25">
        <v>23.241599999999998</v>
      </c>
      <c r="FC25">
        <v>34.459800000000001</v>
      </c>
      <c r="FD25">
        <v>30.000699999999998</v>
      </c>
      <c r="FE25">
        <v>34.395699999999998</v>
      </c>
      <c r="FF25">
        <v>34.369300000000003</v>
      </c>
      <c r="FG25">
        <v>26.612200000000001</v>
      </c>
      <c r="FH25">
        <v>22.206299999999999</v>
      </c>
      <c r="FI25">
        <v>33.404699999999998</v>
      </c>
      <c r="FJ25">
        <v>23.231300000000001</v>
      </c>
      <c r="FK25">
        <v>510.93700000000001</v>
      </c>
      <c r="FL25">
        <v>21.349900000000002</v>
      </c>
      <c r="FM25">
        <v>101.19199999999999</v>
      </c>
      <c r="FN25">
        <v>100.55200000000001</v>
      </c>
    </row>
    <row r="26" spans="1:170" x14ac:dyDescent="0.25">
      <c r="A26">
        <v>10</v>
      </c>
      <c r="B26">
        <v>1608230994.5</v>
      </c>
      <c r="C26">
        <v>928.90000009536698</v>
      </c>
      <c r="D26" t="s">
        <v>328</v>
      </c>
      <c r="E26" t="s">
        <v>329</v>
      </c>
      <c r="F26" t="s">
        <v>285</v>
      </c>
      <c r="G26" t="s">
        <v>286</v>
      </c>
      <c r="H26">
        <v>1608230986.54194</v>
      </c>
      <c r="I26">
        <f t="shared" si="0"/>
        <v>5.1851121528616415E-4</v>
      </c>
      <c r="J26">
        <f t="shared" si="1"/>
        <v>9.7678458911055372</v>
      </c>
      <c r="K26">
        <f t="shared" si="2"/>
        <v>599.98141935483898</v>
      </c>
      <c r="L26">
        <f t="shared" si="3"/>
        <v>42.269776504684678</v>
      </c>
      <c r="M26">
        <f t="shared" si="4"/>
        <v>4.304113035802442</v>
      </c>
      <c r="N26">
        <f t="shared" si="5"/>
        <v>61.093009280477581</v>
      </c>
      <c r="O26">
        <f t="shared" si="6"/>
        <v>2.863135039930367E-2</v>
      </c>
      <c r="P26">
        <f t="shared" si="7"/>
        <v>2.9615317348280912</v>
      </c>
      <c r="Q26">
        <f t="shared" si="8"/>
        <v>2.847845881858552E-2</v>
      </c>
      <c r="R26">
        <f t="shared" si="9"/>
        <v>1.7812705261770465E-2</v>
      </c>
      <c r="S26">
        <f t="shared" si="10"/>
        <v>231.28917947229024</v>
      </c>
      <c r="T26">
        <f t="shared" si="11"/>
        <v>29.170907451284801</v>
      </c>
      <c r="U26">
        <f t="shared" si="12"/>
        <v>29.105558064516099</v>
      </c>
      <c r="V26">
        <f t="shared" si="13"/>
        <v>4.0464039585367164</v>
      </c>
      <c r="W26">
        <f t="shared" si="14"/>
        <v>59.441201861039971</v>
      </c>
      <c r="X26">
        <f t="shared" si="15"/>
        <v>2.2497829502630147</v>
      </c>
      <c r="Y26">
        <f t="shared" si="16"/>
        <v>3.7848880571467851</v>
      </c>
      <c r="Z26">
        <f t="shared" si="17"/>
        <v>1.7966210082737017</v>
      </c>
      <c r="AA26">
        <f t="shared" si="18"/>
        <v>-22.866344594119838</v>
      </c>
      <c r="AB26">
        <f t="shared" si="19"/>
        <v>-183.70618090253583</v>
      </c>
      <c r="AC26">
        <f t="shared" si="20"/>
        <v>-13.592923687889741</v>
      </c>
      <c r="AD26">
        <f t="shared" si="21"/>
        <v>11.12373028774482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53675.1346221126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898.60555999999997</v>
      </c>
      <c r="AR26">
        <v>1049.8800000000001</v>
      </c>
      <c r="AS26">
        <f t="shared" si="27"/>
        <v>0.14408736236522279</v>
      </c>
      <c r="AT26">
        <v>0.5</v>
      </c>
      <c r="AU26">
        <f t="shared" si="28"/>
        <v>1180.174791069921</v>
      </c>
      <c r="AV26">
        <f t="shared" si="29"/>
        <v>9.7678458911055372</v>
      </c>
      <c r="AW26">
        <f t="shared" si="30"/>
        <v>85.0241363875964</v>
      </c>
      <c r="AX26">
        <f t="shared" si="31"/>
        <v>0.41007543719282208</v>
      </c>
      <c r="AY26">
        <f t="shared" si="32"/>
        <v>8.7661534962483554E-3</v>
      </c>
      <c r="AZ26">
        <f t="shared" si="33"/>
        <v>2.1070979540518913</v>
      </c>
      <c r="BA26" t="s">
        <v>331</v>
      </c>
      <c r="BB26">
        <v>619.35</v>
      </c>
      <c r="BC26">
        <f t="shared" si="34"/>
        <v>430.53000000000009</v>
      </c>
      <c r="BD26">
        <f t="shared" si="35"/>
        <v>0.35136794183912878</v>
      </c>
      <c r="BE26">
        <f t="shared" si="36"/>
        <v>0.83708891941287977</v>
      </c>
      <c r="BF26">
        <f t="shared" si="37"/>
        <v>0.45237155528565259</v>
      </c>
      <c r="BG26">
        <f t="shared" si="38"/>
        <v>0.86868661239225453</v>
      </c>
      <c r="BH26">
        <f t="shared" si="39"/>
        <v>1399.98774193548</v>
      </c>
      <c r="BI26">
        <f t="shared" si="40"/>
        <v>1180.174791069921</v>
      </c>
      <c r="BJ26">
        <f t="shared" si="41"/>
        <v>0.8429893746343321</v>
      </c>
      <c r="BK26">
        <f t="shared" si="42"/>
        <v>0.19597874926866424</v>
      </c>
      <c r="BL26">
        <v>6</v>
      </c>
      <c r="BM26">
        <v>0.5</v>
      </c>
      <c r="BN26" t="s">
        <v>290</v>
      </c>
      <c r="BO26">
        <v>2</v>
      </c>
      <c r="BP26">
        <v>1608230986.54194</v>
      </c>
      <c r="BQ26">
        <v>599.98141935483898</v>
      </c>
      <c r="BR26">
        <v>612.07529032258105</v>
      </c>
      <c r="BS26">
        <v>22.094638709677401</v>
      </c>
      <c r="BT26">
        <v>21.4862161290323</v>
      </c>
      <c r="BU26">
        <v>596.956419354839</v>
      </c>
      <c r="BV26">
        <v>21.876993548387102</v>
      </c>
      <c r="BW26">
        <v>500.03558064516102</v>
      </c>
      <c r="BX26">
        <v>101.77641935483901</v>
      </c>
      <c r="BY26">
        <v>4.8416064516129002E-2</v>
      </c>
      <c r="BZ26">
        <v>27.954964516128999</v>
      </c>
      <c r="CA26">
        <v>29.105558064516099</v>
      </c>
      <c r="CB26">
        <v>999.9</v>
      </c>
      <c r="CC26">
        <v>0</v>
      </c>
      <c r="CD26">
        <v>0</v>
      </c>
      <c r="CE26">
        <v>10005.7161290323</v>
      </c>
      <c r="CF26">
        <v>0</v>
      </c>
      <c r="CG26">
        <v>471.25077419354801</v>
      </c>
      <c r="CH26">
        <v>1399.98774193548</v>
      </c>
      <c r="CI26">
        <v>0.89999664516128997</v>
      </c>
      <c r="CJ26">
        <v>0.100003258064516</v>
      </c>
      <c r="CK26">
        <v>0</v>
      </c>
      <c r="CL26">
        <v>898.64822580645205</v>
      </c>
      <c r="CM26">
        <v>4.9997499999999997</v>
      </c>
      <c r="CN26">
        <v>12484.4967741935</v>
      </c>
      <c r="CO26">
        <v>12177.938709677401</v>
      </c>
      <c r="CP26">
        <v>49.908935483870899</v>
      </c>
      <c r="CQ26">
        <v>51.793999999999997</v>
      </c>
      <c r="CR26">
        <v>50.987741935483903</v>
      </c>
      <c r="CS26">
        <v>51.155064516129002</v>
      </c>
      <c r="CT26">
        <v>50.822225806451598</v>
      </c>
      <c r="CU26">
        <v>1255.4848387096799</v>
      </c>
      <c r="CV26">
        <v>139.50290322580599</v>
      </c>
      <c r="CW26">
        <v>0</v>
      </c>
      <c r="CX26">
        <v>120.700000047684</v>
      </c>
      <c r="CY26">
        <v>0</v>
      </c>
      <c r="CZ26">
        <v>898.60555999999997</v>
      </c>
      <c r="DA26">
        <v>-1.60792308584076</v>
      </c>
      <c r="DB26">
        <v>-32.8769230903536</v>
      </c>
      <c r="DC26">
        <v>12484.12</v>
      </c>
      <c r="DD26">
        <v>15</v>
      </c>
      <c r="DE26">
        <v>1608230752.5999999</v>
      </c>
      <c r="DF26" t="s">
        <v>322</v>
      </c>
      <c r="DG26">
        <v>1608230752.5999999</v>
      </c>
      <c r="DH26">
        <v>1608230751.5999999</v>
      </c>
      <c r="DI26">
        <v>9</v>
      </c>
      <c r="DJ26">
        <v>0.13800000000000001</v>
      </c>
      <c r="DK26">
        <v>-2.1999999999999999E-2</v>
      </c>
      <c r="DL26">
        <v>3.0249999999999999</v>
      </c>
      <c r="DM26">
        <v>0.218</v>
      </c>
      <c r="DN26">
        <v>410</v>
      </c>
      <c r="DO26">
        <v>21</v>
      </c>
      <c r="DP26">
        <v>0.17</v>
      </c>
      <c r="DQ26">
        <v>0.09</v>
      </c>
      <c r="DR26">
        <v>9.7743709818733908</v>
      </c>
      <c r="DS26">
        <v>-0.39311799709557699</v>
      </c>
      <c r="DT26">
        <v>3.4352066495049099E-2</v>
      </c>
      <c r="DU26">
        <v>1</v>
      </c>
      <c r="DV26">
        <v>-12.097609677419401</v>
      </c>
      <c r="DW26">
        <v>0.40866705504589201</v>
      </c>
      <c r="DX26">
        <v>3.7365322502319998E-2</v>
      </c>
      <c r="DY26">
        <v>0</v>
      </c>
      <c r="DZ26">
        <v>0.607074064516129</v>
      </c>
      <c r="EA26">
        <v>0.15426985655261599</v>
      </c>
      <c r="EB26">
        <v>1.17111164199785E-2</v>
      </c>
      <c r="EC26">
        <v>1</v>
      </c>
      <c r="ED26">
        <v>2</v>
      </c>
      <c r="EE26">
        <v>3</v>
      </c>
      <c r="EF26" t="s">
        <v>332</v>
      </c>
      <c r="EG26">
        <v>100</v>
      </c>
      <c r="EH26">
        <v>100</v>
      </c>
      <c r="EI26">
        <v>3.0249999999999999</v>
      </c>
      <c r="EJ26">
        <v>0.21759999999999999</v>
      </c>
      <c r="EK26">
        <v>3.02499999999992</v>
      </c>
      <c r="EL26">
        <v>0</v>
      </c>
      <c r="EM26">
        <v>0</v>
      </c>
      <c r="EN26">
        <v>0</v>
      </c>
      <c r="EO26">
        <v>0.217640000000003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4</v>
      </c>
      <c r="EX26">
        <v>4</v>
      </c>
      <c r="EY26">
        <v>2</v>
      </c>
      <c r="EZ26">
        <v>513.98199999999997</v>
      </c>
      <c r="FA26">
        <v>483.71600000000001</v>
      </c>
      <c r="FB26">
        <v>23.636800000000001</v>
      </c>
      <c r="FC26">
        <v>34.615000000000002</v>
      </c>
      <c r="FD26">
        <v>30</v>
      </c>
      <c r="FE26">
        <v>34.514899999999997</v>
      </c>
      <c r="FF26">
        <v>34.479500000000002</v>
      </c>
      <c r="FG26">
        <v>30.565200000000001</v>
      </c>
      <c r="FH26">
        <v>21.416899999999998</v>
      </c>
      <c r="FI26">
        <v>32.660699999999999</v>
      </c>
      <c r="FJ26">
        <v>23.645199999999999</v>
      </c>
      <c r="FK26">
        <v>611.82000000000005</v>
      </c>
      <c r="FL26">
        <v>21.4726</v>
      </c>
      <c r="FM26">
        <v>101.17100000000001</v>
      </c>
      <c r="FN26">
        <v>100.527</v>
      </c>
    </row>
    <row r="27" spans="1:170" x14ac:dyDescent="0.25">
      <c r="A27">
        <v>11</v>
      </c>
      <c r="B27">
        <v>1608231115</v>
      </c>
      <c r="C27">
        <v>1049.4000000953699</v>
      </c>
      <c r="D27" t="s">
        <v>333</v>
      </c>
      <c r="E27" t="s">
        <v>334</v>
      </c>
      <c r="F27" t="s">
        <v>285</v>
      </c>
      <c r="G27" t="s">
        <v>286</v>
      </c>
      <c r="H27">
        <v>1608231107</v>
      </c>
      <c r="I27">
        <f t="shared" si="0"/>
        <v>4.8787724791154248E-4</v>
      </c>
      <c r="J27">
        <f t="shared" si="1"/>
        <v>10.460903400767949</v>
      </c>
      <c r="K27">
        <f t="shared" si="2"/>
        <v>699.99464516129001</v>
      </c>
      <c r="L27">
        <f t="shared" si="3"/>
        <v>59.160342478237034</v>
      </c>
      <c r="M27">
        <f t="shared" si="4"/>
        <v>6.0240064068187973</v>
      </c>
      <c r="N27">
        <f t="shared" si="5"/>
        <v>71.277008390234741</v>
      </c>
      <c r="O27">
        <f t="shared" si="6"/>
        <v>2.6694555679875949E-2</v>
      </c>
      <c r="P27">
        <f t="shared" si="7"/>
        <v>2.9603281268172861</v>
      </c>
      <c r="Q27">
        <f t="shared" si="8"/>
        <v>2.6561543852485783E-2</v>
      </c>
      <c r="R27">
        <f t="shared" si="9"/>
        <v>1.6612860109467786E-2</v>
      </c>
      <c r="S27">
        <f t="shared" si="10"/>
        <v>231.28726697625422</v>
      </c>
      <c r="T27">
        <f t="shared" si="11"/>
        <v>29.243555156188375</v>
      </c>
      <c r="U27">
        <f t="shared" si="12"/>
        <v>29.1155419354839</v>
      </c>
      <c r="V27">
        <f t="shared" si="13"/>
        <v>4.0487404144407293</v>
      </c>
      <c r="W27">
        <f t="shared" si="14"/>
        <v>58.859894417239225</v>
      </c>
      <c r="X27">
        <f t="shared" si="15"/>
        <v>2.2361571868354693</v>
      </c>
      <c r="Y27">
        <f t="shared" si="16"/>
        <v>3.7991185831630219</v>
      </c>
      <c r="Z27">
        <f t="shared" si="17"/>
        <v>1.81258322760526</v>
      </c>
      <c r="AA27">
        <f t="shared" si="18"/>
        <v>-21.515386632899023</v>
      </c>
      <c r="AB27">
        <f t="shared" si="19"/>
        <v>-174.95200606150937</v>
      </c>
      <c r="AC27">
        <f t="shared" si="20"/>
        <v>-12.955227770834247</v>
      </c>
      <c r="AD27">
        <f t="shared" si="21"/>
        <v>21.864646511011557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53628.540886172152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899.18719230769204</v>
      </c>
      <c r="AR27">
        <v>1060.28</v>
      </c>
      <c r="AS27">
        <f t="shared" si="27"/>
        <v>0.15193421331375478</v>
      </c>
      <c r="AT27">
        <v>0.5</v>
      </c>
      <c r="AU27">
        <f t="shared" si="28"/>
        <v>1180.1681717150243</v>
      </c>
      <c r="AV27">
        <f t="shared" si="29"/>
        <v>10.460903400767949</v>
      </c>
      <c r="AW27">
        <f t="shared" si="30"/>
        <v>89.653961373727242</v>
      </c>
      <c r="AX27">
        <f t="shared" si="31"/>
        <v>0.41353227449352997</v>
      </c>
      <c r="AY27">
        <f t="shared" si="32"/>
        <v>9.3534558422659099E-3</v>
      </c>
      <c r="AZ27">
        <f t="shared" si="33"/>
        <v>2.0766212698532467</v>
      </c>
      <c r="BA27" t="s">
        <v>336</v>
      </c>
      <c r="BB27">
        <v>621.82000000000005</v>
      </c>
      <c r="BC27">
        <f t="shared" si="34"/>
        <v>438.45999999999992</v>
      </c>
      <c r="BD27">
        <f t="shared" si="35"/>
        <v>0.36740593826645068</v>
      </c>
      <c r="BE27">
        <f t="shared" si="36"/>
        <v>0.83393302174785833</v>
      </c>
      <c r="BF27">
        <f t="shared" si="37"/>
        <v>0.46720234961315771</v>
      </c>
      <c r="BG27">
        <f t="shared" si="38"/>
        <v>0.86460274078531163</v>
      </c>
      <c r="BH27">
        <f t="shared" si="39"/>
        <v>1399.98032258065</v>
      </c>
      <c r="BI27">
        <f t="shared" si="40"/>
        <v>1180.1681717150243</v>
      </c>
      <c r="BJ27">
        <f t="shared" si="41"/>
        <v>0.84298911397523391</v>
      </c>
      <c r="BK27">
        <f t="shared" si="42"/>
        <v>0.1959782279504681</v>
      </c>
      <c r="BL27">
        <v>6</v>
      </c>
      <c r="BM27">
        <v>0.5</v>
      </c>
      <c r="BN27" t="s">
        <v>290</v>
      </c>
      <c r="BO27">
        <v>2</v>
      </c>
      <c r="BP27">
        <v>1608231107</v>
      </c>
      <c r="BQ27">
        <v>699.99464516129001</v>
      </c>
      <c r="BR27">
        <v>712.95712903225797</v>
      </c>
      <c r="BS27">
        <v>21.960770967741901</v>
      </c>
      <c r="BT27">
        <v>21.3881935483871</v>
      </c>
      <c r="BU27">
        <v>696.96961290322599</v>
      </c>
      <c r="BV27">
        <v>21.743135483871001</v>
      </c>
      <c r="BW27">
        <v>500.01596774193598</v>
      </c>
      <c r="BX27">
        <v>101.776</v>
      </c>
      <c r="BY27">
        <v>4.9076638709677399E-2</v>
      </c>
      <c r="BZ27">
        <v>28.019332258064502</v>
      </c>
      <c r="CA27">
        <v>29.1155419354839</v>
      </c>
      <c r="CB27">
        <v>999.9</v>
      </c>
      <c r="CC27">
        <v>0</v>
      </c>
      <c r="CD27">
        <v>0</v>
      </c>
      <c r="CE27">
        <v>9998.9322580645203</v>
      </c>
      <c r="CF27">
        <v>0</v>
      </c>
      <c r="CG27">
        <v>445.55051612903202</v>
      </c>
      <c r="CH27">
        <v>1399.98032258065</v>
      </c>
      <c r="CI27">
        <v>0.90000658064516104</v>
      </c>
      <c r="CJ27">
        <v>9.9993232258064599E-2</v>
      </c>
      <c r="CK27">
        <v>0</v>
      </c>
      <c r="CL27">
        <v>899.19551612903194</v>
      </c>
      <c r="CM27">
        <v>4.9997499999999997</v>
      </c>
      <c r="CN27">
        <v>12497.487096774201</v>
      </c>
      <c r="CO27">
        <v>12177.893548387099</v>
      </c>
      <c r="CP27">
        <v>50.070129032258002</v>
      </c>
      <c r="CQ27">
        <v>51.995935483871001</v>
      </c>
      <c r="CR27">
        <v>51.161000000000001</v>
      </c>
      <c r="CS27">
        <v>51.326290322580597</v>
      </c>
      <c r="CT27">
        <v>50.993806451612897</v>
      </c>
      <c r="CU27">
        <v>1255.4903225806499</v>
      </c>
      <c r="CV27">
        <v>139.49</v>
      </c>
      <c r="CW27">
        <v>0</v>
      </c>
      <c r="CX27">
        <v>119.60000014305101</v>
      </c>
      <c r="CY27">
        <v>0</v>
      </c>
      <c r="CZ27">
        <v>899.18719230769204</v>
      </c>
      <c r="DA27">
        <v>-1.5549059836835499</v>
      </c>
      <c r="DB27">
        <v>-25.654700863113401</v>
      </c>
      <c r="DC27">
        <v>12497.438461538501</v>
      </c>
      <c r="DD27">
        <v>15</v>
      </c>
      <c r="DE27">
        <v>1608230752.5999999</v>
      </c>
      <c r="DF27" t="s">
        <v>322</v>
      </c>
      <c r="DG27">
        <v>1608230752.5999999</v>
      </c>
      <c r="DH27">
        <v>1608230751.5999999</v>
      </c>
      <c r="DI27">
        <v>9</v>
      </c>
      <c r="DJ27">
        <v>0.13800000000000001</v>
      </c>
      <c r="DK27">
        <v>-2.1999999999999999E-2</v>
      </c>
      <c r="DL27">
        <v>3.0249999999999999</v>
      </c>
      <c r="DM27">
        <v>0.218</v>
      </c>
      <c r="DN27">
        <v>410</v>
      </c>
      <c r="DO27">
        <v>21</v>
      </c>
      <c r="DP27">
        <v>0.17</v>
      </c>
      <c r="DQ27">
        <v>0.09</v>
      </c>
      <c r="DR27">
        <v>10.461857198184299</v>
      </c>
      <c r="DS27">
        <v>-1.06860156803335</v>
      </c>
      <c r="DT27">
        <v>8.4522691409063405E-2</v>
      </c>
      <c r="DU27">
        <v>0</v>
      </c>
      <c r="DV27">
        <v>-12.9562633333333</v>
      </c>
      <c r="DW27">
        <v>1.3915541713014901</v>
      </c>
      <c r="DX27">
        <v>0.11113739689631399</v>
      </c>
      <c r="DY27">
        <v>0</v>
      </c>
      <c r="DZ27">
        <v>0.57125073333333298</v>
      </c>
      <c r="EA27">
        <v>-0.29303375305895402</v>
      </c>
      <c r="EB27">
        <v>2.1218479263656501E-2</v>
      </c>
      <c r="EC27">
        <v>0</v>
      </c>
      <c r="ED27">
        <v>0</v>
      </c>
      <c r="EE27">
        <v>3</v>
      </c>
      <c r="EF27" t="s">
        <v>323</v>
      </c>
      <c r="EG27">
        <v>100</v>
      </c>
      <c r="EH27">
        <v>100</v>
      </c>
      <c r="EI27">
        <v>3.0249999999999999</v>
      </c>
      <c r="EJ27">
        <v>0.21759999999999999</v>
      </c>
      <c r="EK27">
        <v>3.02499999999992</v>
      </c>
      <c r="EL27">
        <v>0</v>
      </c>
      <c r="EM27">
        <v>0</v>
      </c>
      <c r="EN27">
        <v>0</v>
      </c>
      <c r="EO27">
        <v>0.217640000000003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6</v>
      </c>
      <c r="EX27">
        <v>6.1</v>
      </c>
      <c r="EY27">
        <v>2</v>
      </c>
      <c r="EZ27">
        <v>513.77800000000002</v>
      </c>
      <c r="FA27">
        <v>482.803</v>
      </c>
      <c r="FB27">
        <v>23.5093</v>
      </c>
      <c r="FC27">
        <v>34.68</v>
      </c>
      <c r="FD27">
        <v>30.000299999999999</v>
      </c>
      <c r="FE27">
        <v>34.585999999999999</v>
      </c>
      <c r="FF27">
        <v>34.549799999999998</v>
      </c>
      <c r="FG27">
        <v>34.405200000000001</v>
      </c>
      <c r="FH27">
        <v>22.551200000000001</v>
      </c>
      <c r="FI27">
        <v>31.9129</v>
      </c>
      <c r="FJ27">
        <v>23.494800000000001</v>
      </c>
      <c r="FK27">
        <v>712.86</v>
      </c>
      <c r="FL27">
        <v>21.334599999999998</v>
      </c>
      <c r="FM27">
        <v>101.16500000000001</v>
      </c>
      <c r="FN27">
        <v>100.51300000000001</v>
      </c>
    </row>
    <row r="28" spans="1:170" x14ac:dyDescent="0.25">
      <c r="A28">
        <v>12</v>
      </c>
      <c r="B28">
        <v>1608231231.5</v>
      </c>
      <c r="C28">
        <v>1165.9000000953699</v>
      </c>
      <c r="D28" t="s">
        <v>337</v>
      </c>
      <c r="E28" t="s">
        <v>338</v>
      </c>
      <c r="F28" t="s">
        <v>285</v>
      </c>
      <c r="G28" t="s">
        <v>286</v>
      </c>
      <c r="H28">
        <v>1608231223.5</v>
      </c>
      <c r="I28">
        <f t="shared" si="0"/>
        <v>5.5144335972753355E-4</v>
      </c>
      <c r="J28">
        <f t="shared" si="1"/>
        <v>11.507259450293018</v>
      </c>
      <c r="K28">
        <f t="shared" si="2"/>
        <v>799.83864516128995</v>
      </c>
      <c r="L28">
        <f t="shared" si="3"/>
        <v>174.37665192128242</v>
      </c>
      <c r="M28">
        <f t="shared" si="4"/>
        <v>17.755415750397614</v>
      </c>
      <c r="N28">
        <f t="shared" si="5"/>
        <v>81.441337023056974</v>
      </c>
      <c r="O28">
        <f t="shared" si="6"/>
        <v>3.0270372059713366E-2</v>
      </c>
      <c r="P28">
        <f t="shared" si="7"/>
        <v>2.9615946252121881</v>
      </c>
      <c r="Q28">
        <f t="shared" si="8"/>
        <v>3.0099534647330697E-2</v>
      </c>
      <c r="R28">
        <f t="shared" si="9"/>
        <v>1.8827477697809316E-2</v>
      </c>
      <c r="S28">
        <f t="shared" si="10"/>
        <v>231.29101670325562</v>
      </c>
      <c r="T28">
        <f t="shared" si="11"/>
        <v>29.17043101169935</v>
      </c>
      <c r="U28">
        <f t="shared" si="12"/>
        <v>29.077680645161301</v>
      </c>
      <c r="V28">
        <f t="shared" si="13"/>
        <v>4.0398862231583221</v>
      </c>
      <c r="W28">
        <f t="shared" si="14"/>
        <v>58.940833230992681</v>
      </c>
      <c r="X28">
        <f t="shared" si="15"/>
        <v>2.2318876218278234</v>
      </c>
      <c r="Y28">
        <f t="shared" si="16"/>
        <v>3.7866577370579768</v>
      </c>
      <c r="Z28">
        <f t="shared" si="17"/>
        <v>1.8079986013304987</v>
      </c>
      <c r="AA28">
        <f t="shared" si="18"/>
        <v>-24.318652163984229</v>
      </c>
      <c r="AB28">
        <f t="shared" si="19"/>
        <v>-177.97912107257014</v>
      </c>
      <c r="AC28">
        <f t="shared" si="20"/>
        <v>-13.167579171090365</v>
      </c>
      <c r="AD28">
        <f t="shared" si="21"/>
        <v>15.825664295610892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53675.482781149229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339</v>
      </c>
      <c r="AQ28">
        <v>901.87911538461503</v>
      </c>
      <c r="AR28">
        <v>1068.55</v>
      </c>
      <c r="AS28">
        <f t="shared" si="27"/>
        <v>0.15597855469129651</v>
      </c>
      <c r="AT28">
        <v>0.5</v>
      </c>
      <c r="AU28">
        <f t="shared" si="28"/>
        <v>1180.1801523603331</v>
      </c>
      <c r="AV28">
        <f t="shared" si="29"/>
        <v>11.507259450293018</v>
      </c>
      <c r="AW28">
        <f t="shared" si="30"/>
        <v>92.041397220259427</v>
      </c>
      <c r="AX28">
        <f t="shared" si="31"/>
        <v>0.41461794019933551</v>
      </c>
      <c r="AY28">
        <f t="shared" si="32"/>
        <v>1.0239967945520441E-2</v>
      </c>
      <c r="AZ28">
        <f t="shared" si="33"/>
        <v>2.0528098825511205</v>
      </c>
      <c r="BA28" t="s">
        <v>340</v>
      </c>
      <c r="BB28">
        <v>625.51</v>
      </c>
      <c r="BC28">
        <f t="shared" si="34"/>
        <v>443.03999999999996</v>
      </c>
      <c r="BD28">
        <f t="shared" si="35"/>
        <v>0.37619827693974572</v>
      </c>
      <c r="BE28">
        <f t="shared" si="36"/>
        <v>0.83196349802963698</v>
      </c>
      <c r="BF28">
        <f t="shared" si="37"/>
        <v>0.47205775662044325</v>
      </c>
      <c r="BG28">
        <f t="shared" si="38"/>
        <v>0.86135527749786733</v>
      </c>
      <c r="BH28">
        <f t="shared" si="39"/>
        <v>1399.9935483871</v>
      </c>
      <c r="BI28">
        <f t="shared" si="40"/>
        <v>1180.1801523603331</v>
      </c>
      <c r="BJ28">
        <f t="shared" si="41"/>
        <v>0.84298970785971916</v>
      </c>
      <c r="BK28">
        <f t="shared" si="42"/>
        <v>0.19597941571943819</v>
      </c>
      <c r="BL28">
        <v>6</v>
      </c>
      <c r="BM28">
        <v>0.5</v>
      </c>
      <c r="BN28" t="s">
        <v>290</v>
      </c>
      <c r="BO28">
        <v>2</v>
      </c>
      <c r="BP28">
        <v>1608231223.5</v>
      </c>
      <c r="BQ28">
        <v>799.83864516128995</v>
      </c>
      <c r="BR28">
        <v>814.17603225806397</v>
      </c>
      <c r="BS28">
        <v>21.9194580645161</v>
      </c>
      <c r="BT28">
        <v>21.272258064516102</v>
      </c>
      <c r="BU28">
        <v>796.81361290322604</v>
      </c>
      <c r="BV28">
        <v>21.7018290322581</v>
      </c>
      <c r="BW28">
        <v>500.021032258064</v>
      </c>
      <c r="BX28">
        <v>101.77377419354799</v>
      </c>
      <c r="BY28">
        <v>4.8433967741935501E-2</v>
      </c>
      <c r="BZ28">
        <v>27.962980645161299</v>
      </c>
      <c r="CA28">
        <v>29.077680645161301</v>
      </c>
      <c r="CB28">
        <v>999.9</v>
      </c>
      <c r="CC28">
        <v>0</v>
      </c>
      <c r="CD28">
        <v>0</v>
      </c>
      <c r="CE28">
        <v>10006.332903225801</v>
      </c>
      <c r="CF28">
        <v>0</v>
      </c>
      <c r="CG28">
        <v>428.084</v>
      </c>
      <c r="CH28">
        <v>1399.9935483871</v>
      </c>
      <c r="CI28">
        <v>0.89998567741935498</v>
      </c>
      <c r="CJ28">
        <v>0.100014316129032</v>
      </c>
      <c r="CK28">
        <v>0</v>
      </c>
      <c r="CL28">
        <v>901.89719354838701</v>
      </c>
      <c r="CM28">
        <v>4.9997499999999997</v>
      </c>
      <c r="CN28">
        <v>12501.0516129032</v>
      </c>
      <c r="CO28">
        <v>12177.935483871001</v>
      </c>
      <c r="CP28">
        <v>49.360709677419301</v>
      </c>
      <c r="CQ28">
        <v>51.219516129032201</v>
      </c>
      <c r="CR28">
        <v>50.364645161290298</v>
      </c>
      <c r="CS28">
        <v>50.344516129032201</v>
      </c>
      <c r="CT28">
        <v>50.314193548387102</v>
      </c>
      <c r="CU28">
        <v>1255.47451612903</v>
      </c>
      <c r="CV28">
        <v>139.51903225806501</v>
      </c>
      <c r="CW28">
        <v>0</v>
      </c>
      <c r="CX28">
        <v>116</v>
      </c>
      <c r="CY28">
        <v>0</v>
      </c>
      <c r="CZ28">
        <v>901.87911538461503</v>
      </c>
      <c r="DA28">
        <v>-1.96406838420608</v>
      </c>
      <c r="DB28">
        <v>-44.738461522106498</v>
      </c>
      <c r="DC28">
        <v>12500.561538461499</v>
      </c>
      <c r="DD28">
        <v>15</v>
      </c>
      <c r="DE28">
        <v>1608230752.5999999</v>
      </c>
      <c r="DF28" t="s">
        <v>322</v>
      </c>
      <c r="DG28">
        <v>1608230752.5999999</v>
      </c>
      <c r="DH28">
        <v>1608230751.5999999</v>
      </c>
      <c r="DI28">
        <v>9</v>
      </c>
      <c r="DJ28">
        <v>0.13800000000000001</v>
      </c>
      <c r="DK28">
        <v>-2.1999999999999999E-2</v>
      </c>
      <c r="DL28">
        <v>3.0249999999999999</v>
      </c>
      <c r="DM28">
        <v>0.218</v>
      </c>
      <c r="DN28">
        <v>410</v>
      </c>
      <c r="DO28">
        <v>21</v>
      </c>
      <c r="DP28">
        <v>0.17</v>
      </c>
      <c r="DQ28">
        <v>0.09</v>
      </c>
      <c r="DR28">
        <v>11.509084182202701</v>
      </c>
      <c r="DS28">
        <v>-0.21904650092074901</v>
      </c>
      <c r="DT28">
        <v>3.7508557474114801E-2</v>
      </c>
      <c r="DU28">
        <v>1</v>
      </c>
      <c r="DV28">
        <v>-14.3363</v>
      </c>
      <c r="DW28">
        <v>0.175175973303626</v>
      </c>
      <c r="DX28">
        <v>4.3481313994251099E-2</v>
      </c>
      <c r="DY28">
        <v>1</v>
      </c>
      <c r="DZ28">
        <v>0.64732016666666703</v>
      </c>
      <c r="EA28">
        <v>-4.3246264738598897E-2</v>
      </c>
      <c r="EB28">
        <v>3.2714533374157998E-3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3.0249999999999999</v>
      </c>
      <c r="EJ28">
        <v>0.21759999999999999</v>
      </c>
      <c r="EK28">
        <v>3.02499999999992</v>
      </c>
      <c r="EL28">
        <v>0</v>
      </c>
      <c r="EM28">
        <v>0</v>
      </c>
      <c r="EN28">
        <v>0</v>
      </c>
      <c r="EO28">
        <v>0.217640000000003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8</v>
      </c>
      <c r="EX28">
        <v>8</v>
      </c>
      <c r="EY28">
        <v>2</v>
      </c>
      <c r="EZ28">
        <v>514.09900000000005</v>
      </c>
      <c r="FA28">
        <v>482.31299999999999</v>
      </c>
      <c r="FB28">
        <v>23.8001</v>
      </c>
      <c r="FC28">
        <v>34.693100000000001</v>
      </c>
      <c r="FD28">
        <v>29.9998</v>
      </c>
      <c r="FE28">
        <v>34.6111</v>
      </c>
      <c r="FF28">
        <v>34.574800000000003</v>
      </c>
      <c r="FG28">
        <v>38.156700000000001</v>
      </c>
      <c r="FH28">
        <v>23.1205</v>
      </c>
      <c r="FI28">
        <v>30.8001</v>
      </c>
      <c r="FJ28">
        <v>23.818100000000001</v>
      </c>
      <c r="FK28">
        <v>814.16800000000001</v>
      </c>
      <c r="FL28">
        <v>21.300599999999999</v>
      </c>
      <c r="FM28">
        <v>101.166</v>
      </c>
      <c r="FN28">
        <v>100.51900000000001</v>
      </c>
    </row>
    <row r="29" spans="1:170" x14ac:dyDescent="0.25">
      <c r="A29">
        <v>13</v>
      </c>
      <c r="B29">
        <v>1608231337.5</v>
      </c>
      <c r="C29">
        <v>1271.9000000953699</v>
      </c>
      <c r="D29" t="s">
        <v>341</v>
      </c>
      <c r="E29" t="s">
        <v>342</v>
      </c>
      <c r="F29" t="s">
        <v>285</v>
      </c>
      <c r="G29" t="s">
        <v>286</v>
      </c>
      <c r="H29">
        <v>1608231329.75</v>
      </c>
      <c r="I29">
        <f t="shared" si="0"/>
        <v>4.1975096389645136E-4</v>
      </c>
      <c r="J29">
        <f t="shared" si="1"/>
        <v>12.223850904639692</v>
      </c>
      <c r="K29">
        <f t="shared" si="2"/>
        <v>899.69946666666704</v>
      </c>
      <c r="L29">
        <f t="shared" si="3"/>
        <v>37.020910790218842</v>
      </c>
      <c r="M29">
        <f t="shared" si="4"/>
        <v>3.7694918786055682</v>
      </c>
      <c r="N29">
        <f t="shared" si="5"/>
        <v>91.607952381382106</v>
      </c>
      <c r="O29">
        <f t="shared" si="6"/>
        <v>2.3121599145278643E-2</v>
      </c>
      <c r="P29">
        <f t="shared" si="7"/>
        <v>2.9610663413208851</v>
      </c>
      <c r="Q29">
        <f t="shared" si="8"/>
        <v>2.3021763509436893E-2</v>
      </c>
      <c r="R29">
        <f t="shared" si="9"/>
        <v>1.4397535977569867E-2</v>
      </c>
      <c r="S29">
        <f t="shared" si="10"/>
        <v>231.28725064105706</v>
      </c>
      <c r="T29">
        <f t="shared" si="11"/>
        <v>29.220878435765954</v>
      </c>
      <c r="U29">
        <f t="shared" si="12"/>
        <v>29.074310000000001</v>
      </c>
      <c r="V29">
        <f t="shared" si="13"/>
        <v>4.0390987876127342</v>
      </c>
      <c r="W29">
        <f t="shared" si="14"/>
        <v>59.095019628093901</v>
      </c>
      <c r="X29">
        <f t="shared" si="15"/>
        <v>2.2398665040717245</v>
      </c>
      <c r="Y29">
        <f t="shared" si="16"/>
        <v>3.7902796515984014</v>
      </c>
      <c r="Z29">
        <f t="shared" si="17"/>
        <v>1.7992322835410097</v>
      </c>
      <c r="AA29">
        <f t="shared" si="18"/>
        <v>-18.511017507833504</v>
      </c>
      <c r="AB29">
        <f t="shared" si="19"/>
        <v>-174.79188194240965</v>
      </c>
      <c r="AC29">
        <f t="shared" si="20"/>
        <v>-12.93491870488279</v>
      </c>
      <c r="AD29">
        <f t="shared" si="21"/>
        <v>25.049432485931106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53657.115153360624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343</v>
      </c>
      <c r="AQ29">
        <v>905.26052000000004</v>
      </c>
      <c r="AR29">
        <v>1079.02</v>
      </c>
      <c r="AS29">
        <f t="shared" si="27"/>
        <v>0.16103453133398815</v>
      </c>
      <c r="AT29">
        <v>0.5</v>
      </c>
      <c r="AU29">
        <f t="shared" si="28"/>
        <v>1180.1666607473053</v>
      </c>
      <c r="AV29">
        <f t="shared" si="29"/>
        <v>12.223850904639692</v>
      </c>
      <c r="AW29">
        <f t="shared" si="30"/>
        <v>95.023792554720046</v>
      </c>
      <c r="AX29">
        <f t="shared" si="31"/>
        <v>0.42485774128375742</v>
      </c>
      <c r="AY29">
        <f t="shared" si="32"/>
        <v>1.0847280142916157E-2</v>
      </c>
      <c r="AZ29">
        <f t="shared" si="33"/>
        <v>2.0231877073640896</v>
      </c>
      <c r="BA29" t="s">
        <v>344</v>
      </c>
      <c r="BB29">
        <v>620.59</v>
      </c>
      <c r="BC29">
        <f t="shared" si="34"/>
        <v>458.42999999999995</v>
      </c>
      <c r="BD29">
        <f t="shared" si="35"/>
        <v>0.3790316515062277</v>
      </c>
      <c r="BE29">
        <f t="shared" si="36"/>
        <v>0.82645022316949912</v>
      </c>
      <c r="BF29">
        <f t="shared" si="37"/>
        <v>0.4779611854271843</v>
      </c>
      <c r="BG29">
        <f t="shared" si="38"/>
        <v>0.85724391829356994</v>
      </c>
      <c r="BH29">
        <f t="shared" si="39"/>
        <v>1399.9783333333301</v>
      </c>
      <c r="BI29">
        <f t="shared" si="40"/>
        <v>1180.1666607473053</v>
      </c>
      <c r="BJ29">
        <f t="shared" si="41"/>
        <v>0.8429892325100089</v>
      </c>
      <c r="BK29">
        <f t="shared" si="42"/>
        <v>0.19597846502001787</v>
      </c>
      <c r="BL29">
        <v>6</v>
      </c>
      <c r="BM29">
        <v>0.5</v>
      </c>
      <c r="BN29" t="s">
        <v>290</v>
      </c>
      <c r="BO29">
        <v>2</v>
      </c>
      <c r="BP29">
        <v>1608231329.75</v>
      </c>
      <c r="BQ29">
        <v>899.69946666666704</v>
      </c>
      <c r="BR29">
        <v>914.82063333333303</v>
      </c>
      <c r="BS29">
        <v>21.998163333333299</v>
      </c>
      <c r="BT29">
        <v>21.505563333333299</v>
      </c>
      <c r="BU29">
        <v>896.67446666666694</v>
      </c>
      <c r="BV29">
        <v>21.780516666666699</v>
      </c>
      <c r="BW29">
        <v>500.02096666666699</v>
      </c>
      <c r="BX29">
        <v>101.77233333333299</v>
      </c>
      <c r="BY29">
        <v>4.8280966666666703E-2</v>
      </c>
      <c r="BZ29">
        <v>27.979376666666699</v>
      </c>
      <c r="CA29">
        <v>29.074310000000001</v>
      </c>
      <c r="CB29">
        <v>999.9</v>
      </c>
      <c r="CC29">
        <v>0</v>
      </c>
      <c r="CD29">
        <v>0</v>
      </c>
      <c r="CE29">
        <v>10003.4783333333</v>
      </c>
      <c r="CF29">
        <v>0</v>
      </c>
      <c r="CG29">
        <v>590.27739999999994</v>
      </c>
      <c r="CH29">
        <v>1399.9783333333301</v>
      </c>
      <c r="CI29">
        <v>0.90000036666666705</v>
      </c>
      <c r="CJ29">
        <v>9.9999519999999995E-2</v>
      </c>
      <c r="CK29">
        <v>0</v>
      </c>
      <c r="CL29">
        <v>905.28166666666698</v>
      </c>
      <c r="CM29">
        <v>4.9997499999999997</v>
      </c>
      <c r="CN29">
        <v>12520.87</v>
      </c>
      <c r="CO29">
        <v>12177.86</v>
      </c>
      <c r="CP29">
        <v>48.837200000000003</v>
      </c>
      <c r="CQ29">
        <v>50.728999999999999</v>
      </c>
      <c r="CR29">
        <v>49.795533333333303</v>
      </c>
      <c r="CS29">
        <v>49.862400000000001</v>
      </c>
      <c r="CT29">
        <v>49.828866666666599</v>
      </c>
      <c r="CU29">
        <v>1255.4829999999999</v>
      </c>
      <c r="CV29">
        <v>139.49533333333301</v>
      </c>
      <c r="CW29">
        <v>0</v>
      </c>
      <c r="CX29">
        <v>105</v>
      </c>
      <c r="CY29">
        <v>0</v>
      </c>
      <c r="CZ29">
        <v>905.26052000000004</v>
      </c>
      <c r="DA29">
        <v>-3.0735384790754798</v>
      </c>
      <c r="DB29">
        <v>-56.323077020645599</v>
      </c>
      <c r="DC29">
        <v>12520.516</v>
      </c>
      <c r="DD29">
        <v>15</v>
      </c>
      <c r="DE29">
        <v>1608230752.5999999</v>
      </c>
      <c r="DF29" t="s">
        <v>322</v>
      </c>
      <c r="DG29">
        <v>1608230752.5999999</v>
      </c>
      <c r="DH29">
        <v>1608230751.5999999</v>
      </c>
      <c r="DI29">
        <v>9</v>
      </c>
      <c r="DJ29">
        <v>0.13800000000000001</v>
      </c>
      <c r="DK29">
        <v>-2.1999999999999999E-2</v>
      </c>
      <c r="DL29">
        <v>3.0249999999999999</v>
      </c>
      <c r="DM29">
        <v>0.218</v>
      </c>
      <c r="DN29">
        <v>410</v>
      </c>
      <c r="DO29">
        <v>21</v>
      </c>
      <c r="DP29">
        <v>0.17</v>
      </c>
      <c r="DQ29">
        <v>0.09</v>
      </c>
      <c r="DR29">
        <v>12.228857410327601</v>
      </c>
      <c r="DS29">
        <v>-0.25487563181435902</v>
      </c>
      <c r="DT29">
        <v>7.9922154337405196E-2</v>
      </c>
      <c r="DU29">
        <v>1</v>
      </c>
      <c r="DV29">
        <v>-15.12316</v>
      </c>
      <c r="DW29">
        <v>-4.5826918798720202E-2</v>
      </c>
      <c r="DX29">
        <v>7.4227957895481395E-2</v>
      </c>
      <c r="DY29">
        <v>1</v>
      </c>
      <c r="DZ29">
        <v>0.49225346666666697</v>
      </c>
      <c r="EA29">
        <v>0.136889379310346</v>
      </c>
      <c r="EB29">
        <v>2.7594161372451399E-2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3.0249999999999999</v>
      </c>
      <c r="EJ29">
        <v>0.21759999999999999</v>
      </c>
      <c r="EK29">
        <v>3.02499999999992</v>
      </c>
      <c r="EL29">
        <v>0</v>
      </c>
      <c r="EM29">
        <v>0</v>
      </c>
      <c r="EN29">
        <v>0</v>
      </c>
      <c r="EO29">
        <v>0.217640000000003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9.6999999999999993</v>
      </c>
      <c r="EX29">
        <v>9.8000000000000007</v>
      </c>
      <c r="EY29">
        <v>2</v>
      </c>
      <c r="EZ29">
        <v>514.10799999999995</v>
      </c>
      <c r="FA29">
        <v>482.697</v>
      </c>
      <c r="FB29">
        <v>23.7425</v>
      </c>
      <c r="FC29">
        <v>34.675699999999999</v>
      </c>
      <c r="FD29">
        <v>29.9999</v>
      </c>
      <c r="FE29">
        <v>34.614199999999997</v>
      </c>
      <c r="FF29">
        <v>34.587200000000003</v>
      </c>
      <c r="FG29">
        <v>41.840400000000002</v>
      </c>
      <c r="FH29">
        <v>20.835000000000001</v>
      </c>
      <c r="FI29">
        <v>30.0336</v>
      </c>
      <c r="FJ29">
        <v>23.750299999999999</v>
      </c>
      <c r="FK29">
        <v>914.98199999999997</v>
      </c>
      <c r="FL29">
        <v>21.5808</v>
      </c>
      <c r="FM29">
        <v>101.176</v>
      </c>
      <c r="FN29">
        <v>100.526</v>
      </c>
    </row>
    <row r="30" spans="1:170" x14ac:dyDescent="0.25">
      <c r="A30">
        <v>14</v>
      </c>
      <c r="B30">
        <v>1608231458</v>
      </c>
      <c r="C30">
        <v>1392.4000000953699</v>
      </c>
      <c r="D30" t="s">
        <v>345</v>
      </c>
      <c r="E30" t="s">
        <v>346</v>
      </c>
      <c r="F30" t="s">
        <v>285</v>
      </c>
      <c r="G30" t="s">
        <v>286</v>
      </c>
      <c r="H30">
        <v>1608231450</v>
      </c>
      <c r="I30">
        <f t="shared" si="0"/>
        <v>4.1140566058723004E-4</v>
      </c>
      <c r="J30">
        <f t="shared" si="1"/>
        <v>12.732092641136429</v>
      </c>
      <c r="K30">
        <f t="shared" si="2"/>
        <v>1201.7591935483899</v>
      </c>
      <c r="L30">
        <f t="shared" si="3"/>
        <v>268.10978923702697</v>
      </c>
      <c r="M30">
        <f t="shared" si="4"/>
        <v>27.299190642234006</v>
      </c>
      <c r="N30">
        <f t="shared" si="5"/>
        <v>122.36425019800849</v>
      </c>
      <c r="O30">
        <f t="shared" si="6"/>
        <v>2.2417677096817069E-2</v>
      </c>
      <c r="P30">
        <f t="shared" si="7"/>
        <v>2.9592213569383938</v>
      </c>
      <c r="Q30">
        <f t="shared" si="8"/>
        <v>2.2323756213984074E-2</v>
      </c>
      <c r="R30">
        <f t="shared" si="9"/>
        <v>1.3960753138026236E-2</v>
      </c>
      <c r="S30">
        <f t="shared" si="10"/>
        <v>231.28941697863937</v>
      </c>
      <c r="T30">
        <f t="shared" si="11"/>
        <v>29.226774950054672</v>
      </c>
      <c r="U30">
        <f t="shared" si="12"/>
        <v>29.103032258064498</v>
      </c>
      <c r="V30">
        <f t="shared" si="13"/>
        <v>4.0458130479826231</v>
      </c>
      <c r="W30">
        <f t="shared" si="14"/>
        <v>58.749236462029728</v>
      </c>
      <c r="X30">
        <f t="shared" si="15"/>
        <v>2.227152074112281</v>
      </c>
      <c r="Y30">
        <f t="shared" si="16"/>
        <v>3.7909464160469786</v>
      </c>
      <c r="Z30">
        <f t="shared" si="17"/>
        <v>1.8186609738703421</v>
      </c>
      <c r="AA30">
        <f t="shared" si="18"/>
        <v>-18.142989631896846</v>
      </c>
      <c r="AB30">
        <f t="shared" si="19"/>
        <v>-178.78394498254704</v>
      </c>
      <c r="AC30">
        <f t="shared" si="20"/>
        <v>-13.240679825950309</v>
      </c>
      <c r="AD30">
        <f t="shared" si="21"/>
        <v>21.121802538245163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53602.778307064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347</v>
      </c>
      <c r="AQ30">
        <v>917.78115384615398</v>
      </c>
      <c r="AR30">
        <v>1106.71</v>
      </c>
      <c r="AS30">
        <f t="shared" si="27"/>
        <v>0.17071215237401494</v>
      </c>
      <c r="AT30">
        <v>0.5</v>
      </c>
      <c r="AU30">
        <f t="shared" si="28"/>
        <v>1180.1734555861037</v>
      </c>
      <c r="AV30">
        <f t="shared" si="29"/>
        <v>12.732092641136429</v>
      </c>
      <c r="AW30">
        <f t="shared" si="30"/>
        <v>100.73497538889134</v>
      </c>
      <c r="AX30">
        <f t="shared" si="31"/>
        <v>0.43270594826106207</v>
      </c>
      <c r="AY30">
        <f t="shared" si="32"/>
        <v>1.1277867721861828E-2</v>
      </c>
      <c r="AZ30">
        <f t="shared" si="33"/>
        <v>1.9475472345962355</v>
      </c>
      <c r="BA30" t="s">
        <v>348</v>
      </c>
      <c r="BB30">
        <v>627.83000000000004</v>
      </c>
      <c r="BC30">
        <f t="shared" si="34"/>
        <v>478.88</v>
      </c>
      <c r="BD30">
        <f t="shared" si="35"/>
        <v>0.39452231488858597</v>
      </c>
      <c r="BE30">
        <f t="shared" si="36"/>
        <v>0.81821011673151745</v>
      </c>
      <c r="BF30">
        <f t="shared" si="37"/>
        <v>0.48290611734496214</v>
      </c>
      <c r="BG30">
        <f t="shared" si="38"/>
        <v>0.84637061014008397</v>
      </c>
      <c r="BH30">
        <f t="shared" si="39"/>
        <v>1399.98580645161</v>
      </c>
      <c r="BI30">
        <f t="shared" si="40"/>
        <v>1180.1734555861037</v>
      </c>
      <c r="BJ30">
        <f t="shared" si="41"/>
        <v>0.84298958614256203</v>
      </c>
      <c r="BK30">
        <f t="shared" si="42"/>
        <v>0.19597917228512418</v>
      </c>
      <c r="BL30">
        <v>6</v>
      </c>
      <c r="BM30">
        <v>0.5</v>
      </c>
      <c r="BN30" t="s">
        <v>290</v>
      </c>
      <c r="BO30">
        <v>2</v>
      </c>
      <c r="BP30">
        <v>1608231450</v>
      </c>
      <c r="BQ30">
        <v>1201.7591935483899</v>
      </c>
      <c r="BR30">
        <v>1217.63032258065</v>
      </c>
      <c r="BS30">
        <v>21.873222580645201</v>
      </c>
      <c r="BT30">
        <v>21.390354838709701</v>
      </c>
      <c r="BU30">
        <v>1196.7241935483901</v>
      </c>
      <c r="BV30">
        <v>21.641222580645199</v>
      </c>
      <c r="BW30">
        <v>500.02125806451602</v>
      </c>
      <c r="BX30">
        <v>101.772903225806</v>
      </c>
      <c r="BY30">
        <v>4.8036322580645198E-2</v>
      </c>
      <c r="BZ30">
        <v>27.982393548387101</v>
      </c>
      <c r="CA30">
        <v>29.103032258064498</v>
      </c>
      <c r="CB30">
        <v>999.9</v>
      </c>
      <c r="CC30">
        <v>0</v>
      </c>
      <c r="CD30">
        <v>0</v>
      </c>
      <c r="CE30">
        <v>9992.9632258064503</v>
      </c>
      <c r="CF30">
        <v>0</v>
      </c>
      <c r="CG30">
        <v>1042.18677419355</v>
      </c>
      <c r="CH30">
        <v>1399.98580645161</v>
      </c>
      <c r="CI30">
        <v>0.89999151612903205</v>
      </c>
      <c r="CJ30">
        <v>0.100008367741935</v>
      </c>
      <c r="CK30">
        <v>0</v>
      </c>
      <c r="CL30">
        <v>917.79600000000005</v>
      </c>
      <c r="CM30">
        <v>4.9997499999999997</v>
      </c>
      <c r="CN30">
        <v>12668.012903225799</v>
      </c>
      <c r="CO30">
        <v>12177.896774193599</v>
      </c>
      <c r="CP30">
        <v>48.366870967741903</v>
      </c>
      <c r="CQ30">
        <v>50.328258064516099</v>
      </c>
      <c r="CR30">
        <v>49.336387096774203</v>
      </c>
      <c r="CS30">
        <v>49.5</v>
      </c>
      <c r="CT30">
        <v>49.406999999999996</v>
      </c>
      <c r="CU30">
        <v>1255.47322580645</v>
      </c>
      <c r="CV30">
        <v>139.51258064516099</v>
      </c>
      <c r="CW30">
        <v>0</v>
      </c>
      <c r="CX30">
        <v>119.60000014305101</v>
      </c>
      <c r="CY30">
        <v>0</v>
      </c>
      <c r="CZ30">
        <v>917.78115384615398</v>
      </c>
      <c r="DA30">
        <v>-5.1820854765030999</v>
      </c>
      <c r="DB30">
        <v>-97.230769445005294</v>
      </c>
      <c r="DC30">
        <v>12667.8153846154</v>
      </c>
      <c r="DD30">
        <v>15</v>
      </c>
      <c r="DE30">
        <v>1608231488</v>
      </c>
      <c r="DF30" t="s">
        <v>349</v>
      </c>
      <c r="DG30">
        <v>1608231488</v>
      </c>
      <c r="DH30">
        <v>1608231476</v>
      </c>
      <c r="DI30">
        <v>10</v>
      </c>
      <c r="DJ30">
        <v>2.0089999999999999</v>
      </c>
      <c r="DK30">
        <v>1.4999999999999999E-2</v>
      </c>
      <c r="DL30">
        <v>5.0350000000000001</v>
      </c>
      <c r="DM30">
        <v>0.23200000000000001</v>
      </c>
      <c r="DN30">
        <v>1217</v>
      </c>
      <c r="DO30">
        <v>22</v>
      </c>
      <c r="DP30">
        <v>0.15</v>
      </c>
      <c r="DQ30">
        <v>0.18</v>
      </c>
      <c r="DR30">
        <v>14.429717695325399</v>
      </c>
      <c r="DS30">
        <v>-2.1473357835879301</v>
      </c>
      <c r="DT30">
        <v>0.16534723715574501</v>
      </c>
      <c r="DU30">
        <v>0</v>
      </c>
      <c r="DV30">
        <v>-17.87134</v>
      </c>
      <c r="DW30">
        <v>3.0132093437152401</v>
      </c>
      <c r="DX30">
        <v>0.22505930270338401</v>
      </c>
      <c r="DY30">
        <v>0</v>
      </c>
      <c r="DZ30">
        <v>0.46766913333333299</v>
      </c>
      <c r="EA30">
        <v>-0.34198003114571801</v>
      </c>
      <c r="EB30">
        <v>3.04512748870862E-2</v>
      </c>
      <c r="EC30">
        <v>0</v>
      </c>
      <c r="ED30">
        <v>0</v>
      </c>
      <c r="EE30">
        <v>3</v>
      </c>
      <c r="EF30" t="s">
        <v>323</v>
      </c>
      <c r="EG30">
        <v>100</v>
      </c>
      <c r="EH30">
        <v>100</v>
      </c>
      <c r="EI30">
        <v>5.0350000000000001</v>
      </c>
      <c r="EJ30">
        <v>0.23200000000000001</v>
      </c>
      <c r="EK30">
        <v>3.02499999999992</v>
      </c>
      <c r="EL30">
        <v>0</v>
      </c>
      <c r="EM30">
        <v>0</v>
      </c>
      <c r="EN30">
        <v>0</v>
      </c>
      <c r="EO30">
        <v>0.217640000000003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11.8</v>
      </c>
      <c r="EX30">
        <v>11.8</v>
      </c>
      <c r="EY30">
        <v>2</v>
      </c>
      <c r="EZ30">
        <v>514.14300000000003</v>
      </c>
      <c r="FA30">
        <v>483.43799999999999</v>
      </c>
      <c r="FB30">
        <v>23.805</v>
      </c>
      <c r="FC30">
        <v>34.678899999999999</v>
      </c>
      <c r="FD30">
        <v>30</v>
      </c>
      <c r="FE30">
        <v>34.626800000000003</v>
      </c>
      <c r="FF30">
        <v>34.601599999999998</v>
      </c>
      <c r="FG30">
        <v>52.466299999999997</v>
      </c>
      <c r="FH30">
        <v>18.125699999999998</v>
      </c>
      <c r="FI30">
        <v>29.6615</v>
      </c>
      <c r="FJ30">
        <v>23.812799999999999</v>
      </c>
      <c r="FK30">
        <v>1217.5</v>
      </c>
      <c r="FL30">
        <v>21.6753</v>
      </c>
      <c r="FM30">
        <v>101.173</v>
      </c>
      <c r="FN30">
        <v>100.52200000000001</v>
      </c>
    </row>
    <row r="31" spans="1:170" x14ac:dyDescent="0.25">
      <c r="A31">
        <v>15</v>
      </c>
      <c r="B31">
        <v>1608231609</v>
      </c>
      <c r="C31">
        <v>1543.4000000953699</v>
      </c>
      <c r="D31" t="s">
        <v>350</v>
      </c>
      <c r="E31" t="s">
        <v>351</v>
      </c>
      <c r="F31" t="s">
        <v>285</v>
      </c>
      <c r="G31" t="s">
        <v>286</v>
      </c>
      <c r="H31">
        <v>1608231601</v>
      </c>
      <c r="I31">
        <f t="shared" si="0"/>
        <v>3.1844361017328946E-4</v>
      </c>
      <c r="J31">
        <f t="shared" si="1"/>
        <v>11.258725488076157</v>
      </c>
      <c r="K31">
        <f t="shared" si="2"/>
        <v>1399.85516129032</v>
      </c>
      <c r="L31">
        <f t="shared" si="3"/>
        <v>344.576783172901</v>
      </c>
      <c r="M31">
        <f t="shared" si="4"/>
        <v>35.08386344542906</v>
      </c>
      <c r="N31">
        <f t="shared" si="5"/>
        <v>142.52941498221944</v>
      </c>
      <c r="O31">
        <f t="shared" si="6"/>
        <v>1.7540754440083205E-2</v>
      </c>
      <c r="P31">
        <f t="shared" si="7"/>
        <v>2.9603197203250717</v>
      </c>
      <c r="Q31">
        <f t="shared" si="8"/>
        <v>1.7483217809018924E-2</v>
      </c>
      <c r="R31">
        <f t="shared" si="9"/>
        <v>1.0932164754199818E-2</v>
      </c>
      <c r="S31">
        <f t="shared" si="10"/>
        <v>231.28881798758601</v>
      </c>
      <c r="T31">
        <f t="shared" si="11"/>
        <v>29.256839106212819</v>
      </c>
      <c r="U31">
        <f t="shared" si="12"/>
        <v>29.1073709677419</v>
      </c>
      <c r="V31">
        <f t="shared" si="13"/>
        <v>4.0468281322959934</v>
      </c>
      <c r="W31">
        <f t="shared" si="14"/>
        <v>59.319854129374363</v>
      </c>
      <c r="X31">
        <f t="shared" si="15"/>
        <v>2.2496464171535173</v>
      </c>
      <c r="Y31">
        <f t="shared" si="16"/>
        <v>3.7924004537285669</v>
      </c>
      <c r="Z31">
        <f t="shared" si="17"/>
        <v>1.797181715142476</v>
      </c>
      <c r="AA31">
        <f t="shared" si="18"/>
        <v>-14.043363208642065</v>
      </c>
      <c r="AB31">
        <f t="shared" si="19"/>
        <v>-178.49301276280582</v>
      </c>
      <c r="AC31">
        <f t="shared" si="20"/>
        <v>-13.214946185368136</v>
      </c>
      <c r="AD31">
        <f t="shared" si="21"/>
        <v>25.537495830769984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53633.557368015383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352</v>
      </c>
      <c r="AQ31">
        <v>909.79395999999997</v>
      </c>
      <c r="AR31">
        <v>1093.8800000000001</v>
      </c>
      <c r="AS31">
        <f t="shared" si="27"/>
        <v>0.16828723443156479</v>
      </c>
      <c r="AT31">
        <v>0.5</v>
      </c>
      <c r="AU31">
        <f t="shared" si="28"/>
        <v>1180.1704575484791</v>
      </c>
      <c r="AV31">
        <f t="shared" si="29"/>
        <v>11.258725488076157</v>
      </c>
      <c r="AW31">
        <f t="shared" si="30"/>
        <v>99.303811229334002</v>
      </c>
      <c r="AX31">
        <f t="shared" si="31"/>
        <v>0.42656415694591737</v>
      </c>
      <c r="AY31">
        <f t="shared" si="32"/>
        <v>1.0029460483598117E-2</v>
      </c>
      <c r="AZ31">
        <f t="shared" si="33"/>
        <v>1.9821186967491859</v>
      </c>
      <c r="BA31" t="s">
        <v>353</v>
      </c>
      <c r="BB31">
        <v>627.27</v>
      </c>
      <c r="BC31">
        <f t="shared" si="34"/>
        <v>466.61000000000013</v>
      </c>
      <c r="BD31">
        <f t="shared" si="35"/>
        <v>0.39451799147039301</v>
      </c>
      <c r="BE31">
        <f t="shared" si="36"/>
        <v>0.82290563645955495</v>
      </c>
      <c r="BF31">
        <f t="shared" si="37"/>
        <v>0.4864813507777625</v>
      </c>
      <c r="BG31">
        <f t="shared" si="38"/>
        <v>0.85140869405518771</v>
      </c>
      <c r="BH31">
        <f t="shared" si="39"/>
        <v>1399.98225806452</v>
      </c>
      <c r="BI31">
        <f t="shared" si="40"/>
        <v>1180.1704575484791</v>
      </c>
      <c r="BJ31">
        <f t="shared" si="41"/>
        <v>0.84298958129660062</v>
      </c>
      <c r="BK31">
        <f t="shared" si="42"/>
        <v>0.19597916259320117</v>
      </c>
      <c r="BL31">
        <v>6</v>
      </c>
      <c r="BM31">
        <v>0.5</v>
      </c>
      <c r="BN31" t="s">
        <v>290</v>
      </c>
      <c r="BO31">
        <v>2</v>
      </c>
      <c r="BP31">
        <v>1608231601</v>
      </c>
      <c r="BQ31">
        <v>1399.85516129032</v>
      </c>
      <c r="BR31">
        <v>1413.9</v>
      </c>
      <c r="BS31">
        <v>22.094941935483899</v>
      </c>
      <c r="BT31">
        <v>21.721267741935499</v>
      </c>
      <c r="BU31">
        <v>1394.81967741935</v>
      </c>
      <c r="BV31">
        <v>21.862735483870999</v>
      </c>
      <c r="BW31">
        <v>500.02</v>
      </c>
      <c r="BX31">
        <v>101.76912903225799</v>
      </c>
      <c r="BY31">
        <v>4.8129583870967697E-2</v>
      </c>
      <c r="BZ31">
        <v>27.988970967741899</v>
      </c>
      <c r="CA31">
        <v>29.1073709677419</v>
      </c>
      <c r="CB31">
        <v>999.9</v>
      </c>
      <c r="CC31">
        <v>0</v>
      </c>
      <c r="CD31">
        <v>0</v>
      </c>
      <c r="CE31">
        <v>9999.5596774193491</v>
      </c>
      <c r="CF31">
        <v>0</v>
      </c>
      <c r="CG31">
        <v>421.52848387096799</v>
      </c>
      <c r="CH31">
        <v>1399.98225806452</v>
      </c>
      <c r="CI31">
        <v>0.89999193548387102</v>
      </c>
      <c r="CJ31">
        <v>0.100007929032258</v>
      </c>
      <c r="CK31">
        <v>0</v>
      </c>
      <c r="CL31">
        <v>909.87061290322595</v>
      </c>
      <c r="CM31">
        <v>4.9997499999999997</v>
      </c>
      <c r="CN31">
        <v>12534.1451612903</v>
      </c>
      <c r="CO31">
        <v>12177.870967741899</v>
      </c>
      <c r="CP31">
        <v>47.826225806451603</v>
      </c>
      <c r="CQ31">
        <v>49.850612903225802</v>
      </c>
      <c r="CR31">
        <v>48.783999999999999</v>
      </c>
      <c r="CS31">
        <v>49.068096774193499</v>
      </c>
      <c r="CT31">
        <v>48.936999999999998</v>
      </c>
      <c r="CU31">
        <v>1255.47258064516</v>
      </c>
      <c r="CV31">
        <v>139.512258064516</v>
      </c>
      <c r="CW31">
        <v>0</v>
      </c>
      <c r="CX31">
        <v>150.200000047684</v>
      </c>
      <c r="CY31">
        <v>0</v>
      </c>
      <c r="CZ31">
        <v>909.79395999999997</v>
      </c>
      <c r="DA31">
        <v>-5.8261538465578999</v>
      </c>
      <c r="DB31">
        <v>-85.8000000770067</v>
      </c>
      <c r="DC31">
        <v>12533.34</v>
      </c>
      <c r="DD31">
        <v>15</v>
      </c>
      <c r="DE31">
        <v>1608231488</v>
      </c>
      <c r="DF31" t="s">
        <v>349</v>
      </c>
      <c r="DG31">
        <v>1608231488</v>
      </c>
      <c r="DH31">
        <v>1608231476</v>
      </c>
      <c r="DI31">
        <v>10</v>
      </c>
      <c r="DJ31">
        <v>2.0089999999999999</v>
      </c>
      <c r="DK31">
        <v>1.4999999999999999E-2</v>
      </c>
      <c r="DL31">
        <v>5.0350000000000001</v>
      </c>
      <c r="DM31">
        <v>0.23200000000000001</v>
      </c>
      <c r="DN31">
        <v>1217</v>
      </c>
      <c r="DO31">
        <v>22</v>
      </c>
      <c r="DP31">
        <v>0.15</v>
      </c>
      <c r="DQ31">
        <v>0.18</v>
      </c>
      <c r="DR31">
        <v>11.259135900887101</v>
      </c>
      <c r="DS31">
        <v>-1.9544003524009299</v>
      </c>
      <c r="DT31">
        <v>0.15658869441988299</v>
      </c>
      <c r="DU31">
        <v>0</v>
      </c>
      <c r="DV31">
        <v>-14.03464</v>
      </c>
      <c r="DW31">
        <v>2.12533748609567</v>
      </c>
      <c r="DX31">
        <v>0.174618940553423</v>
      </c>
      <c r="DY31">
        <v>0</v>
      </c>
      <c r="DZ31">
        <v>0.37393853333333299</v>
      </c>
      <c r="EA31">
        <v>-2.7140556173525201E-2</v>
      </c>
      <c r="EB31">
        <v>8.7699747728004103E-3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5.04</v>
      </c>
      <c r="EJ31">
        <v>0.23219999999999999</v>
      </c>
      <c r="EK31">
        <v>5.03499999999985</v>
      </c>
      <c r="EL31">
        <v>0</v>
      </c>
      <c r="EM31">
        <v>0</v>
      </c>
      <c r="EN31">
        <v>0</v>
      </c>
      <c r="EO31">
        <v>0.232204999999997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</v>
      </c>
      <c r="EX31">
        <v>2.2000000000000002</v>
      </c>
      <c r="EY31">
        <v>2</v>
      </c>
      <c r="EZ31">
        <v>514.30600000000004</v>
      </c>
      <c r="FA31">
        <v>484.63099999999997</v>
      </c>
      <c r="FB31">
        <v>24</v>
      </c>
      <c r="FC31">
        <v>34.6265</v>
      </c>
      <c r="FD31">
        <v>29.999700000000001</v>
      </c>
      <c r="FE31">
        <v>34.5974</v>
      </c>
      <c r="FF31">
        <v>34.571599999999997</v>
      </c>
      <c r="FG31">
        <v>59.137500000000003</v>
      </c>
      <c r="FH31">
        <v>15.0947</v>
      </c>
      <c r="FI31">
        <v>30.0322</v>
      </c>
      <c r="FJ31">
        <v>24.000399999999999</v>
      </c>
      <c r="FK31">
        <v>1413.76</v>
      </c>
      <c r="FL31">
        <v>21.7879</v>
      </c>
      <c r="FM31">
        <v>101.19</v>
      </c>
      <c r="FN31">
        <v>100.538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2020-12-17T11:02:24Z</dcterms:created>
  <dcterms:modified xsi:type="dcterms:W3CDTF">2021-05-04T23:46:43Z</dcterms:modified>
</cp:coreProperties>
</file>