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EE7323A-7443-4926-A157-7019C403577A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I17" i="1" l="1"/>
  <c r="N17" i="1"/>
  <c r="K17" i="1"/>
  <c r="J17" i="1"/>
  <c r="AV17" i="1" s="1"/>
  <c r="AY17" i="1" s="1"/>
  <c r="AH17" i="1"/>
  <c r="AU19" i="1"/>
  <c r="S19" i="1"/>
  <c r="K27" i="1"/>
  <c r="N27" i="1"/>
  <c r="J27" i="1"/>
  <c r="AV27" i="1" s="1"/>
  <c r="AH27" i="1"/>
  <c r="I27" i="1"/>
  <c r="AW20" i="1"/>
  <c r="S20" i="1"/>
  <c r="AU20" i="1"/>
  <c r="AU22" i="1"/>
  <c r="AW22" i="1" s="1"/>
  <c r="S22" i="1"/>
  <c r="K28" i="1"/>
  <c r="J28" i="1"/>
  <c r="AV28" i="1" s="1"/>
  <c r="AH28" i="1"/>
  <c r="I28" i="1"/>
  <c r="N28" i="1"/>
  <c r="AW19" i="1"/>
  <c r="AU21" i="1"/>
  <c r="AW21" i="1" s="1"/>
  <c r="S21" i="1"/>
  <c r="AH24" i="1"/>
  <c r="N24" i="1"/>
  <c r="K24" i="1"/>
  <c r="I24" i="1"/>
  <c r="J24" i="1"/>
  <c r="AV24" i="1" s="1"/>
  <c r="AY24" i="1" s="1"/>
  <c r="I25" i="1"/>
  <c r="K25" i="1"/>
  <c r="J25" i="1"/>
  <c r="AV25" i="1" s="1"/>
  <c r="AY25" i="1" s="1"/>
  <c r="AH25" i="1"/>
  <c r="N25" i="1"/>
  <c r="I29" i="1"/>
  <c r="AH29" i="1"/>
  <c r="N29" i="1"/>
  <c r="J29" i="1"/>
  <c r="AV29" i="1" s="1"/>
  <c r="K29" i="1"/>
  <c r="S27" i="1"/>
  <c r="AU27" i="1"/>
  <c r="AW27" i="1" s="1"/>
  <c r="S23" i="1"/>
  <c r="AU23" i="1"/>
  <c r="S28" i="1"/>
  <c r="AU28" i="1"/>
  <c r="AW28" i="1" s="1"/>
  <c r="N19" i="1"/>
  <c r="K19" i="1"/>
  <c r="J19" i="1"/>
  <c r="AV19" i="1" s="1"/>
  <c r="AY19" i="1" s="1"/>
  <c r="AH19" i="1"/>
  <c r="I19" i="1"/>
  <c r="S31" i="1"/>
  <c r="AU31" i="1"/>
  <c r="AW31" i="1" s="1"/>
  <c r="AU29" i="1"/>
  <c r="AW29" i="1" s="1"/>
  <c r="S29" i="1"/>
  <c r="AW23" i="1"/>
  <c r="AH20" i="1"/>
  <c r="K20" i="1"/>
  <c r="J20" i="1"/>
  <c r="AV20" i="1" s="1"/>
  <c r="AY20" i="1" s="1"/>
  <c r="I20" i="1"/>
  <c r="N20" i="1"/>
  <c r="AU30" i="1"/>
  <c r="AW30" i="1" s="1"/>
  <c r="S30" i="1"/>
  <c r="I21" i="1"/>
  <c r="AH21" i="1"/>
  <c r="J21" i="1"/>
  <c r="AV21" i="1" s="1"/>
  <c r="AY21" i="1" s="1"/>
  <c r="N21" i="1"/>
  <c r="K21" i="1"/>
  <c r="AH22" i="1"/>
  <c r="T26" i="1"/>
  <c r="U26" i="1" s="1"/>
  <c r="AH30" i="1"/>
  <c r="I22" i="1"/>
  <c r="N23" i="1"/>
  <c r="S24" i="1"/>
  <c r="I30" i="1"/>
  <c r="N31" i="1"/>
  <c r="K22" i="1"/>
  <c r="AH23" i="1"/>
  <c r="K30" i="1"/>
  <c r="AH31" i="1"/>
  <c r="S17" i="1"/>
  <c r="AH18" i="1"/>
  <c r="I23" i="1"/>
  <c r="S25" i="1"/>
  <c r="AH26" i="1"/>
  <c r="I31" i="1"/>
  <c r="J22" i="1"/>
  <c r="AV22" i="1" s="1"/>
  <c r="AY22" i="1" s="1"/>
  <c r="J30" i="1"/>
  <c r="AV30" i="1" s="1"/>
  <c r="AY30" i="1" s="1"/>
  <c r="I18" i="1"/>
  <c r="T18" i="1" s="1"/>
  <c r="U18" i="1" s="1"/>
  <c r="J23" i="1"/>
  <c r="AV23" i="1" s="1"/>
  <c r="AY23" i="1" s="1"/>
  <c r="I26" i="1"/>
  <c r="J31" i="1"/>
  <c r="AV31" i="1" s="1"/>
  <c r="AY31" i="1" s="1"/>
  <c r="V18" i="1" l="1"/>
  <c r="Z18" i="1" s="1"/>
  <c r="AC18" i="1"/>
  <c r="AB18" i="1"/>
  <c r="AA28" i="1"/>
  <c r="Q28" i="1"/>
  <c r="O28" i="1" s="1"/>
  <c r="R28" i="1" s="1"/>
  <c r="L28" i="1" s="1"/>
  <c r="M28" i="1" s="1"/>
  <c r="AA21" i="1"/>
  <c r="AA20" i="1"/>
  <c r="T17" i="1"/>
  <c r="U17" i="1" s="1"/>
  <c r="V26" i="1"/>
  <c r="Z26" i="1" s="1"/>
  <c r="AC26" i="1"/>
  <c r="AD26" i="1" s="1"/>
  <c r="AB26" i="1"/>
  <c r="T30" i="1"/>
  <c r="U30" i="1" s="1"/>
  <c r="AY28" i="1"/>
  <c r="AA27" i="1"/>
  <c r="Q18" i="1"/>
  <c r="O18" i="1" s="1"/>
  <c r="R18" i="1" s="1"/>
  <c r="L18" i="1" s="1"/>
  <c r="M18" i="1" s="1"/>
  <c r="AA18" i="1"/>
  <c r="T29" i="1"/>
  <c r="U29" i="1" s="1"/>
  <c r="AA24" i="1"/>
  <c r="AA31" i="1"/>
  <c r="T25" i="1"/>
  <c r="U25" i="1" s="1"/>
  <c r="T28" i="1"/>
  <c r="U28" i="1" s="1"/>
  <c r="AY29" i="1"/>
  <c r="T21" i="1"/>
  <c r="U21" i="1" s="1"/>
  <c r="Q21" i="1" s="1"/>
  <c r="O21" i="1" s="1"/>
  <c r="R21" i="1" s="1"/>
  <c r="L21" i="1" s="1"/>
  <c r="M21" i="1" s="1"/>
  <c r="T22" i="1"/>
  <c r="U22" i="1" s="1"/>
  <c r="Q29" i="1"/>
  <c r="O29" i="1" s="1"/>
  <c r="R29" i="1" s="1"/>
  <c r="L29" i="1" s="1"/>
  <c r="M29" i="1" s="1"/>
  <c r="AA29" i="1"/>
  <c r="T20" i="1"/>
  <c r="U20" i="1" s="1"/>
  <c r="AA22" i="1"/>
  <c r="Q22" i="1"/>
  <c r="O22" i="1" s="1"/>
  <c r="R22" i="1" s="1"/>
  <c r="L22" i="1" s="1"/>
  <c r="M22" i="1" s="1"/>
  <c r="T27" i="1"/>
  <c r="U27" i="1" s="1"/>
  <c r="T19" i="1"/>
  <c r="U19" i="1" s="1"/>
  <c r="T31" i="1"/>
  <c r="U31" i="1" s="1"/>
  <c r="Q31" i="1" s="1"/>
  <c r="O31" i="1" s="1"/>
  <c r="R31" i="1" s="1"/>
  <c r="L31" i="1" s="1"/>
  <c r="M31" i="1" s="1"/>
  <c r="Q26" i="1"/>
  <c r="O26" i="1" s="1"/>
  <c r="R26" i="1" s="1"/>
  <c r="L26" i="1" s="1"/>
  <c r="M26" i="1" s="1"/>
  <c r="AA26" i="1"/>
  <c r="AA23" i="1"/>
  <c r="AA30" i="1"/>
  <c r="AA19" i="1"/>
  <c r="Q19" i="1"/>
  <c r="O19" i="1" s="1"/>
  <c r="R19" i="1" s="1"/>
  <c r="L19" i="1" s="1"/>
  <c r="M19" i="1" s="1"/>
  <c r="AA25" i="1"/>
  <c r="AY27" i="1"/>
  <c r="T24" i="1"/>
  <c r="U24" i="1" s="1"/>
  <c r="T23" i="1"/>
  <c r="U23" i="1" s="1"/>
  <c r="AA17" i="1"/>
  <c r="Q17" i="1"/>
  <c r="O17" i="1" s="1"/>
  <c r="R17" i="1" s="1"/>
  <c r="L17" i="1" s="1"/>
  <c r="M17" i="1" s="1"/>
  <c r="V30" i="1" l="1"/>
  <c r="Z30" i="1" s="1"/>
  <c r="AC30" i="1"/>
  <c r="AD30" i="1" s="1"/>
  <c r="AB30" i="1"/>
  <c r="V23" i="1"/>
  <c r="Z23" i="1" s="1"/>
  <c r="AB23" i="1"/>
  <c r="AC23" i="1"/>
  <c r="V20" i="1"/>
  <c r="Z20" i="1" s="1"/>
  <c r="AC20" i="1"/>
  <c r="AD20" i="1" s="1"/>
  <c r="AB20" i="1"/>
  <c r="AC29" i="1"/>
  <c r="V29" i="1"/>
  <c r="Z29" i="1" s="1"/>
  <c r="AB29" i="1"/>
  <c r="Q30" i="1"/>
  <c r="O30" i="1" s="1"/>
  <c r="R30" i="1" s="1"/>
  <c r="L30" i="1" s="1"/>
  <c r="M30" i="1" s="1"/>
  <c r="V19" i="1"/>
  <c r="Z19" i="1" s="1"/>
  <c r="AC19" i="1"/>
  <c r="AB19" i="1"/>
  <c r="AC28" i="1"/>
  <c r="AD28" i="1" s="1"/>
  <c r="V28" i="1"/>
  <c r="Z28" i="1" s="1"/>
  <c r="AB28" i="1"/>
  <c r="AB24" i="1"/>
  <c r="V24" i="1"/>
  <c r="Z24" i="1" s="1"/>
  <c r="AC24" i="1"/>
  <c r="AD24" i="1" s="1"/>
  <c r="Q23" i="1"/>
  <c r="O23" i="1" s="1"/>
  <c r="R23" i="1" s="1"/>
  <c r="L23" i="1" s="1"/>
  <c r="M23" i="1" s="1"/>
  <c r="V22" i="1"/>
  <c r="Z22" i="1" s="1"/>
  <c r="AC22" i="1"/>
  <c r="AB22" i="1"/>
  <c r="AC25" i="1"/>
  <c r="AB25" i="1"/>
  <c r="V25" i="1"/>
  <c r="Z25" i="1" s="1"/>
  <c r="V27" i="1"/>
  <c r="Z27" i="1" s="1"/>
  <c r="AC27" i="1"/>
  <c r="AB27" i="1"/>
  <c r="Q27" i="1"/>
  <c r="O27" i="1" s="1"/>
  <c r="R27" i="1" s="1"/>
  <c r="L27" i="1" s="1"/>
  <c r="M27" i="1" s="1"/>
  <c r="AC21" i="1"/>
  <c r="AD21" i="1" s="1"/>
  <c r="V21" i="1"/>
  <c r="Z21" i="1" s="1"/>
  <c r="AB21" i="1"/>
  <c r="AC17" i="1"/>
  <c r="AD17" i="1" s="1"/>
  <c r="AB17" i="1"/>
  <c r="V17" i="1"/>
  <c r="Z17" i="1" s="1"/>
  <c r="AD18" i="1"/>
  <c r="V31" i="1"/>
  <c r="Z31" i="1" s="1"/>
  <c r="AB31" i="1"/>
  <c r="AC31" i="1"/>
  <c r="Q25" i="1"/>
  <c r="O25" i="1" s="1"/>
  <c r="R25" i="1" s="1"/>
  <c r="L25" i="1" s="1"/>
  <c r="M25" i="1" s="1"/>
  <c r="Q24" i="1"/>
  <c r="O24" i="1" s="1"/>
  <c r="R24" i="1" s="1"/>
  <c r="L24" i="1" s="1"/>
  <c r="M24" i="1" s="1"/>
  <c r="Q20" i="1"/>
  <c r="O20" i="1" s="1"/>
  <c r="R20" i="1" s="1"/>
  <c r="L20" i="1" s="1"/>
  <c r="M20" i="1" s="1"/>
  <c r="AD19" i="1" l="1"/>
  <c r="AD23" i="1"/>
  <c r="AD27" i="1"/>
  <c r="AD31" i="1"/>
  <c r="AD25" i="1"/>
  <c r="AD29" i="1"/>
  <c r="AD22" i="1"/>
</calcChain>
</file>

<file path=xl/sharedStrings.xml><?xml version="1.0" encoding="utf-8"?>
<sst xmlns="http://schemas.openxmlformats.org/spreadsheetml/2006/main" count="693" uniqueCount="355">
  <si>
    <t>File opened</t>
  </si>
  <si>
    <t>2020-12-17 11:09:11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</si>
  <si>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</si>
  <si>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</si>
  <si>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</si>
  <si>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</si>
  <si>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</si>
  <si>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</si>
  <si>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</si>
  <si>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</si>
  <si>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</si>
  <si>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</si>
  <si>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</si>
  <si>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</si>
  <si>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</si>
  <si>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</si>
  <si>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</si>
  <si>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</si>
  <si>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</si>
  <si>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</si>
  <si>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</si>
  <si>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</si>
  <si>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</si>
  <si>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11:09:11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</si>
  <si>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</si>
  <si>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</si>
  <si>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</si>
  <si>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</si>
  <si>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</si>
  <si>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</si>
  <si>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</si>
  <si>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</si>
  <si>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</si>
  <si>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</si>
  <si>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</si>
  <si>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</si>
  <si>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</si>
  <si>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</si>
  <si>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</si>
  <si>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</si>
  <si>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</si>
  <si>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</si>
  <si>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</si>
  <si>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</si>
  <si>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</si>
  <si>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</si>
  <si>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</si>
  <si>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</si>
  <si>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</si>
  <si>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</si>
  <si>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</si>
  <si>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</si>
  <si>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</si>
  <si>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</si>
  <si>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</si>
  <si>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</si>
  <si>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</si>
  <si>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</si>
  <si>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</si>
  <si>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</si>
  <si>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</si>
  <si>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</si>
  <si>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</si>
  <si>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</si>
  <si>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</si>
  <si>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</si>
  <si>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</si>
  <si>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</si>
  <si>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</si>
  <si>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</si>
  <si>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</si>
  <si>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</si>
  <si>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</si>
  <si>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</si>
  <si>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</si>
  <si>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</si>
  <si>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</si>
  <si>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</si>
  <si>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</si>
  <si>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</si>
  <si>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</si>
  <si>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</si>
  <si>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</si>
  <si>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</si>
  <si>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</si>
  <si>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</si>
  <si>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</si>
  <si>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</si>
  <si>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</si>
  <si>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</si>
  <si>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</si>
  <si>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</si>
  <si>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</si>
  <si>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</si>
  <si>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</si>
  <si>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</si>
  <si>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</si>
  <si>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</si>
  <si>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</si>
  <si>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</si>
  <si>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</si>
  <si>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</si>
  <si>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</si>
  <si>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</si>
  <si>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</si>
  <si>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</si>
  <si>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</si>
  <si>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</si>
  <si>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</si>
  <si>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</si>
  <si>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</si>
  <si>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</si>
  <si>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</si>
  <si>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</si>
  <si>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</si>
  <si>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</si>
  <si>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</si>
  <si>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</si>
  <si>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</si>
  <si>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</si>
  <si>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</si>
  <si>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</si>
  <si>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</si>
  <si>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</si>
  <si>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</si>
  <si>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</si>
  <si>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</si>
  <si>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</si>
  <si>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</si>
  <si>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</si>
  <si>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</si>
  <si>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</si>
  <si>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</si>
  <si>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</si>
  <si>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</si>
  <si>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</si>
  <si>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</si>
  <si>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</si>
  <si>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</si>
  <si>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</si>
  <si>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</si>
  <si>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</si>
  <si>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</si>
  <si>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</si>
  <si>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</si>
  <si>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</si>
  <si>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</si>
  <si>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</si>
  <si>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</si>
  <si>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</si>
  <si>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</si>
  <si>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</si>
  <si>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</si>
  <si>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</si>
  <si>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</si>
  <si>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</si>
  <si>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</si>
  <si>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</si>
  <si>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</si>
  <si>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</si>
  <si>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</si>
  <si>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</si>
  <si>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</si>
  <si>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</si>
  <si>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</si>
  <si>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</si>
  <si>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</si>
  <si>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</si>
  <si>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</si>
  <si>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</si>
  <si>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</si>
  <si>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</si>
  <si>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</si>
  <si>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</si>
  <si>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</si>
  <si>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</si>
  <si>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</si>
  <si>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</si>
  <si>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</si>
  <si>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</si>
  <si>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</si>
  <si>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</si>
  <si>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</si>
  <si>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</si>
  <si>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</si>
  <si>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</si>
  <si>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</si>
  <si>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</si>
  <si>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</si>
  <si>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</si>
  <si>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</si>
  <si>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</si>
  <si>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</si>
  <si>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</si>
  <si>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</si>
  <si>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</si>
  <si>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</si>
  <si>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</si>
  <si>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</si>
  <si>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</si>
  <si>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</si>
  <si>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</si>
  <si>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</si>
  <si>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</si>
  <si>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</si>
  <si>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</si>
  <si>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</si>
  <si>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</si>
  <si>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</si>
  <si>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</si>
  <si>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</si>
  <si>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</si>
  <si>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</si>
  <si>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</si>
  <si>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</si>
  <si>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</si>
  <si>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</si>
  <si>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</si>
  <si>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</si>
  <si>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</si>
  <si>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</si>
  <si>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</si>
  <si>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</si>
  <si>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</si>
  <si>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</si>
  <si>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</si>
  <si>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</si>
  <si>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</si>
  <si>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</si>
  <si>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</si>
  <si>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</si>
  <si>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</si>
  <si>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</si>
  <si>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</si>
  <si>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</si>
  <si>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</si>
  <si>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</si>
  <si>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</si>
  <si>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</si>
  <si>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</si>
  <si>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</si>
  <si>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</si>
  <si>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</si>
  <si>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</si>
  <si>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</si>
  <si>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</si>
  <si>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</si>
  <si>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</si>
  <si>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</si>
  <si>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</si>
  <si>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</si>
  <si>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</si>
  <si>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</si>
  <si>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</si>
  <si>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</si>
  <si>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</si>
  <si>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</si>
  <si>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</si>
  <si>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</si>
  <si>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</si>
  <si>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</si>
  <si>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</si>
  <si>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</si>
  <si>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</si>
  <si>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</si>
  <si>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</si>
  <si>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</si>
  <si>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</si>
  <si>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</si>
  <si>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</si>
  <si>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</si>
  <si>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</si>
  <si>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</si>
  <si>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</si>
  <si>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</si>
  <si>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</si>
  <si>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</si>
  <si>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</si>
  <si>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</si>
  <si>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</si>
  <si>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</si>
  <si>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</si>
  <si>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</si>
  <si>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11:14:57</t>
  </si>
  <si>
    <t>11:14:57</t>
  </si>
  <si>
    <t>1149</t>
  </si>
  <si>
    <t>_1</t>
  </si>
  <si>
    <t>RECT-4143-20200907-06_33_50</t>
  </si>
  <si>
    <t>RECT-1145-20201217-11_14_58</t>
  </si>
  <si>
    <t>DARK-1146-20201217-11_15_00</t>
  </si>
  <si>
    <t>0: Broadleaf</t>
  </si>
  <si>
    <t>11:05:34</t>
  </si>
  <si>
    <t>1/3</t>
  </si>
  <si>
    <t>20201217 11:16:57</t>
  </si>
  <si>
    <t>11:16:57</t>
  </si>
  <si>
    <t>RECT-1147-20201217-11_16_59</t>
  </si>
  <si>
    <t>DARK-1148-20201217-11_17_01</t>
  </si>
  <si>
    <t>11:16:16</t>
  </si>
  <si>
    <t>20201217 11:18:20</t>
  </si>
  <si>
    <t>11:18:20</t>
  </si>
  <si>
    <t>RECT-1149-20201217-11_18_22</t>
  </si>
  <si>
    <t>DARK-1150-20201217-11_18_24</t>
  </si>
  <si>
    <t>3/3</t>
  </si>
  <si>
    <t>20201217 11:19:32</t>
  </si>
  <si>
    <t>11:19:32</t>
  </si>
  <si>
    <t>RECT-1151-20201217-11_19_34</t>
  </si>
  <si>
    <t>DARK-1152-20201217-11_19_36</t>
  </si>
  <si>
    <t>20201217 11:20:45</t>
  </si>
  <si>
    <t>11:20:45</t>
  </si>
  <si>
    <t>RECT-1153-20201217-11_20_47</t>
  </si>
  <si>
    <t>DARK-1154-20201217-11_20_49</t>
  </si>
  <si>
    <t>20201217 11:22:22</t>
  </si>
  <si>
    <t>11:22:22</t>
  </si>
  <si>
    <t>RECT-1155-20201217-11_22_24</t>
  </si>
  <si>
    <t>DARK-1156-20201217-11_22_26</t>
  </si>
  <si>
    <t>20201217 11:23:34</t>
  </si>
  <si>
    <t>11:23:34</t>
  </si>
  <si>
    <t>RECT-1157-20201217-11_23_36</t>
  </si>
  <si>
    <t>DARK-1158-20201217-11_23_38</t>
  </si>
  <si>
    <t>20201217 11:25:35</t>
  </si>
  <si>
    <t>11:25:35</t>
  </si>
  <si>
    <t>RECT-1159-20201217-11_25_36</t>
  </si>
  <si>
    <t>DARK-1160-20201217-11_25_38</t>
  </si>
  <si>
    <t>2/3</t>
  </si>
  <si>
    <t>20201217 11:27:12</t>
  </si>
  <si>
    <t>11:27:12</t>
  </si>
  <si>
    <t>RECT-1161-20201217-11_27_14</t>
  </si>
  <si>
    <t>DARK-1162-20201217-11_27_16</t>
  </si>
  <si>
    <t>11:27:31</t>
  </si>
  <si>
    <t>20201217 11:29:21</t>
  </si>
  <si>
    <t>11:29:21</t>
  </si>
  <si>
    <t>RECT-1163-20201217-11_29_23</t>
  </si>
  <si>
    <t>DARK-1164-20201217-11_29_25</t>
  </si>
  <si>
    <t>20201217 11:31:04</t>
  </si>
  <si>
    <t>11:31:04</t>
  </si>
  <si>
    <t>RECT-1165-20201217-11_31_06</t>
  </si>
  <si>
    <t>DARK-1166-20201217-11_31_08</t>
  </si>
  <si>
    <t>20201217 11:32:52</t>
  </si>
  <si>
    <t>11:32:52</t>
  </si>
  <si>
    <t>RECT-1167-20201217-11_32_54</t>
  </si>
  <si>
    <t>DARK-1168-20201217-11_32_56</t>
  </si>
  <si>
    <t>20201217 11:34:53</t>
  </si>
  <si>
    <t>11:34:53</t>
  </si>
  <si>
    <t>RECT-1169-20201217-11_34_54</t>
  </si>
  <si>
    <t>DARK-1170-20201217-11_34_56</t>
  </si>
  <si>
    <t>20201217 11:36:53</t>
  </si>
  <si>
    <t>11:36:53</t>
  </si>
  <si>
    <t>RECT-1171-20201217-11_36_55</t>
  </si>
  <si>
    <t>DARK-1172-20201217-11_36_57</t>
  </si>
  <si>
    <t>0/3</t>
  </si>
  <si>
    <t>20201217 11:38:54</t>
  </si>
  <si>
    <t>11:38:54</t>
  </si>
  <si>
    <t>RECT-1173-20201217-11_38_55</t>
  </si>
  <si>
    <t>DARK-1174-20201217-11_38_57</t>
  </si>
  <si>
    <t>11:39:27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</si>
</sst>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1608232497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1608232489</v>
      </c>
      <c r="I17">
        <f t="shared" ref="I17:I31" si="0">BW17*AG17*(BS17-BT17)/(100*BL17*(1000-AG17*BS17))</f>
        <v>1.7226659355805697E-4</v>
      </c>
      <c r="J17">
        <f t="shared" ref="J17:J31" si="1">BW17*AG17*(BR17-BQ17*(1000-AG17*BT17)/(1000-AG17*BS17))/(100*BL17)</f>
        <v>-1.9877812656512177</v>
      </c>
      <c r="K17">
        <f t="shared" ref="K17:K31" si="2">BQ17 - IF(AG17&gt;1, J17*BL17*100/(AI17*CE17), 0)</f>
        <v>401.58603225806502</v>
      </c>
      <c r="L17">
        <f t="shared" ref="L17:L31" si="3">((R17-I17/2)*K17-J17)/(R17+I17/2)</f>
        <v>712.05999524969513</v>
      </c>
      <c r="M17">
        <f t="shared" ref="M17:M31" si="4">L17*(BX17+BY17)/1000</f>
        <v>72.391549891837101</v>
      </c>
      <c r="N17">
        <f t="shared" ref="N17:N31" si="5">(BQ17 - IF(AG17&gt;1, J17*BL17*100/(AI17*CE17), 0))*(BX17+BY17)/1000</f>
        <v>40.82722731794567</v>
      </c>
      <c r="O17">
        <f t="shared" ref="O17:O31" si="6">2/((1/Q17-1/P17)+SIGN(Q17)*SQRT((1/Q17-1/P17)*(1/Q17-1/P17) + 4*BM17/((BM17+1)*(BM17+1))*(2*1/Q17*1/P17-1/P17*1/P17)))</f>
        <v>9.7648448299437491E-3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2.9564738949047396</v>
      </c>
      <c r="Q17">
        <f t="shared" ref="Q17:Q31" si="8">I17*(1000-(1000*0.61365*EXP(17.502*U17/(240.97+U17))/(BX17+BY17)+BS17)/2)/(1000*0.61365*EXP(17.502*U17/(240.97+U17))/(BX17+BY17)-BS17)</f>
        <v>9.7469624868033421E-3</v>
      </c>
      <c r="R17">
        <f t="shared" ref="R17:R31" si="9">1/((BM17+1)/(O17/1.6)+1/(P17/1.37)) + BM17/((BM17+1)/(O17/1.6) + BM17/(P17/1.37))</f>
        <v>6.0934554499441455E-3</v>
      </c>
      <c r="S17">
        <f t="shared" ref="S17:S31" si="10">(BI17*BK17)</f>
        <v>231.29007933158351</v>
      </c>
      <c r="T17">
        <f t="shared" ref="T17:T31" si="11">(BZ17+(S17+2*0.95*0.0000000567*(((BZ17+$B$7)+273)^4-(BZ17+273)^4)-44100*I17)/(1.84*29.3*P17+8*0.95*0.0000000567*(BZ17+273)^3))</f>
        <v>29.283248568043707</v>
      </c>
      <c r="U17">
        <f t="shared" ref="U17:U31" si="12">($C$7*CA17+$D$7*CB17+$E$7*T17)</f>
        <v>29.1841096774194</v>
      </c>
      <c r="V17">
        <f t="shared" ref="V17:V31" si="13">0.61365*EXP(17.502*U17/(240.97+U17))</f>
        <v>4.0648186515032023</v>
      </c>
      <c r="W17">
        <f t="shared" ref="W17:W31" si="14">(X17/Y17*100)</f>
        <v>61.338558168477419</v>
      </c>
      <c r="X17">
        <f t="shared" ref="X17:X31" si="15">BS17*(BX17+BY17)/1000</f>
        <v>2.3244666281008612</v>
      </c>
      <c r="Y17">
        <f t="shared" ref="Y17:Y31" si="16">0.61365*EXP(17.502*BZ17/(240.97+BZ17))</f>
        <v>3.7895684174973501</v>
      </c>
      <c r="Z17">
        <f t="shared" ref="Z17:Z31" si="17">(V17-BS17*(BX17+BY17)/1000)</f>
        <v>1.7403520234023411</v>
      </c>
      <c r="AA17">
        <f t="shared" ref="AA17:AA31" si="18">(-I17*44100)</f>
        <v>-7.5969567759103125</v>
      </c>
      <c r="AB17">
        <f t="shared" ref="AB17:AB31" si="19">2*29.3*P17*0.92*(BZ17-U17)</f>
        <v>-192.53470772019358</v>
      </c>
      <c r="AC17">
        <f t="shared" ref="AC17:AC31" si="20">2*0.95*0.0000000567*(((BZ17+$B$7)+273)^4-(U17+273)^4)</f>
        <v>-14.277629897490884</v>
      </c>
      <c r="AD17">
        <f t="shared" ref="AD17:AD31" si="21">S17+AC17+AA17+AB17</f>
        <v>16.880784937988722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53520.408136452017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728.85108000000002</v>
      </c>
      <c r="AR17">
        <v>793.01</v>
      </c>
      <c r="AS17">
        <f t="shared" ref="AS17:AS31" si="27">1-AQ17/AR17</f>
        <v>8.0905562351042182E-2</v>
      </c>
      <c r="AT17">
        <v>0.5</v>
      </c>
      <c r="AU17">
        <f t="shared" ref="AU17:AU31" si="28">BI17</f>
        <v>1180.1779489773728</v>
      </c>
      <c r="AV17">
        <f t="shared" ref="AV17:AV31" si="29">J17</f>
        <v>-1.9877812656512177</v>
      </c>
      <c r="AW17">
        <f t="shared" ref="AW17:AW31" si="30">AS17*AT17*AU17</f>
        <v>47.74148031815696</v>
      </c>
      <c r="AX17">
        <f t="shared" ref="AX17:AX31" si="31">BC17/AR17</f>
        <v>0.26519211611455085</v>
      </c>
      <c r="AY17">
        <f t="shared" ref="AY17:AY31" si="32">(AV17-AO17)/AU17</f>
        <v>-1.1947637108935924E-3</v>
      </c>
      <c r="AZ17">
        <f t="shared" ref="AZ17:AZ31" si="33">(AL17-AR17)/AR17</f>
        <v>3.1135420738704425</v>
      </c>
      <c r="BA17" t="s">
        <v>289</v>
      </c>
      <c r="BB17">
        <v>582.71</v>
      </c>
      <c r="BC17">
        <f t="shared" ref="BC17:BC31" si="34">AR17-BB17</f>
        <v>210.29999999999995</v>
      </c>
      <c r="BD17">
        <f t="shared" ref="BD17:BD31" si="35">(AR17-AQ17)/(AR17-BB17)</f>
        <v>0.30508283404660003</v>
      </c>
      <c r="BE17">
        <f t="shared" ref="BE17:BE31" si="36">(AL17-AR17)/(AL17-BB17)</f>
        <v>0.92151140006792631</v>
      </c>
      <c r="BF17">
        <f t="shared" ref="BF17:BF31" si="37">(AR17-AQ17)/(AR17-AK17)</f>
        <v>0.82750385443433416</v>
      </c>
      <c r="BG17">
        <f t="shared" ref="BG17:BG31" si="38">(AL17-AR17)/(AL17-AK17)</f>
        <v>0.9695543142841262</v>
      </c>
      <c r="BH17">
        <f t="shared" ref="BH17:BH31" si="39">$B$11*CF17+$C$11*CG17+$F$11*CH17*(1-CK17)</f>
        <v>1399.99129032258</v>
      </c>
      <c r="BI17">
        <f t="shared" ref="BI17:BI31" si="40">BH17*BJ17</f>
        <v>1180.1779489773728</v>
      </c>
      <c r="BJ17">
        <f t="shared" ref="BJ17:BJ31" si="41">($B$11*$D$9+$C$11*$D$9+$F$11*((CU17+CM17)/MAX(CU17+CM17+CV17, 0.1)*$I$9+CV17/MAX(CU17+CM17+CV17, 0.1)*$J$9))/($B$11+$C$11+$F$11)</f>
        <v>0.84298949367423648</v>
      </c>
      <c r="BK17">
        <f t="shared" ref="BK17:BK31" si="42">($B$11*$K$9+$C$11*$K$9+$F$11*((CU17+CM17)/MAX(CU17+CM17+CV17, 0.1)*$P$9+CV17/MAX(CU17+CM17+CV17, 0.1)*$Q$9))/($B$11+$C$11+$F$11)</f>
        <v>0.19597898734847313</v>
      </c>
      <c r="BL17">
        <v>6</v>
      </c>
      <c r="BM17">
        <v>0.5</v>
      </c>
      <c r="BN17" t="s">
        <v>290</v>
      </c>
      <c r="BO17">
        <v>2</v>
      </c>
      <c r="BP17">
        <v>1608232489</v>
      </c>
      <c r="BQ17">
        <v>401.58603225806502</v>
      </c>
      <c r="BR17">
        <v>399.28370967741898</v>
      </c>
      <c r="BS17">
        <v>22.863990322580602</v>
      </c>
      <c r="BT17">
        <v>22.661996774193501</v>
      </c>
      <c r="BU17">
        <v>395.42258064516102</v>
      </c>
      <c r="BV17">
        <v>22.7044</v>
      </c>
      <c r="BW17">
        <v>499.99980645161298</v>
      </c>
      <c r="BX17">
        <v>101.614</v>
      </c>
      <c r="BY17">
        <v>5.0958535483870998E-2</v>
      </c>
      <c r="BZ17">
        <v>27.976158064516099</v>
      </c>
      <c r="CA17">
        <v>29.1841096774194</v>
      </c>
      <c r="CB17">
        <v>999.9</v>
      </c>
      <c r="CC17">
        <v>0</v>
      </c>
      <c r="CD17">
        <v>0</v>
      </c>
      <c r="CE17">
        <v>9993.0048387096795</v>
      </c>
      <c r="CF17">
        <v>0</v>
      </c>
      <c r="CG17">
        <v>388.56799999999998</v>
      </c>
      <c r="CH17">
        <v>1399.99129032258</v>
      </c>
      <c r="CI17">
        <v>0.89999474193548401</v>
      </c>
      <c r="CJ17">
        <v>0.100005235483871</v>
      </c>
      <c r="CK17">
        <v>0</v>
      </c>
      <c r="CL17">
        <v>728.81700000000001</v>
      </c>
      <c r="CM17">
        <v>4.9993800000000004</v>
      </c>
      <c r="CN17">
        <v>10436.835483871</v>
      </c>
      <c r="CO17">
        <v>11164.2580645161</v>
      </c>
      <c r="CP17">
        <v>46.596548387096803</v>
      </c>
      <c r="CQ17">
        <v>48.908999999999999</v>
      </c>
      <c r="CR17">
        <v>47.375</v>
      </c>
      <c r="CS17">
        <v>48.570129032258002</v>
      </c>
      <c r="CT17">
        <v>48.146999999999998</v>
      </c>
      <c r="CU17">
        <v>1255.4848387096799</v>
      </c>
      <c r="CV17">
        <v>139.50903225806499</v>
      </c>
      <c r="CW17">
        <v>0</v>
      </c>
      <c r="CX17">
        <v>586.09999990463302</v>
      </c>
      <c r="CY17">
        <v>0</v>
      </c>
      <c r="CZ17">
        <v>728.85108000000002</v>
      </c>
      <c r="DA17">
        <v>2.4652307630744201</v>
      </c>
      <c r="DB17">
        <v>-7.4538462151423497</v>
      </c>
      <c r="DC17">
        <v>10436.672</v>
      </c>
      <c r="DD17">
        <v>15</v>
      </c>
      <c r="DE17">
        <v>1608231934</v>
      </c>
      <c r="DF17" t="s">
        <v>291</v>
      </c>
      <c r="DG17">
        <v>1608231934</v>
      </c>
      <c r="DH17">
        <v>1608231930.5</v>
      </c>
      <c r="DI17">
        <v>12</v>
      </c>
      <c r="DJ17">
        <v>1.7869999999999999</v>
      </c>
      <c r="DK17">
        <v>-2E-3</v>
      </c>
      <c r="DL17">
        <v>6.1639999999999997</v>
      </c>
      <c r="DM17">
        <v>0.16</v>
      </c>
      <c r="DN17">
        <v>1415</v>
      </c>
      <c r="DO17">
        <v>23</v>
      </c>
      <c r="DP17">
        <v>0.16</v>
      </c>
      <c r="DQ17">
        <v>0.26</v>
      </c>
      <c r="DR17">
        <v>-2.0050698688094202</v>
      </c>
      <c r="DS17">
        <v>1.9800175811046301</v>
      </c>
      <c r="DT17">
        <v>0.14958393100463999</v>
      </c>
      <c r="DU17">
        <v>0</v>
      </c>
      <c r="DV17">
        <v>2.2921896666666699</v>
      </c>
      <c r="DW17">
        <v>-2.3691051390433802</v>
      </c>
      <c r="DX17">
        <v>0.17338811571122401</v>
      </c>
      <c r="DY17">
        <v>0</v>
      </c>
      <c r="DZ17">
        <v>0.20229696666666699</v>
      </c>
      <c r="EA17">
        <v>6.7721192436040301E-2</v>
      </c>
      <c r="EB17">
        <v>4.9549474298141898E-3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6.1639999999999997</v>
      </c>
      <c r="EJ17">
        <v>0.15959999999999999</v>
      </c>
      <c r="EK17">
        <v>6.1635</v>
      </c>
      <c r="EL17">
        <v>0</v>
      </c>
      <c r="EM17">
        <v>0</v>
      </c>
      <c r="EN17">
        <v>0</v>
      </c>
      <c r="EO17">
        <v>0.159585714285711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9.4</v>
      </c>
      <c r="EX17">
        <v>9.4</v>
      </c>
      <c r="EY17">
        <v>2</v>
      </c>
      <c r="EZ17">
        <v>490.94600000000003</v>
      </c>
      <c r="FA17">
        <v>501.55500000000001</v>
      </c>
      <c r="FB17">
        <v>24.039400000000001</v>
      </c>
      <c r="FC17">
        <v>34.040599999999998</v>
      </c>
      <c r="FD17">
        <v>30.0002</v>
      </c>
      <c r="FE17">
        <v>33.793300000000002</v>
      </c>
      <c r="FF17">
        <v>33.823900000000002</v>
      </c>
      <c r="FG17">
        <v>20.770900000000001</v>
      </c>
      <c r="FH17">
        <v>100</v>
      </c>
      <c r="FI17">
        <v>12.076499999999999</v>
      </c>
      <c r="FJ17">
        <v>24.0532</v>
      </c>
      <c r="FK17">
        <v>398.77</v>
      </c>
      <c r="FL17">
        <v>13.212</v>
      </c>
      <c r="FM17">
        <v>100.68600000000001</v>
      </c>
      <c r="FN17">
        <v>100.23399999999999</v>
      </c>
    </row>
    <row r="18" spans="1:170" x14ac:dyDescent="0.25">
      <c r="A18">
        <v>2</v>
      </c>
      <c r="B18">
        <v>1608232617.5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1608232609.5</v>
      </c>
      <c r="I18">
        <f t="shared" si="0"/>
        <v>2.3594235798509572E-4</v>
      </c>
      <c r="J18">
        <f t="shared" si="1"/>
        <v>-0.22208821301973741</v>
      </c>
      <c r="K18">
        <f t="shared" si="2"/>
        <v>48.574719354838699</v>
      </c>
      <c r="L18">
        <f t="shared" si="3"/>
        <v>73.418339352798</v>
      </c>
      <c r="M18">
        <f t="shared" si="4"/>
        <v>7.4642465648739265</v>
      </c>
      <c r="N18">
        <f t="shared" si="5"/>
        <v>4.9384620420490606</v>
      </c>
      <c r="O18">
        <f t="shared" si="6"/>
        <v>1.340509021625674E-2</v>
      </c>
      <c r="P18">
        <f t="shared" si="7"/>
        <v>2.9570717077556092</v>
      </c>
      <c r="Q18">
        <f t="shared" si="8"/>
        <v>1.3371421572059556E-2</v>
      </c>
      <c r="R18">
        <f t="shared" si="9"/>
        <v>8.3601563730306173E-3</v>
      </c>
      <c r="S18">
        <f t="shared" si="10"/>
        <v>231.29330820947317</v>
      </c>
      <c r="T18">
        <f t="shared" si="11"/>
        <v>29.281525434437405</v>
      </c>
      <c r="U18">
        <f t="shared" si="12"/>
        <v>29.1690161290323</v>
      </c>
      <c r="V18">
        <f t="shared" si="13"/>
        <v>4.0612746418431076</v>
      </c>
      <c r="W18">
        <f t="shared" si="14"/>
        <v>61.263920488903835</v>
      </c>
      <c r="X18">
        <f t="shared" si="15"/>
        <v>2.323658981941183</v>
      </c>
      <c r="Y18">
        <f t="shared" si="16"/>
        <v>3.7928669327684403</v>
      </c>
      <c r="Z18">
        <f t="shared" si="17"/>
        <v>1.7376156599019246</v>
      </c>
      <c r="AA18">
        <f t="shared" si="18"/>
        <v>-10.405057987142721</v>
      </c>
      <c r="AB18">
        <f t="shared" si="19"/>
        <v>-187.78841832450613</v>
      </c>
      <c r="AC18">
        <f t="shared" si="20"/>
        <v>-13.922833572224805</v>
      </c>
      <c r="AD18">
        <f t="shared" si="21"/>
        <v>19.176998325599499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53535.219210458337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721.95773076923103</v>
      </c>
      <c r="AR18">
        <v>777.63</v>
      </c>
      <c r="AS18">
        <f t="shared" si="27"/>
        <v>7.1592234392666154E-2</v>
      </c>
      <c r="AT18">
        <v>0.5</v>
      </c>
      <c r="AU18">
        <f t="shared" si="28"/>
        <v>1180.1942815342977</v>
      </c>
      <c r="AV18">
        <f t="shared" si="29"/>
        <v>-0.22208821301973741</v>
      </c>
      <c r="AW18">
        <f t="shared" si="30"/>
        <v>42.246372816243834</v>
      </c>
      <c r="AX18">
        <f t="shared" si="31"/>
        <v>0.23225698597019151</v>
      </c>
      <c r="AY18">
        <f t="shared" si="32"/>
        <v>3.0135654134344297E-4</v>
      </c>
      <c r="AZ18">
        <f t="shared" si="33"/>
        <v>3.1948998881216002</v>
      </c>
      <c r="BA18" t="s">
        <v>296</v>
      </c>
      <c r="BB18">
        <v>597.02</v>
      </c>
      <c r="BC18">
        <f t="shared" si="34"/>
        <v>180.61</v>
      </c>
      <c r="BD18">
        <f t="shared" si="35"/>
        <v>0.30824577393704089</v>
      </c>
      <c r="BE18">
        <f t="shared" si="36"/>
        <v>0.93223041882734348</v>
      </c>
      <c r="BF18">
        <f t="shared" si="37"/>
        <v>0.8957282887164385</v>
      </c>
      <c r="BG18">
        <f t="shared" si="38"/>
        <v>0.97559373210285549</v>
      </c>
      <c r="BH18">
        <f t="shared" si="39"/>
        <v>1400.0106451612901</v>
      </c>
      <c r="BI18">
        <f t="shared" si="40"/>
        <v>1180.1942815342977</v>
      </c>
      <c r="BJ18">
        <f t="shared" si="41"/>
        <v>0.84298950555360375</v>
      </c>
      <c r="BK18">
        <f t="shared" si="42"/>
        <v>0.19597901110720772</v>
      </c>
      <c r="BL18">
        <v>6</v>
      </c>
      <c r="BM18">
        <v>0.5</v>
      </c>
      <c r="BN18" t="s">
        <v>290</v>
      </c>
      <c r="BO18">
        <v>2</v>
      </c>
      <c r="BP18">
        <v>1608232609.5</v>
      </c>
      <c r="BQ18">
        <v>48.574719354838699</v>
      </c>
      <c r="BR18">
        <v>48.321970967741898</v>
      </c>
      <c r="BS18">
        <v>22.855512903225801</v>
      </c>
      <c r="BT18">
        <v>22.578858064516101</v>
      </c>
      <c r="BU18">
        <v>45.665996774193502</v>
      </c>
      <c r="BV18">
        <v>22.6942870967742</v>
      </c>
      <c r="BW18">
        <v>500.00883870967698</v>
      </c>
      <c r="BX18">
        <v>101.61635483871</v>
      </c>
      <c r="BY18">
        <v>5.0975567741935499E-2</v>
      </c>
      <c r="BZ18">
        <v>27.991080645161301</v>
      </c>
      <c r="CA18">
        <v>29.1690161290323</v>
      </c>
      <c r="CB18">
        <v>999.9</v>
      </c>
      <c r="CC18">
        <v>0</v>
      </c>
      <c r="CD18">
        <v>0</v>
      </c>
      <c r="CE18">
        <v>9996.1629032258097</v>
      </c>
      <c r="CF18">
        <v>0</v>
      </c>
      <c r="CG18">
        <v>393.91080645161298</v>
      </c>
      <c r="CH18">
        <v>1400.0106451612901</v>
      </c>
      <c r="CI18">
        <v>0.89999067741935501</v>
      </c>
      <c r="CJ18">
        <v>0.100009319354839</v>
      </c>
      <c r="CK18">
        <v>0</v>
      </c>
      <c r="CL18">
        <v>721.94687096774203</v>
      </c>
      <c r="CM18">
        <v>4.9993800000000004</v>
      </c>
      <c r="CN18">
        <v>10220.819354838701</v>
      </c>
      <c r="CO18">
        <v>11164.396774193499</v>
      </c>
      <c r="CP18">
        <v>46.433</v>
      </c>
      <c r="CQ18">
        <v>48.631</v>
      </c>
      <c r="CR18">
        <v>47.146999999999998</v>
      </c>
      <c r="CS18">
        <v>48.370935483871001</v>
      </c>
      <c r="CT18">
        <v>47.983741935483799</v>
      </c>
      <c r="CU18">
        <v>1255.4996774193601</v>
      </c>
      <c r="CV18">
        <v>139.511290322581</v>
      </c>
      <c r="CW18">
        <v>0</v>
      </c>
      <c r="CX18">
        <v>119.59999990463299</v>
      </c>
      <c r="CY18">
        <v>0</v>
      </c>
      <c r="CZ18">
        <v>721.95773076923103</v>
      </c>
      <c r="DA18">
        <v>1.3861538501898101</v>
      </c>
      <c r="DB18">
        <v>-14.721367505927899</v>
      </c>
      <c r="DC18">
        <v>10220.8230769231</v>
      </c>
      <c r="DD18">
        <v>15</v>
      </c>
      <c r="DE18">
        <v>1608232576</v>
      </c>
      <c r="DF18" t="s">
        <v>297</v>
      </c>
      <c r="DG18">
        <v>1608232576</v>
      </c>
      <c r="DH18">
        <v>1608232570</v>
      </c>
      <c r="DI18">
        <v>13</v>
      </c>
      <c r="DJ18">
        <v>-3.2549999999999999</v>
      </c>
      <c r="DK18">
        <v>2E-3</v>
      </c>
      <c r="DL18">
        <v>2.9089999999999998</v>
      </c>
      <c r="DM18">
        <v>0.161</v>
      </c>
      <c r="DN18">
        <v>41</v>
      </c>
      <c r="DO18">
        <v>23</v>
      </c>
      <c r="DP18">
        <v>0.23</v>
      </c>
      <c r="DQ18">
        <v>0.2</v>
      </c>
      <c r="DR18">
        <v>-0.20893171292000001</v>
      </c>
      <c r="DS18">
        <v>-0.93194033113070096</v>
      </c>
      <c r="DT18">
        <v>0.111458061216837</v>
      </c>
      <c r="DU18">
        <v>0</v>
      </c>
      <c r="DV18">
        <v>0.25189721999999998</v>
      </c>
      <c r="DW18">
        <v>0.79943402536151298</v>
      </c>
      <c r="DX18">
        <v>0.109379172939396</v>
      </c>
      <c r="DY18">
        <v>0</v>
      </c>
      <c r="DZ18">
        <v>0.276555733333333</v>
      </c>
      <c r="EA18">
        <v>3.8329895439378203E-2</v>
      </c>
      <c r="EB18">
        <v>2.8747457618988801E-3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2.9089999999999998</v>
      </c>
      <c r="EJ18">
        <v>0.16120000000000001</v>
      </c>
      <c r="EK18">
        <v>2.9087200000000002</v>
      </c>
      <c r="EL18">
        <v>0</v>
      </c>
      <c r="EM18">
        <v>0</v>
      </c>
      <c r="EN18">
        <v>0</v>
      </c>
      <c r="EO18">
        <v>0.16122500000000201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0.7</v>
      </c>
      <c r="EX18">
        <v>0.8</v>
      </c>
      <c r="EY18">
        <v>2</v>
      </c>
      <c r="EZ18">
        <v>490.73099999999999</v>
      </c>
      <c r="FA18">
        <v>501.65300000000002</v>
      </c>
      <c r="FB18">
        <v>24.2258</v>
      </c>
      <c r="FC18">
        <v>34.080500000000001</v>
      </c>
      <c r="FD18">
        <v>30.0001</v>
      </c>
      <c r="FE18">
        <v>33.833300000000001</v>
      </c>
      <c r="FF18">
        <v>33.866700000000002</v>
      </c>
      <c r="FG18">
        <v>5.2758700000000003</v>
      </c>
      <c r="FH18">
        <v>100</v>
      </c>
      <c r="FI18">
        <v>6.7495700000000003</v>
      </c>
      <c r="FJ18">
        <v>24.229199999999999</v>
      </c>
      <c r="FK18">
        <v>49.017200000000003</v>
      </c>
      <c r="FL18">
        <v>9.7400300000000009</v>
      </c>
      <c r="FM18">
        <v>100.67400000000001</v>
      </c>
      <c r="FN18">
        <v>100.22499999999999</v>
      </c>
    </row>
    <row r="19" spans="1:170" x14ac:dyDescent="0.25">
      <c r="A19">
        <v>3</v>
      </c>
      <c r="B19">
        <v>1608232700.5</v>
      </c>
      <c r="C19">
        <v>203.5</v>
      </c>
      <c r="D19" t="s">
        <v>298</v>
      </c>
      <c r="E19" t="s">
        <v>299</v>
      </c>
      <c r="F19" t="s">
        <v>285</v>
      </c>
      <c r="G19" t="s">
        <v>286</v>
      </c>
      <c r="H19">
        <v>1608232692.75</v>
      </c>
      <c r="I19">
        <f t="shared" si="0"/>
        <v>3.0869284839853584E-4</v>
      </c>
      <c r="J19">
        <f t="shared" si="1"/>
        <v>-4.6155515729069389E-2</v>
      </c>
      <c r="K19">
        <f t="shared" si="2"/>
        <v>79.662813333333304</v>
      </c>
      <c r="L19">
        <f t="shared" si="3"/>
        <v>81.590567235151113</v>
      </c>
      <c r="M19">
        <f t="shared" si="4"/>
        <v>8.2952725505588099</v>
      </c>
      <c r="N19">
        <f t="shared" si="5"/>
        <v>8.0992787663767025</v>
      </c>
      <c r="O19">
        <f t="shared" si="6"/>
        <v>1.7701171260034631E-2</v>
      </c>
      <c r="P19">
        <f t="shared" si="7"/>
        <v>2.9564817668811481</v>
      </c>
      <c r="Q19">
        <f t="shared" si="8"/>
        <v>1.7642503537029949E-2</v>
      </c>
      <c r="R19">
        <f t="shared" si="9"/>
        <v>1.1031819480809491E-2</v>
      </c>
      <c r="S19">
        <f t="shared" si="10"/>
        <v>231.29168165543092</v>
      </c>
      <c r="T19">
        <f t="shared" si="11"/>
        <v>29.225674379268085</v>
      </c>
      <c r="U19">
        <f t="shared" si="12"/>
        <v>29.115600000000001</v>
      </c>
      <c r="V19">
        <f t="shared" si="13"/>
        <v>4.0487540063154777</v>
      </c>
      <c r="W19">
        <f t="shared" si="14"/>
        <v>61.448777197340597</v>
      </c>
      <c r="X19">
        <f t="shared" si="15"/>
        <v>2.3255977372979046</v>
      </c>
      <c r="Y19">
        <f t="shared" si="16"/>
        <v>3.7846119050169684</v>
      </c>
      <c r="Z19">
        <f t="shared" si="17"/>
        <v>1.723156269017573</v>
      </c>
      <c r="AA19">
        <f t="shared" si="18"/>
        <v>-13.61335461437543</v>
      </c>
      <c r="AB19">
        <f t="shared" si="19"/>
        <v>-185.19293572627419</v>
      </c>
      <c r="AC19">
        <f t="shared" si="20"/>
        <v>-13.726939992524242</v>
      </c>
      <c r="AD19">
        <f t="shared" si="21"/>
        <v>18.758451322257059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53524.721835257122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719.384538461538</v>
      </c>
      <c r="AR19">
        <v>775.13</v>
      </c>
      <c r="AS19">
        <f t="shared" si="27"/>
        <v>7.1917564200149608E-2</v>
      </c>
      <c r="AT19">
        <v>0.5</v>
      </c>
      <c r="AU19">
        <f t="shared" si="28"/>
        <v>1180.1873918534234</v>
      </c>
      <c r="AV19">
        <f t="shared" si="29"/>
        <v>-4.6155515729069389E-2</v>
      </c>
      <c r="AW19">
        <f t="shared" si="30"/>
        <v>42.438101260912852</v>
      </c>
      <c r="AX19">
        <f t="shared" si="31"/>
        <v>0.22570407544540921</v>
      </c>
      <c r="AY19">
        <f t="shared" si="32"/>
        <v>4.5043013317767769E-4</v>
      </c>
      <c r="AZ19">
        <f t="shared" si="33"/>
        <v>3.2084295537522736</v>
      </c>
      <c r="BA19" t="s">
        <v>301</v>
      </c>
      <c r="BB19">
        <v>600.17999999999995</v>
      </c>
      <c r="BC19">
        <f t="shared" si="34"/>
        <v>174.95000000000005</v>
      </c>
      <c r="BD19">
        <f t="shared" si="35"/>
        <v>0.31863653351507276</v>
      </c>
      <c r="BE19">
        <f t="shared" si="36"/>
        <v>0.9342762688305345</v>
      </c>
      <c r="BF19">
        <f t="shared" si="37"/>
        <v>0.93449431972044072</v>
      </c>
      <c r="BG19">
        <f t="shared" si="38"/>
        <v>0.9765754320083706</v>
      </c>
      <c r="BH19">
        <f t="shared" si="39"/>
        <v>1400.0026666666699</v>
      </c>
      <c r="BI19">
        <f t="shared" si="40"/>
        <v>1180.1873918534234</v>
      </c>
      <c r="BJ19">
        <f t="shared" si="41"/>
        <v>0.84298938848694149</v>
      </c>
      <c r="BK19">
        <f t="shared" si="42"/>
        <v>0.19597877697388316</v>
      </c>
      <c r="BL19">
        <v>6</v>
      </c>
      <c r="BM19">
        <v>0.5</v>
      </c>
      <c r="BN19" t="s">
        <v>290</v>
      </c>
      <c r="BO19">
        <v>2</v>
      </c>
      <c r="BP19">
        <v>1608232692.75</v>
      </c>
      <c r="BQ19">
        <v>79.662813333333304</v>
      </c>
      <c r="BR19">
        <v>79.636936666666699</v>
      </c>
      <c r="BS19">
        <v>22.874093333333299</v>
      </c>
      <c r="BT19">
        <v>22.512139999999999</v>
      </c>
      <c r="BU19">
        <v>76.754086666666694</v>
      </c>
      <c r="BV19">
        <v>22.712863333333299</v>
      </c>
      <c r="BW19">
        <v>500.00663333333301</v>
      </c>
      <c r="BX19">
        <v>101.618333333333</v>
      </c>
      <c r="BY19">
        <v>5.11712633333333E-2</v>
      </c>
      <c r="BZ19">
        <v>27.953713333333301</v>
      </c>
      <c r="CA19">
        <v>29.115600000000001</v>
      </c>
      <c r="CB19">
        <v>999.9</v>
      </c>
      <c r="CC19">
        <v>0</v>
      </c>
      <c r="CD19">
        <v>0</v>
      </c>
      <c r="CE19">
        <v>9992.6233333333294</v>
      </c>
      <c r="CF19">
        <v>0</v>
      </c>
      <c r="CG19">
        <v>395.81853333333299</v>
      </c>
      <c r="CH19">
        <v>1400.0026666666699</v>
      </c>
      <c r="CI19">
        <v>0.8999973</v>
      </c>
      <c r="CJ19">
        <v>0.10000276</v>
      </c>
      <c r="CK19">
        <v>0</v>
      </c>
      <c r="CL19">
        <v>719.38419999999996</v>
      </c>
      <c r="CM19">
        <v>4.9993800000000004</v>
      </c>
      <c r="CN19">
        <v>10187.9666666667</v>
      </c>
      <c r="CO19">
        <v>11164.336666666701</v>
      </c>
      <c r="CP19">
        <v>46.297533333333298</v>
      </c>
      <c r="CQ19">
        <v>48.4559</v>
      </c>
      <c r="CR19">
        <v>46.995800000000003</v>
      </c>
      <c r="CS19">
        <v>48.186999999999998</v>
      </c>
      <c r="CT19">
        <v>47.860300000000002</v>
      </c>
      <c r="CU19">
        <v>1255.4976666666701</v>
      </c>
      <c r="CV19">
        <v>139.505</v>
      </c>
      <c r="CW19">
        <v>0</v>
      </c>
      <c r="CX19">
        <v>82.399999856948895</v>
      </c>
      <c r="CY19">
        <v>0</v>
      </c>
      <c r="CZ19">
        <v>719.384538461538</v>
      </c>
      <c r="DA19">
        <v>-3.3358632516823001</v>
      </c>
      <c r="DB19">
        <v>-38.687179577367203</v>
      </c>
      <c r="DC19">
        <v>10187.753846153801</v>
      </c>
      <c r="DD19">
        <v>15</v>
      </c>
      <c r="DE19">
        <v>1608232576</v>
      </c>
      <c r="DF19" t="s">
        <v>297</v>
      </c>
      <c r="DG19">
        <v>1608232576</v>
      </c>
      <c r="DH19">
        <v>1608232570</v>
      </c>
      <c r="DI19">
        <v>13</v>
      </c>
      <c r="DJ19">
        <v>-3.2549999999999999</v>
      </c>
      <c r="DK19">
        <v>2E-3</v>
      </c>
      <c r="DL19">
        <v>2.9089999999999998</v>
      </c>
      <c r="DM19">
        <v>0.161</v>
      </c>
      <c r="DN19">
        <v>41</v>
      </c>
      <c r="DO19">
        <v>23</v>
      </c>
      <c r="DP19">
        <v>0.23</v>
      </c>
      <c r="DQ19">
        <v>0.2</v>
      </c>
      <c r="DR19">
        <v>-4.2655435767915799E-2</v>
      </c>
      <c r="DS19">
        <v>-0.17904047193789999</v>
      </c>
      <c r="DT19">
        <v>1.50882727911645E-2</v>
      </c>
      <c r="DU19">
        <v>1</v>
      </c>
      <c r="DV19">
        <v>2.3826868000000001E-2</v>
      </c>
      <c r="DW19">
        <v>0.17492880480533901</v>
      </c>
      <c r="DX19">
        <v>1.53044600209809E-2</v>
      </c>
      <c r="DY19">
        <v>1</v>
      </c>
      <c r="DZ19">
        <v>0.36047826666666699</v>
      </c>
      <c r="EA19">
        <v>0.17585261846496</v>
      </c>
      <c r="EB19">
        <v>1.28301395392083E-2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2.9089999999999998</v>
      </c>
      <c r="EJ19">
        <v>0.16120000000000001</v>
      </c>
      <c r="EK19">
        <v>2.9087200000000002</v>
      </c>
      <c r="EL19">
        <v>0</v>
      </c>
      <c r="EM19">
        <v>0</v>
      </c>
      <c r="EN19">
        <v>0</v>
      </c>
      <c r="EO19">
        <v>0.16122500000000201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2.1</v>
      </c>
      <c r="EX19">
        <v>2.2000000000000002</v>
      </c>
      <c r="EY19">
        <v>2</v>
      </c>
      <c r="EZ19">
        <v>491.38600000000002</v>
      </c>
      <c r="FA19">
        <v>502.39600000000002</v>
      </c>
      <c r="FB19">
        <v>24.331800000000001</v>
      </c>
      <c r="FC19">
        <v>34.083599999999997</v>
      </c>
      <c r="FD19">
        <v>30</v>
      </c>
      <c r="FE19">
        <v>33.845199999999998</v>
      </c>
      <c r="FF19">
        <v>33.878900000000002</v>
      </c>
      <c r="FG19">
        <v>6.6947299999999998</v>
      </c>
      <c r="FH19">
        <v>100</v>
      </c>
      <c r="FI19">
        <v>0.81555599999999995</v>
      </c>
      <c r="FJ19">
        <v>24.361599999999999</v>
      </c>
      <c r="FK19">
        <v>79.745999999999995</v>
      </c>
      <c r="FL19">
        <v>6.3902799999999997</v>
      </c>
      <c r="FM19">
        <v>100.678</v>
      </c>
      <c r="FN19">
        <v>100.229</v>
      </c>
    </row>
    <row r="20" spans="1:170" x14ac:dyDescent="0.25">
      <c r="A20">
        <v>4</v>
      </c>
      <c r="B20">
        <v>1608232772.5</v>
      </c>
      <c r="C20">
        <v>275.5</v>
      </c>
      <c r="D20" t="s">
        <v>303</v>
      </c>
      <c r="E20" t="s">
        <v>304</v>
      </c>
      <c r="F20" t="s">
        <v>285</v>
      </c>
      <c r="G20" t="s">
        <v>286</v>
      </c>
      <c r="H20">
        <v>1608232764.75</v>
      </c>
      <c r="I20">
        <f t="shared" si="0"/>
        <v>3.7747153035270906E-4</v>
      </c>
      <c r="J20">
        <f t="shared" si="1"/>
        <v>0.27953899034056745</v>
      </c>
      <c r="K20">
        <f t="shared" si="2"/>
        <v>99.604496666666705</v>
      </c>
      <c r="L20">
        <f t="shared" si="3"/>
        <v>76.462719369766745</v>
      </c>
      <c r="M20">
        <f t="shared" si="4"/>
        <v>7.7740916077127178</v>
      </c>
      <c r="N20">
        <f t="shared" si="5"/>
        <v>10.126954521224544</v>
      </c>
      <c r="O20">
        <f t="shared" si="6"/>
        <v>2.169997318493536E-2</v>
      </c>
      <c r="P20">
        <f t="shared" si="7"/>
        <v>2.959013384220575</v>
      </c>
      <c r="Q20">
        <f t="shared" si="8"/>
        <v>2.1611950903585513E-2</v>
      </c>
      <c r="R20">
        <f t="shared" si="9"/>
        <v>1.3515347895235872E-2</v>
      </c>
      <c r="S20">
        <f t="shared" si="10"/>
        <v>231.29391254047269</v>
      </c>
      <c r="T20">
        <f t="shared" si="11"/>
        <v>29.23278887730714</v>
      </c>
      <c r="U20">
        <f t="shared" si="12"/>
        <v>29.113209999999999</v>
      </c>
      <c r="V20">
        <f t="shared" si="13"/>
        <v>4.0481945825307841</v>
      </c>
      <c r="W20">
        <f t="shared" si="14"/>
        <v>61.422100894402263</v>
      </c>
      <c r="X20">
        <f t="shared" si="15"/>
        <v>2.3280942774327658</v>
      </c>
      <c r="Y20">
        <f t="shared" si="16"/>
        <v>3.7903201673860978</v>
      </c>
      <c r="Z20">
        <f t="shared" si="17"/>
        <v>1.7201003050980184</v>
      </c>
      <c r="AA20">
        <f t="shared" si="18"/>
        <v>-16.64649448855447</v>
      </c>
      <c r="AB20">
        <f t="shared" si="19"/>
        <v>-180.84702351714336</v>
      </c>
      <c r="AC20">
        <f t="shared" si="20"/>
        <v>-13.394902517340837</v>
      </c>
      <c r="AD20">
        <f t="shared" si="21"/>
        <v>20.405492017434028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53593.941435357934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716.88584000000003</v>
      </c>
      <c r="AR20">
        <v>772.32</v>
      </c>
      <c r="AS20">
        <f t="shared" si="27"/>
        <v>7.1776154961673888E-2</v>
      </c>
      <c r="AT20">
        <v>0.5</v>
      </c>
      <c r="AU20">
        <f t="shared" si="28"/>
        <v>1180.1994018533887</v>
      </c>
      <c r="AV20">
        <f t="shared" si="29"/>
        <v>0.27953899034056745</v>
      </c>
      <c r="AW20">
        <f t="shared" si="30"/>
        <v>42.355087576551831</v>
      </c>
      <c r="AX20">
        <f t="shared" si="31"/>
        <v>0.23122539879842557</v>
      </c>
      <c r="AY20">
        <f t="shared" si="32"/>
        <v>7.2639120881649757E-4</v>
      </c>
      <c r="AZ20">
        <f t="shared" si="33"/>
        <v>3.2237414543194527</v>
      </c>
      <c r="BA20" t="s">
        <v>306</v>
      </c>
      <c r="BB20">
        <v>593.74</v>
      </c>
      <c r="BC20">
        <f t="shared" si="34"/>
        <v>178.58000000000004</v>
      </c>
      <c r="BD20">
        <f t="shared" si="35"/>
        <v>0.31041639601299142</v>
      </c>
      <c r="BE20">
        <f t="shared" si="36"/>
        <v>0.93307449575391432</v>
      </c>
      <c r="BF20">
        <f t="shared" si="37"/>
        <v>0.9752139222691325</v>
      </c>
      <c r="BG20">
        <f t="shared" si="38"/>
        <v>0.97767886270216964</v>
      </c>
      <c r="BH20">
        <f t="shared" si="39"/>
        <v>1400.0170000000001</v>
      </c>
      <c r="BI20">
        <f t="shared" si="40"/>
        <v>1180.1994018533887</v>
      </c>
      <c r="BJ20">
        <f t="shared" si="41"/>
        <v>0.84298933645333496</v>
      </c>
      <c r="BK20">
        <f t="shared" si="42"/>
        <v>0.19597867290666987</v>
      </c>
      <c r="BL20">
        <v>6</v>
      </c>
      <c r="BM20">
        <v>0.5</v>
      </c>
      <c r="BN20" t="s">
        <v>290</v>
      </c>
      <c r="BO20">
        <v>2</v>
      </c>
      <c r="BP20">
        <v>1608232764.75</v>
      </c>
      <c r="BQ20">
        <v>99.604496666666705</v>
      </c>
      <c r="BR20">
        <v>99.985043333333294</v>
      </c>
      <c r="BS20">
        <v>22.898163333333301</v>
      </c>
      <c r="BT20">
        <v>22.455590000000001</v>
      </c>
      <c r="BU20">
        <v>96.695769999999996</v>
      </c>
      <c r="BV20">
        <v>22.736936666666701</v>
      </c>
      <c r="BW20">
        <v>500.02306666666698</v>
      </c>
      <c r="BX20">
        <v>101.6207</v>
      </c>
      <c r="BY20">
        <v>5.0960016666666698E-2</v>
      </c>
      <c r="BZ20">
        <v>27.979559999999999</v>
      </c>
      <c r="CA20">
        <v>29.113209999999999</v>
      </c>
      <c r="CB20">
        <v>999.9</v>
      </c>
      <c r="CC20">
        <v>0</v>
      </c>
      <c r="CD20">
        <v>0</v>
      </c>
      <c r="CE20">
        <v>10006.75</v>
      </c>
      <c r="CF20">
        <v>0</v>
      </c>
      <c r="CG20">
        <v>394.45506666666699</v>
      </c>
      <c r="CH20">
        <v>1400.0170000000001</v>
      </c>
      <c r="CI20">
        <v>0.89999589999999996</v>
      </c>
      <c r="CJ20">
        <v>0.100004146666667</v>
      </c>
      <c r="CK20">
        <v>0</v>
      </c>
      <c r="CL20">
        <v>716.96606666666696</v>
      </c>
      <c r="CM20">
        <v>4.9993800000000004</v>
      </c>
      <c r="CN20">
        <v>10153.790000000001</v>
      </c>
      <c r="CO20">
        <v>11164.4566666667</v>
      </c>
      <c r="CP20">
        <v>46.186999999999998</v>
      </c>
      <c r="CQ20">
        <v>48.311999999999998</v>
      </c>
      <c r="CR20">
        <v>46.868699999999997</v>
      </c>
      <c r="CS20">
        <v>48.061999999999998</v>
      </c>
      <c r="CT20">
        <v>47.7395</v>
      </c>
      <c r="CU20">
        <v>1255.5129999999999</v>
      </c>
      <c r="CV20">
        <v>139.50399999999999</v>
      </c>
      <c r="CW20">
        <v>0</v>
      </c>
      <c r="CX20">
        <v>71.399999856948895</v>
      </c>
      <c r="CY20">
        <v>0</v>
      </c>
      <c r="CZ20">
        <v>716.88584000000003</v>
      </c>
      <c r="DA20">
        <v>-5.8812307747112396</v>
      </c>
      <c r="DB20">
        <v>-88.230769384924898</v>
      </c>
      <c r="DC20">
        <v>10152.888000000001</v>
      </c>
      <c r="DD20">
        <v>15</v>
      </c>
      <c r="DE20">
        <v>1608232576</v>
      </c>
      <c r="DF20" t="s">
        <v>297</v>
      </c>
      <c r="DG20">
        <v>1608232576</v>
      </c>
      <c r="DH20">
        <v>1608232570</v>
      </c>
      <c r="DI20">
        <v>13</v>
      </c>
      <c r="DJ20">
        <v>-3.2549999999999999</v>
      </c>
      <c r="DK20">
        <v>2E-3</v>
      </c>
      <c r="DL20">
        <v>2.9089999999999998</v>
      </c>
      <c r="DM20">
        <v>0.161</v>
      </c>
      <c r="DN20">
        <v>41</v>
      </c>
      <c r="DO20">
        <v>23</v>
      </c>
      <c r="DP20">
        <v>0.23</v>
      </c>
      <c r="DQ20">
        <v>0.2</v>
      </c>
      <c r="DR20">
        <v>0.28258556629482301</v>
      </c>
      <c r="DS20">
        <v>-0.217826783683814</v>
      </c>
      <c r="DT20">
        <v>2.2572877769991301E-2</v>
      </c>
      <c r="DU20">
        <v>1</v>
      </c>
      <c r="DV20">
        <v>-0.38197783333333302</v>
      </c>
      <c r="DW20">
        <v>0.165837196885429</v>
      </c>
      <c r="DX20">
        <v>2.2161938095277001E-2</v>
      </c>
      <c r="DY20">
        <v>1</v>
      </c>
      <c r="DZ20">
        <v>0.44149719999999998</v>
      </c>
      <c r="EA20">
        <v>0.12803821134593901</v>
      </c>
      <c r="EB20">
        <v>9.2557497603741792E-3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2.9089999999999998</v>
      </c>
      <c r="EJ20">
        <v>0.16120000000000001</v>
      </c>
      <c r="EK20">
        <v>2.9087200000000002</v>
      </c>
      <c r="EL20">
        <v>0</v>
      </c>
      <c r="EM20">
        <v>0</v>
      </c>
      <c r="EN20">
        <v>0</v>
      </c>
      <c r="EO20">
        <v>0.16122500000000201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3.3</v>
      </c>
      <c r="EX20">
        <v>3.4</v>
      </c>
      <c r="EY20">
        <v>2</v>
      </c>
      <c r="EZ20">
        <v>491.52199999999999</v>
      </c>
      <c r="FA20">
        <v>502.05099999999999</v>
      </c>
      <c r="FB20">
        <v>24.308</v>
      </c>
      <c r="FC20">
        <v>34.083599999999997</v>
      </c>
      <c r="FD20">
        <v>30.0001</v>
      </c>
      <c r="FE20">
        <v>33.856999999999999</v>
      </c>
      <c r="FF20">
        <v>33.893599999999999</v>
      </c>
      <c r="FG20">
        <v>7.6002400000000003</v>
      </c>
      <c r="FH20">
        <v>100</v>
      </c>
      <c r="FI20">
        <v>12.845000000000001</v>
      </c>
      <c r="FJ20">
        <v>24.312999999999999</v>
      </c>
      <c r="FK20">
        <v>100.181</v>
      </c>
      <c r="FL20">
        <v>18.962199999999999</v>
      </c>
      <c r="FM20">
        <v>100.678</v>
      </c>
      <c r="FN20">
        <v>100.22799999999999</v>
      </c>
    </row>
    <row r="21" spans="1:170" x14ac:dyDescent="0.25">
      <c r="A21">
        <v>5</v>
      </c>
      <c r="B21">
        <v>1608232845.5</v>
      </c>
      <c r="C21">
        <v>348.5</v>
      </c>
      <c r="D21" t="s">
        <v>307</v>
      </c>
      <c r="E21" t="s">
        <v>308</v>
      </c>
      <c r="F21" t="s">
        <v>285</v>
      </c>
      <c r="G21" t="s">
        <v>286</v>
      </c>
      <c r="H21">
        <v>1608232837.75</v>
      </c>
      <c r="I21">
        <f t="shared" si="0"/>
        <v>4.5599354513924453E-4</v>
      </c>
      <c r="J21">
        <f t="shared" si="1"/>
        <v>1.1664297376737855</v>
      </c>
      <c r="K21">
        <f t="shared" si="2"/>
        <v>149.15743333333299</v>
      </c>
      <c r="L21">
        <f t="shared" si="3"/>
        <v>74.74643498072237</v>
      </c>
      <c r="M21">
        <f t="shared" si="4"/>
        <v>7.5997400547744709</v>
      </c>
      <c r="N21">
        <f t="shared" si="5"/>
        <v>15.165375055854318</v>
      </c>
      <c r="O21">
        <f t="shared" si="6"/>
        <v>2.6289122746745271E-2</v>
      </c>
      <c r="P21">
        <f t="shared" si="7"/>
        <v>2.9577710575168807</v>
      </c>
      <c r="Q21">
        <f t="shared" si="8"/>
        <v>2.6159999082749512E-2</v>
      </c>
      <c r="R21">
        <f t="shared" si="9"/>
        <v>1.6361547673987505E-2</v>
      </c>
      <c r="S21">
        <f t="shared" si="10"/>
        <v>231.29308428880708</v>
      </c>
      <c r="T21">
        <f t="shared" si="11"/>
        <v>29.209148510504718</v>
      </c>
      <c r="U21">
        <f t="shared" si="12"/>
        <v>29.120146666666699</v>
      </c>
      <c r="V21">
        <f t="shared" si="13"/>
        <v>4.0498184239838233</v>
      </c>
      <c r="W21">
        <f t="shared" si="14"/>
        <v>61.570341210236634</v>
      </c>
      <c r="X21">
        <f t="shared" si="15"/>
        <v>2.3331819934528815</v>
      </c>
      <c r="Y21">
        <f t="shared" si="16"/>
        <v>3.7894576310468269</v>
      </c>
      <c r="Z21">
        <f t="shared" si="17"/>
        <v>1.7166364305309418</v>
      </c>
      <c r="AA21">
        <f t="shared" si="18"/>
        <v>-20.109315340640684</v>
      </c>
      <c r="AB21">
        <f t="shared" si="19"/>
        <v>-182.49963520435401</v>
      </c>
      <c r="AC21">
        <f t="shared" si="20"/>
        <v>-13.523189998001993</v>
      </c>
      <c r="AD21">
        <f t="shared" si="21"/>
        <v>15.160943745810414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53558.476680004074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714.11775999999998</v>
      </c>
      <c r="AR21">
        <v>773.95</v>
      </c>
      <c r="AS21">
        <f t="shared" si="27"/>
        <v>7.7307629691840685E-2</v>
      </c>
      <c r="AT21">
        <v>0.5</v>
      </c>
      <c r="AU21">
        <f t="shared" si="28"/>
        <v>1180.193171853489</v>
      </c>
      <c r="AV21">
        <f t="shared" si="29"/>
        <v>1.1664297376737855</v>
      </c>
      <c r="AW21">
        <f t="shared" si="30"/>
        <v>45.618968347244213</v>
      </c>
      <c r="AX21">
        <f t="shared" si="31"/>
        <v>0.2365269074229602</v>
      </c>
      <c r="AY21">
        <f t="shared" si="32"/>
        <v>1.4778743506461613E-3</v>
      </c>
      <c r="AZ21">
        <f t="shared" si="33"/>
        <v>3.2148459202790876</v>
      </c>
      <c r="BA21" t="s">
        <v>310</v>
      </c>
      <c r="BB21">
        <v>590.89</v>
      </c>
      <c r="BC21">
        <f t="shared" si="34"/>
        <v>183.06000000000006</v>
      </c>
      <c r="BD21">
        <f t="shared" si="35"/>
        <v>0.32684496886266823</v>
      </c>
      <c r="BE21">
        <f t="shared" si="36"/>
        <v>0.93146874613936115</v>
      </c>
      <c r="BF21">
        <f t="shared" si="37"/>
        <v>1.0232442544234674</v>
      </c>
      <c r="BG21">
        <f t="shared" si="38"/>
        <v>0.97703879436377394</v>
      </c>
      <c r="BH21">
        <f t="shared" si="39"/>
        <v>1400.00933333333</v>
      </c>
      <c r="BI21">
        <f t="shared" si="40"/>
        <v>1180.193171853489</v>
      </c>
      <c r="BJ21">
        <f t="shared" si="41"/>
        <v>0.84298950282247531</v>
      </c>
      <c r="BK21">
        <f t="shared" si="42"/>
        <v>0.1959790056449506</v>
      </c>
      <c r="BL21">
        <v>6</v>
      </c>
      <c r="BM21">
        <v>0.5</v>
      </c>
      <c r="BN21" t="s">
        <v>290</v>
      </c>
      <c r="BO21">
        <v>2</v>
      </c>
      <c r="BP21">
        <v>1608232837.75</v>
      </c>
      <c r="BQ21">
        <v>149.15743333333299</v>
      </c>
      <c r="BR21">
        <v>150.63873333333299</v>
      </c>
      <c r="BS21">
        <v>22.947763333333299</v>
      </c>
      <c r="BT21">
        <v>22.413139999999999</v>
      </c>
      <c r="BU21">
        <v>146.248633333333</v>
      </c>
      <c r="BV21">
        <v>22.786543333333299</v>
      </c>
      <c r="BW21">
        <v>500.01130000000001</v>
      </c>
      <c r="BX21">
        <v>101.622766666667</v>
      </c>
      <c r="BY21">
        <v>5.0845683333333301E-2</v>
      </c>
      <c r="BZ21">
        <v>27.975656666666701</v>
      </c>
      <c r="CA21">
        <v>29.120146666666699</v>
      </c>
      <c r="CB21">
        <v>999.9</v>
      </c>
      <c r="CC21">
        <v>0</v>
      </c>
      <c r="CD21">
        <v>0</v>
      </c>
      <c r="CE21">
        <v>9999.4983333333294</v>
      </c>
      <c r="CF21">
        <v>0</v>
      </c>
      <c r="CG21">
        <v>394.62563333333298</v>
      </c>
      <c r="CH21">
        <v>1400.00933333333</v>
      </c>
      <c r="CI21">
        <v>0.89999379999999995</v>
      </c>
      <c r="CJ21">
        <v>0.100006226666667</v>
      </c>
      <c r="CK21">
        <v>0</v>
      </c>
      <c r="CL21">
        <v>714.22360000000003</v>
      </c>
      <c r="CM21">
        <v>4.9993800000000004</v>
      </c>
      <c r="CN21">
        <v>10134.4633333333</v>
      </c>
      <c r="CO21">
        <v>11164.4</v>
      </c>
      <c r="CP21">
        <v>46.0914</v>
      </c>
      <c r="CQ21">
        <v>48.245800000000003</v>
      </c>
      <c r="CR21">
        <v>46.7665333333333</v>
      </c>
      <c r="CS21">
        <v>47.941200000000002</v>
      </c>
      <c r="CT21">
        <v>47.649799999999999</v>
      </c>
      <c r="CU21">
        <v>1255.49833333333</v>
      </c>
      <c r="CV21">
        <v>139.511</v>
      </c>
      <c r="CW21">
        <v>0</v>
      </c>
      <c r="CX21">
        <v>72.700000047683702</v>
      </c>
      <c r="CY21">
        <v>0</v>
      </c>
      <c r="CZ21">
        <v>714.11775999999998</v>
      </c>
      <c r="DA21">
        <v>-6.4299230776550704</v>
      </c>
      <c r="DB21">
        <v>-68.023077081485596</v>
      </c>
      <c r="DC21">
        <v>10133.379999999999</v>
      </c>
      <c r="DD21">
        <v>15</v>
      </c>
      <c r="DE21">
        <v>1608232576</v>
      </c>
      <c r="DF21" t="s">
        <v>297</v>
      </c>
      <c r="DG21">
        <v>1608232576</v>
      </c>
      <c r="DH21">
        <v>1608232570</v>
      </c>
      <c r="DI21">
        <v>13</v>
      </c>
      <c r="DJ21">
        <v>-3.2549999999999999</v>
      </c>
      <c r="DK21">
        <v>2E-3</v>
      </c>
      <c r="DL21">
        <v>2.9089999999999998</v>
      </c>
      <c r="DM21">
        <v>0.161</v>
      </c>
      <c r="DN21">
        <v>41</v>
      </c>
      <c r="DO21">
        <v>23</v>
      </c>
      <c r="DP21">
        <v>0.23</v>
      </c>
      <c r="DQ21">
        <v>0.2</v>
      </c>
      <c r="DR21">
        <v>1.17311769373875</v>
      </c>
      <c r="DS21">
        <v>-0.23163182510861199</v>
      </c>
      <c r="DT21">
        <v>3.2440561904028997E-2</v>
      </c>
      <c r="DU21">
        <v>1</v>
      </c>
      <c r="DV21">
        <v>-1.4841629999999999</v>
      </c>
      <c r="DW21">
        <v>0.18311733036706801</v>
      </c>
      <c r="DX21">
        <v>3.2398171568778403E-2</v>
      </c>
      <c r="DY21">
        <v>1</v>
      </c>
      <c r="DZ21">
        <v>0.53312796666666695</v>
      </c>
      <c r="EA21">
        <v>0.182135145717464</v>
      </c>
      <c r="EB21">
        <v>1.3152401799629201E-2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2.9079999999999999</v>
      </c>
      <c r="EJ21">
        <v>0.16120000000000001</v>
      </c>
      <c r="EK21">
        <v>2.9087200000000002</v>
      </c>
      <c r="EL21">
        <v>0</v>
      </c>
      <c r="EM21">
        <v>0</v>
      </c>
      <c r="EN21">
        <v>0</v>
      </c>
      <c r="EO21">
        <v>0.16122500000000201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4.5</v>
      </c>
      <c r="EX21">
        <v>4.5999999999999996</v>
      </c>
      <c r="EY21">
        <v>2</v>
      </c>
      <c r="EZ21">
        <v>491.76600000000002</v>
      </c>
      <c r="FA21">
        <v>502.358</v>
      </c>
      <c r="FB21">
        <v>24.254000000000001</v>
      </c>
      <c r="FC21">
        <v>34.105200000000004</v>
      </c>
      <c r="FD21">
        <v>30.0001</v>
      </c>
      <c r="FE21">
        <v>33.883000000000003</v>
      </c>
      <c r="FF21">
        <v>33.921700000000001</v>
      </c>
      <c r="FG21">
        <v>9.9441699999999997</v>
      </c>
      <c r="FH21">
        <v>100</v>
      </c>
      <c r="FI21">
        <v>12.559799999999999</v>
      </c>
      <c r="FJ21">
        <v>24.2669</v>
      </c>
      <c r="FK21">
        <v>151.142</v>
      </c>
      <c r="FL21">
        <v>15.6318</v>
      </c>
      <c r="FM21">
        <v>100.672</v>
      </c>
      <c r="FN21">
        <v>100.22499999999999</v>
      </c>
    </row>
    <row r="22" spans="1:170" x14ac:dyDescent="0.25">
      <c r="A22">
        <v>6</v>
      </c>
      <c r="B22">
        <v>1608232942.5</v>
      </c>
      <c r="C22">
        <v>445.5</v>
      </c>
      <c r="D22" t="s">
        <v>311</v>
      </c>
      <c r="E22" t="s">
        <v>312</v>
      </c>
      <c r="F22" t="s">
        <v>285</v>
      </c>
      <c r="G22" t="s">
        <v>286</v>
      </c>
      <c r="H22">
        <v>1608232934.75</v>
      </c>
      <c r="I22">
        <f t="shared" si="0"/>
        <v>6.2542636244453369E-4</v>
      </c>
      <c r="J22">
        <f t="shared" si="1"/>
        <v>1.989998384033421</v>
      </c>
      <c r="K22">
        <f t="shared" si="2"/>
        <v>199.71403333333299</v>
      </c>
      <c r="L22">
        <f t="shared" si="3"/>
        <v>107.8810079503418</v>
      </c>
      <c r="M22">
        <f t="shared" si="4"/>
        <v>10.968279930460445</v>
      </c>
      <c r="N22">
        <f t="shared" si="5"/>
        <v>20.304958817678202</v>
      </c>
      <c r="O22">
        <f t="shared" si="6"/>
        <v>3.6560884761569531E-2</v>
      </c>
      <c r="P22">
        <f t="shared" si="7"/>
        <v>2.9609401231966848</v>
      </c>
      <c r="Q22">
        <f t="shared" si="8"/>
        <v>3.6311926377431684E-2</v>
      </c>
      <c r="R22">
        <f t="shared" si="9"/>
        <v>2.2717180439400238E-2</v>
      </c>
      <c r="S22">
        <f t="shared" si="10"/>
        <v>231.28841952362612</v>
      </c>
      <c r="T22">
        <f t="shared" si="11"/>
        <v>29.150003998443232</v>
      </c>
      <c r="U22">
        <f t="shared" si="12"/>
        <v>29.062460000000002</v>
      </c>
      <c r="V22">
        <f t="shared" si="13"/>
        <v>4.0363315040483752</v>
      </c>
      <c r="W22">
        <f t="shared" si="14"/>
        <v>61.804579503552922</v>
      </c>
      <c r="X22">
        <f t="shared" si="15"/>
        <v>2.3401062753946933</v>
      </c>
      <c r="Y22">
        <f t="shared" si="16"/>
        <v>3.7862991613108039</v>
      </c>
      <c r="Z22">
        <f t="shared" si="17"/>
        <v>1.6962252286536819</v>
      </c>
      <c r="AA22">
        <f t="shared" si="18"/>
        <v>-27.581302583803936</v>
      </c>
      <c r="AB22">
        <f t="shared" si="19"/>
        <v>-175.76934963894641</v>
      </c>
      <c r="AC22">
        <f t="shared" si="20"/>
        <v>-13.005875276210219</v>
      </c>
      <c r="AD22">
        <f t="shared" si="21"/>
        <v>14.931892024665558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53653.342917238057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711.02952000000005</v>
      </c>
      <c r="AR22">
        <v>775.3</v>
      </c>
      <c r="AS22">
        <f t="shared" si="27"/>
        <v>8.2897562233973821E-2</v>
      </c>
      <c r="AT22">
        <v>0.5</v>
      </c>
      <c r="AU22">
        <f t="shared" si="28"/>
        <v>1180.1710578675852</v>
      </c>
      <c r="AV22">
        <f t="shared" si="29"/>
        <v>1.989998384033421</v>
      </c>
      <c r="AW22">
        <f t="shared" si="30"/>
        <v>48.916651858156435</v>
      </c>
      <c r="AX22">
        <f t="shared" si="31"/>
        <v>0.2535405649426028</v>
      </c>
      <c r="AY22">
        <f t="shared" si="32"/>
        <v>2.1757404121477311E-3</v>
      </c>
      <c r="AZ22">
        <f t="shared" si="33"/>
        <v>3.2075067715722945</v>
      </c>
      <c r="BA22" t="s">
        <v>314</v>
      </c>
      <c r="BB22">
        <v>578.73</v>
      </c>
      <c r="BC22">
        <f t="shared" si="34"/>
        <v>196.56999999999994</v>
      </c>
      <c r="BD22">
        <f t="shared" si="35"/>
        <v>0.32695975988197551</v>
      </c>
      <c r="BE22">
        <f t="shared" si="36"/>
        <v>0.92674455438164971</v>
      </c>
      <c r="BF22">
        <f t="shared" si="37"/>
        <v>1.0743425999742802</v>
      </c>
      <c r="BG22">
        <f t="shared" si="38"/>
        <v>0.97650867641479555</v>
      </c>
      <c r="BH22">
        <f t="shared" si="39"/>
        <v>1399.9833333333299</v>
      </c>
      <c r="BI22">
        <f t="shared" si="40"/>
        <v>1180.1710578675852</v>
      </c>
      <c r="BJ22">
        <f t="shared" si="41"/>
        <v>0.84298936263592761</v>
      </c>
      <c r="BK22">
        <f t="shared" si="42"/>
        <v>0.19597872527185511</v>
      </c>
      <c r="BL22">
        <v>6</v>
      </c>
      <c r="BM22">
        <v>0.5</v>
      </c>
      <c r="BN22" t="s">
        <v>290</v>
      </c>
      <c r="BO22">
        <v>2</v>
      </c>
      <c r="BP22">
        <v>1608232934.75</v>
      </c>
      <c r="BQ22">
        <v>199.71403333333299</v>
      </c>
      <c r="BR22">
        <v>202.25176666666701</v>
      </c>
      <c r="BS22">
        <v>23.016646666666698</v>
      </c>
      <c r="BT22">
        <v>22.283453333333298</v>
      </c>
      <c r="BU22">
        <v>196.80533333333301</v>
      </c>
      <c r="BV22">
        <v>22.855413333333299</v>
      </c>
      <c r="BW22">
        <v>500.03003333333299</v>
      </c>
      <c r="BX22">
        <v>101.62009999999999</v>
      </c>
      <c r="BY22">
        <v>5.0065480000000002E-2</v>
      </c>
      <c r="BZ22">
        <v>27.961356666666699</v>
      </c>
      <c r="CA22">
        <v>29.062460000000002</v>
      </c>
      <c r="CB22">
        <v>999.9</v>
      </c>
      <c r="CC22">
        <v>0</v>
      </c>
      <c r="CD22">
        <v>0</v>
      </c>
      <c r="CE22">
        <v>10017.7473333333</v>
      </c>
      <c r="CF22">
        <v>0</v>
      </c>
      <c r="CG22">
        <v>440.98579999999998</v>
      </c>
      <c r="CH22">
        <v>1399.9833333333299</v>
      </c>
      <c r="CI22">
        <v>0.89999870000000004</v>
      </c>
      <c r="CJ22">
        <v>0.10000114</v>
      </c>
      <c r="CK22">
        <v>0</v>
      </c>
      <c r="CL22">
        <v>711.04536666666695</v>
      </c>
      <c r="CM22">
        <v>4.9993800000000004</v>
      </c>
      <c r="CN22">
        <v>10106.200000000001</v>
      </c>
      <c r="CO22">
        <v>11164.196666666699</v>
      </c>
      <c r="CP22">
        <v>45.858199999999997</v>
      </c>
      <c r="CQ22">
        <v>48.066333333333297</v>
      </c>
      <c r="CR22">
        <v>46.599800000000002</v>
      </c>
      <c r="CS22">
        <v>47.8913333333333</v>
      </c>
      <c r="CT22">
        <v>47.633133333333298</v>
      </c>
      <c r="CU22">
        <v>1255.48266666667</v>
      </c>
      <c r="CV22">
        <v>139.50200000000001</v>
      </c>
      <c r="CW22">
        <v>0</v>
      </c>
      <c r="CX22">
        <v>96.300000190734906</v>
      </c>
      <c r="CY22">
        <v>0</v>
      </c>
      <c r="CZ22">
        <v>711.02952000000005</v>
      </c>
      <c r="DA22">
        <v>-4.0069999894613701</v>
      </c>
      <c r="DB22">
        <v>-37.538461457283603</v>
      </c>
      <c r="DC22">
        <v>10105.879999999999</v>
      </c>
      <c r="DD22">
        <v>15</v>
      </c>
      <c r="DE22">
        <v>1608232576</v>
      </c>
      <c r="DF22" t="s">
        <v>297</v>
      </c>
      <c r="DG22">
        <v>1608232576</v>
      </c>
      <c r="DH22">
        <v>1608232570</v>
      </c>
      <c r="DI22">
        <v>13</v>
      </c>
      <c r="DJ22">
        <v>-3.2549999999999999</v>
      </c>
      <c r="DK22">
        <v>2E-3</v>
      </c>
      <c r="DL22">
        <v>2.9089999999999998</v>
      </c>
      <c r="DM22">
        <v>0.161</v>
      </c>
      <c r="DN22">
        <v>41</v>
      </c>
      <c r="DO22">
        <v>23</v>
      </c>
      <c r="DP22">
        <v>0.23</v>
      </c>
      <c r="DQ22">
        <v>0.2</v>
      </c>
      <c r="DR22">
        <v>1.99462308669373</v>
      </c>
      <c r="DS22">
        <v>-0.20919579726607099</v>
      </c>
      <c r="DT22">
        <v>2.0070949017642999E-2</v>
      </c>
      <c r="DU22">
        <v>1</v>
      </c>
      <c r="DV22">
        <v>-2.5405296666666701</v>
      </c>
      <c r="DW22">
        <v>0.19130936596217099</v>
      </c>
      <c r="DX22">
        <v>2.0226325994164698E-2</v>
      </c>
      <c r="DY22">
        <v>1</v>
      </c>
      <c r="DZ22">
        <v>0.732267</v>
      </c>
      <c r="EA22">
        <v>0.118857824249164</v>
      </c>
      <c r="EB22">
        <v>8.6804406954178702E-3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2.9079999999999999</v>
      </c>
      <c r="EJ22">
        <v>0.16120000000000001</v>
      </c>
      <c r="EK22">
        <v>2.9087200000000002</v>
      </c>
      <c r="EL22">
        <v>0</v>
      </c>
      <c r="EM22">
        <v>0</v>
      </c>
      <c r="EN22">
        <v>0</v>
      </c>
      <c r="EO22">
        <v>0.16122500000000201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6.1</v>
      </c>
      <c r="EX22">
        <v>6.2</v>
      </c>
      <c r="EY22">
        <v>2</v>
      </c>
      <c r="EZ22">
        <v>491.779</v>
      </c>
      <c r="FA22">
        <v>503.51299999999998</v>
      </c>
      <c r="FB22">
        <v>24.614999999999998</v>
      </c>
      <c r="FC22">
        <v>34.0197</v>
      </c>
      <c r="FD22">
        <v>29.998699999999999</v>
      </c>
      <c r="FE22">
        <v>33.8095</v>
      </c>
      <c r="FF22">
        <v>33.836599999999997</v>
      </c>
      <c r="FG22">
        <v>12.2995</v>
      </c>
      <c r="FH22">
        <v>100</v>
      </c>
      <c r="FI22">
        <v>7.9751200000000004</v>
      </c>
      <c r="FJ22">
        <v>24.6311</v>
      </c>
      <c r="FK22">
        <v>202.40199999999999</v>
      </c>
      <c r="FL22">
        <v>9.8495200000000001</v>
      </c>
      <c r="FM22">
        <v>100.7</v>
      </c>
      <c r="FN22">
        <v>100.253</v>
      </c>
    </row>
    <row r="23" spans="1:170" x14ac:dyDescent="0.25">
      <c r="A23">
        <v>7</v>
      </c>
      <c r="B23">
        <v>1608233014.5</v>
      </c>
      <c r="C23">
        <v>517.5</v>
      </c>
      <c r="D23" t="s">
        <v>315</v>
      </c>
      <c r="E23" t="s">
        <v>316</v>
      </c>
      <c r="F23" t="s">
        <v>285</v>
      </c>
      <c r="G23" t="s">
        <v>286</v>
      </c>
      <c r="H23">
        <v>1608233006.75</v>
      </c>
      <c r="I23">
        <f t="shared" si="0"/>
        <v>6.6004987501581036E-4</v>
      </c>
      <c r="J23">
        <f t="shared" si="1"/>
        <v>3.0860891727930384</v>
      </c>
      <c r="K23">
        <f t="shared" si="2"/>
        <v>249.0694</v>
      </c>
      <c r="L23">
        <f t="shared" si="3"/>
        <v>114.94494153582419</v>
      </c>
      <c r="M23">
        <f t="shared" si="4"/>
        <v>11.686330552818921</v>
      </c>
      <c r="N23">
        <f t="shared" si="5"/>
        <v>25.322622292909816</v>
      </c>
      <c r="O23">
        <f t="shared" si="6"/>
        <v>3.8484254653568653E-2</v>
      </c>
      <c r="P23">
        <f t="shared" si="7"/>
        <v>2.9589395375745555</v>
      </c>
      <c r="Q23">
        <f t="shared" si="8"/>
        <v>3.8208334818220946E-2</v>
      </c>
      <c r="R23">
        <f t="shared" si="9"/>
        <v>2.3904834508366356E-2</v>
      </c>
      <c r="S23">
        <f t="shared" si="10"/>
        <v>231.29052540421367</v>
      </c>
      <c r="T23">
        <f t="shared" si="11"/>
        <v>29.180631663392528</v>
      </c>
      <c r="U23">
        <f t="shared" si="12"/>
        <v>29.0490866666667</v>
      </c>
      <c r="V23">
        <f t="shared" si="13"/>
        <v>4.0332104681965815</v>
      </c>
      <c r="W23">
        <f t="shared" si="14"/>
        <v>61.447453620942241</v>
      </c>
      <c r="X23">
        <f t="shared" si="15"/>
        <v>2.331855461598463</v>
      </c>
      <c r="Y23">
        <f t="shared" si="16"/>
        <v>3.7948772881350621</v>
      </c>
      <c r="Z23">
        <f t="shared" si="17"/>
        <v>1.7013550065981184</v>
      </c>
      <c r="AA23">
        <f t="shared" si="18"/>
        <v>-29.108199488197236</v>
      </c>
      <c r="AB23">
        <f t="shared" si="19"/>
        <v>-167.32564988983168</v>
      </c>
      <c r="AC23">
        <f t="shared" si="20"/>
        <v>-12.391027580586442</v>
      </c>
      <c r="AD23">
        <f t="shared" si="21"/>
        <v>22.465648445598305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53588.082805387807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711.91948000000002</v>
      </c>
      <c r="AR23">
        <v>780.93</v>
      </c>
      <c r="AS23">
        <f t="shared" si="27"/>
        <v>8.8369661813478717E-2</v>
      </c>
      <c r="AT23">
        <v>0.5</v>
      </c>
      <c r="AU23">
        <f t="shared" si="28"/>
        <v>1180.1845118532681</v>
      </c>
      <c r="AV23">
        <f t="shared" si="29"/>
        <v>3.0860891727930384</v>
      </c>
      <c r="AW23">
        <f t="shared" si="30"/>
        <v>52.146253094989383</v>
      </c>
      <c r="AX23">
        <f t="shared" si="31"/>
        <v>0.2652990664976374</v>
      </c>
      <c r="AY23">
        <f t="shared" si="32"/>
        <v>3.1044608837103474E-3</v>
      </c>
      <c r="AZ23">
        <f t="shared" si="33"/>
        <v>3.1771733702124392</v>
      </c>
      <c r="BA23" t="s">
        <v>318</v>
      </c>
      <c r="BB23">
        <v>573.75</v>
      </c>
      <c r="BC23">
        <f t="shared" si="34"/>
        <v>207.17999999999995</v>
      </c>
      <c r="BD23">
        <f t="shared" si="35"/>
        <v>0.3330945071918136</v>
      </c>
      <c r="BE23">
        <f t="shared" si="36"/>
        <v>0.92293356842351948</v>
      </c>
      <c r="BF23">
        <f t="shared" si="37"/>
        <v>1.0543510442007757</v>
      </c>
      <c r="BG23">
        <f t="shared" si="38"/>
        <v>0.97429788822757557</v>
      </c>
      <c r="BH23">
        <f t="shared" si="39"/>
        <v>1399.99966666667</v>
      </c>
      <c r="BI23">
        <f t="shared" si="40"/>
        <v>1180.1845118532681</v>
      </c>
      <c r="BJ23">
        <f t="shared" si="41"/>
        <v>0.84298913774974615</v>
      </c>
      <c r="BK23">
        <f t="shared" si="42"/>
        <v>0.19597827549949234</v>
      </c>
      <c r="BL23">
        <v>6</v>
      </c>
      <c r="BM23">
        <v>0.5</v>
      </c>
      <c r="BN23" t="s">
        <v>290</v>
      </c>
      <c r="BO23">
        <v>2</v>
      </c>
      <c r="BP23">
        <v>1608233006.75</v>
      </c>
      <c r="BQ23">
        <v>249.0694</v>
      </c>
      <c r="BR23">
        <v>252.96979999999999</v>
      </c>
      <c r="BS23">
        <v>22.935770000000002</v>
      </c>
      <c r="BT23">
        <v>22.161913333333299</v>
      </c>
      <c r="BU23">
        <v>246.16083333333299</v>
      </c>
      <c r="BV23">
        <v>22.774546666666701</v>
      </c>
      <c r="BW23">
        <v>500.02370000000002</v>
      </c>
      <c r="BX23">
        <v>101.619</v>
      </c>
      <c r="BY23">
        <v>4.9941640000000002E-2</v>
      </c>
      <c r="BZ23">
        <v>28.000170000000001</v>
      </c>
      <c r="CA23">
        <v>29.0490866666667</v>
      </c>
      <c r="CB23">
        <v>999.9</v>
      </c>
      <c r="CC23">
        <v>0</v>
      </c>
      <c r="CD23">
        <v>0</v>
      </c>
      <c r="CE23">
        <v>10006.4983333333</v>
      </c>
      <c r="CF23">
        <v>0</v>
      </c>
      <c r="CG23">
        <v>828.65766666666605</v>
      </c>
      <c r="CH23">
        <v>1399.99966666667</v>
      </c>
      <c r="CI23">
        <v>0.90000500000000005</v>
      </c>
      <c r="CJ23">
        <v>9.9995133333333305E-2</v>
      </c>
      <c r="CK23">
        <v>0</v>
      </c>
      <c r="CL23">
        <v>711.95206666666695</v>
      </c>
      <c r="CM23">
        <v>4.9993800000000004</v>
      </c>
      <c r="CN23">
        <v>10133.4233333333</v>
      </c>
      <c r="CO23">
        <v>11164.35</v>
      </c>
      <c r="CP23">
        <v>46.222700000000003</v>
      </c>
      <c r="CQ23">
        <v>48.472700000000003</v>
      </c>
      <c r="CR23">
        <v>46.976900000000001</v>
      </c>
      <c r="CS23">
        <v>48.405999999999999</v>
      </c>
      <c r="CT23">
        <v>47.968499999999999</v>
      </c>
      <c r="CU23">
        <v>1255.5066666666701</v>
      </c>
      <c r="CV23">
        <v>139.49299999999999</v>
      </c>
      <c r="CW23">
        <v>0</v>
      </c>
      <c r="CX23">
        <v>71.099999904632597</v>
      </c>
      <c r="CY23">
        <v>0</v>
      </c>
      <c r="CZ23">
        <v>711.91948000000002</v>
      </c>
      <c r="DA23">
        <v>-6.7318461527256899</v>
      </c>
      <c r="DB23">
        <v>-114.06923092226801</v>
      </c>
      <c r="DC23">
        <v>10132.755999999999</v>
      </c>
      <c r="DD23">
        <v>15</v>
      </c>
      <c r="DE23">
        <v>1608232576</v>
      </c>
      <c r="DF23" t="s">
        <v>297</v>
      </c>
      <c r="DG23">
        <v>1608232576</v>
      </c>
      <c r="DH23">
        <v>1608232570</v>
      </c>
      <c r="DI23">
        <v>13</v>
      </c>
      <c r="DJ23">
        <v>-3.2549999999999999</v>
      </c>
      <c r="DK23">
        <v>2E-3</v>
      </c>
      <c r="DL23">
        <v>2.9089999999999998</v>
      </c>
      <c r="DM23">
        <v>0.161</v>
      </c>
      <c r="DN23">
        <v>41</v>
      </c>
      <c r="DO23">
        <v>23</v>
      </c>
      <c r="DP23">
        <v>0.23</v>
      </c>
      <c r="DQ23">
        <v>0.2</v>
      </c>
      <c r="DR23">
        <v>3.0903429436986398</v>
      </c>
      <c r="DS23">
        <v>-0.27437459840495598</v>
      </c>
      <c r="DT23">
        <v>4.83280393466759E-2</v>
      </c>
      <c r="DU23">
        <v>1</v>
      </c>
      <c r="DV23">
        <v>-3.90206433333333</v>
      </c>
      <c r="DW23">
        <v>0.16854166852057501</v>
      </c>
      <c r="DX23">
        <v>5.2116413964849499E-2</v>
      </c>
      <c r="DY23">
        <v>1</v>
      </c>
      <c r="DZ23">
        <v>0.77359080000000002</v>
      </c>
      <c r="EA23">
        <v>3.3161486095663197E-2</v>
      </c>
      <c r="EB23">
        <v>2.6711989243284199E-3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2.9089999999999998</v>
      </c>
      <c r="EJ23">
        <v>0.1613</v>
      </c>
      <c r="EK23">
        <v>2.9087200000000002</v>
      </c>
      <c r="EL23">
        <v>0</v>
      </c>
      <c r="EM23">
        <v>0</v>
      </c>
      <c r="EN23">
        <v>0</v>
      </c>
      <c r="EO23">
        <v>0.16122500000000201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7.3</v>
      </c>
      <c r="EX23">
        <v>7.4</v>
      </c>
      <c r="EY23">
        <v>2</v>
      </c>
      <c r="EZ23">
        <v>492.065</v>
      </c>
      <c r="FA23">
        <v>505.07400000000001</v>
      </c>
      <c r="FB23">
        <v>24.5548</v>
      </c>
      <c r="FC23">
        <v>33.811599999999999</v>
      </c>
      <c r="FD23">
        <v>29.999400000000001</v>
      </c>
      <c r="FE23">
        <v>33.6509</v>
      </c>
      <c r="FF23">
        <v>33.682099999999998</v>
      </c>
      <c r="FG23">
        <v>14.606199999999999</v>
      </c>
      <c r="FH23">
        <v>100</v>
      </c>
      <c r="FI23">
        <v>2.4500899999999999</v>
      </c>
      <c r="FJ23">
        <v>24.519300000000001</v>
      </c>
      <c r="FK23">
        <v>253.46</v>
      </c>
      <c r="FL23">
        <v>5.6847500000000002</v>
      </c>
      <c r="FM23">
        <v>100.742</v>
      </c>
      <c r="FN23">
        <v>100.29300000000001</v>
      </c>
    </row>
    <row r="24" spans="1:170" x14ac:dyDescent="0.25">
      <c r="A24">
        <v>8</v>
      </c>
      <c r="B24">
        <v>1608233135</v>
      </c>
      <c r="C24">
        <v>638</v>
      </c>
      <c r="D24" t="s">
        <v>319</v>
      </c>
      <c r="E24" t="s">
        <v>320</v>
      </c>
      <c r="F24" t="s">
        <v>285</v>
      </c>
      <c r="G24" t="s">
        <v>286</v>
      </c>
      <c r="H24">
        <v>1608233127</v>
      </c>
      <c r="I24">
        <f t="shared" si="0"/>
        <v>6.7332237489850706E-4</v>
      </c>
      <c r="J24">
        <f t="shared" si="1"/>
        <v>5.5737188702271245</v>
      </c>
      <c r="K24">
        <f t="shared" si="2"/>
        <v>399.77335483871002</v>
      </c>
      <c r="L24">
        <f t="shared" si="3"/>
        <v>162.41630891178289</v>
      </c>
      <c r="M24">
        <f t="shared" si="4"/>
        <v>16.511838351418881</v>
      </c>
      <c r="N24">
        <f t="shared" si="5"/>
        <v>40.642427207766175</v>
      </c>
      <c r="O24">
        <f t="shared" si="6"/>
        <v>3.9091920619169669E-2</v>
      </c>
      <c r="P24">
        <f t="shared" si="7"/>
        <v>2.9566612780200927</v>
      </c>
      <c r="Q24">
        <f t="shared" si="8"/>
        <v>3.8807035600513871E-2</v>
      </c>
      <c r="R24">
        <f t="shared" si="9"/>
        <v>2.4279819827936588E-2</v>
      </c>
      <c r="S24">
        <f t="shared" si="10"/>
        <v>231.29247615257577</v>
      </c>
      <c r="T24">
        <f t="shared" si="11"/>
        <v>29.162093859925374</v>
      </c>
      <c r="U24">
        <f t="shared" si="12"/>
        <v>29.014606451612899</v>
      </c>
      <c r="V24">
        <f t="shared" si="13"/>
        <v>4.0251732647702907</v>
      </c>
      <c r="W24">
        <f t="shared" si="14"/>
        <v>61.093654293304681</v>
      </c>
      <c r="X24">
        <f t="shared" si="15"/>
        <v>2.3162690279068396</v>
      </c>
      <c r="Y24">
        <f t="shared" si="16"/>
        <v>3.7913414325924224</v>
      </c>
      <c r="Z24">
        <f t="shared" si="17"/>
        <v>1.7089042368634511</v>
      </c>
      <c r="AA24">
        <f t="shared" si="18"/>
        <v>-29.693516733024161</v>
      </c>
      <c r="AB24">
        <f t="shared" si="19"/>
        <v>-164.24938185043678</v>
      </c>
      <c r="AC24">
        <f t="shared" si="20"/>
        <v>-12.169534743486793</v>
      </c>
      <c r="AD24">
        <f t="shared" si="21"/>
        <v>25.18004282562805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53524.433569485183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716.49984615384597</v>
      </c>
      <c r="AR24">
        <v>799.48</v>
      </c>
      <c r="AS24">
        <f t="shared" si="27"/>
        <v>0.10379265753509037</v>
      </c>
      <c r="AT24">
        <v>0.5</v>
      </c>
      <c r="AU24">
        <f t="shared" si="28"/>
        <v>1180.1921341114464</v>
      </c>
      <c r="AV24">
        <f t="shared" si="29"/>
        <v>5.5737188702271245</v>
      </c>
      <c r="AW24">
        <f t="shared" si="30"/>
        <v>61.247639000718401</v>
      </c>
      <c r="AX24">
        <f t="shared" si="31"/>
        <v>0.30072046830439797</v>
      </c>
      <c r="AY24">
        <f t="shared" si="32"/>
        <v>5.2122583876350933E-3</v>
      </c>
      <c r="AZ24">
        <f t="shared" si="33"/>
        <v>3.0802521639065392</v>
      </c>
      <c r="BA24" t="s">
        <v>322</v>
      </c>
      <c r="BB24">
        <v>559.05999999999995</v>
      </c>
      <c r="BC24">
        <f t="shared" si="34"/>
        <v>240.42000000000007</v>
      </c>
      <c r="BD24">
        <f t="shared" si="35"/>
        <v>0.34514663441541482</v>
      </c>
      <c r="BE24">
        <f t="shared" si="36"/>
        <v>0.911055042138053</v>
      </c>
      <c r="BF24">
        <f t="shared" si="37"/>
        <v>0.9878227903739798</v>
      </c>
      <c r="BG24">
        <f t="shared" si="38"/>
        <v>0.96701367492865298</v>
      </c>
      <c r="BH24">
        <f t="shared" si="39"/>
        <v>1400.0083870967701</v>
      </c>
      <c r="BI24">
        <f t="shared" si="40"/>
        <v>1180.1921341114464</v>
      </c>
      <c r="BJ24">
        <f t="shared" si="41"/>
        <v>0.84298933134167731</v>
      </c>
      <c r="BK24">
        <f t="shared" si="42"/>
        <v>0.19597866268335479</v>
      </c>
      <c r="BL24">
        <v>6</v>
      </c>
      <c r="BM24">
        <v>0.5</v>
      </c>
      <c r="BN24" t="s">
        <v>290</v>
      </c>
      <c r="BO24">
        <v>2</v>
      </c>
      <c r="BP24">
        <v>1608233127</v>
      </c>
      <c r="BQ24">
        <v>399.77335483871002</v>
      </c>
      <c r="BR24">
        <v>406.78470967741902</v>
      </c>
      <c r="BS24">
        <v>22.783645161290298</v>
      </c>
      <c r="BT24">
        <v>21.994080645161301</v>
      </c>
      <c r="BU24">
        <v>396.864709677419</v>
      </c>
      <c r="BV24">
        <v>22.622425806451599</v>
      </c>
      <c r="BW24">
        <v>500.00851612903199</v>
      </c>
      <c r="BX24">
        <v>101.613709677419</v>
      </c>
      <c r="BY24">
        <v>4.9962290322580601E-2</v>
      </c>
      <c r="BZ24">
        <v>27.984180645161299</v>
      </c>
      <c r="CA24">
        <v>29.014606451612899</v>
      </c>
      <c r="CB24">
        <v>999.9</v>
      </c>
      <c r="CC24">
        <v>0</v>
      </c>
      <c r="CD24">
        <v>0</v>
      </c>
      <c r="CE24">
        <v>9994.0958064516108</v>
      </c>
      <c r="CF24">
        <v>0</v>
      </c>
      <c r="CG24">
        <v>782.08470967741903</v>
      </c>
      <c r="CH24">
        <v>1400.0083870967701</v>
      </c>
      <c r="CI24">
        <v>0.89999812903225795</v>
      </c>
      <c r="CJ24">
        <v>0.100001832258065</v>
      </c>
      <c r="CK24">
        <v>0</v>
      </c>
      <c r="CL24">
        <v>716.51667741935501</v>
      </c>
      <c r="CM24">
        <v>4.9993800000000004</v>
      </c>
      <c r="CN24">
        <v>10151.7096774194</v>
      </c>
      <c r="CO24">
        <v>11164.3870967742</v>
      </c>
      <c r="CP24">
        <v>46.662999999999997</v>
      </c>
      <c r="CQ24">
        <v>49.026000000000003</v>
      </c>
      <c r="CR24">
        <v>47.495935483871001</v>
      </c>
      <c r="CS24">
        <v>48.893000000000001</v>
      </c>
      <c r="CT24">
        <v>48.387</v>
      </c>
      <c r="CU24">
        <v>1255.50548387097</v>
      </c>
      <c r="CV24">
        <v>139.50290322580599</v>
      </c>
      <c r="CW24">
        <v>0</v>
      </c>
      <c r="CX24">
        <v>119.700000047684</v>
      </c>
      <c r="CY24">
        <v>0</v>
      </c>
      <c r="CZ24">
        <v>716.49984615384597</v>
      </c>
      <c r="DA24">
        <v>-1.18386325310498</v>
      </c>
      <c r="DB24">
        <v>-28.5435898266857</v>
      </c>
      <c r="DC24">
        <v>10151.396153846201</v>
      </c>
      <c r="DD24">
        <v>15</v>
      </c>
      <c r="DE24">
        <v>1608232576</v>
      </c>
      <c r="DF24" t="s">
        <v>297</v>
      </c>
      <c r="DG24">
        <v>1608232576</v>
      </c>
      <c r="DH24">
        <v>1608232570</v>
      </c>
      <c r="DI24">
        <v>13</v>
      </c>
      <c r="DJ24">
        <v>-3.2549999999999999</v>
      </c>
      <c r="DK24">
        <v>2E-3</v>
      </c>
      <c r="DL24">
        <v>2.9089999999999998</v>
      </c>
      <c r="DM24">
        <v>0.161</v>
      </c>
      <c r="DN24">
        <v>41</v>
      </c>
      <c r="DO24">
        <v>23</v>
      </c>
      <c r="DP24">
        <v>0.23</v>
      </c>
      <c r="DQ24">
        <v>0.2</v>
      </c>
      <c r="DR24">
        <v>5.5758217370459198</v>
      </c>
      <c r="DS24">
        <v>-0.23145558704843</v>
      </c>
      <c r="DT24">
        <v>3.4385780722755298E-2</v>
      </c>
      <c r="DU24">
        <v>1</v>
      </c>
      <c r="DV24">
        <v>-7.0101009999999997</v>
      </c>
      <c r="DW24">
        <v>0.29170785317020398</v>
      </c>
      <c r="DX24">
        <v>4.2131689209746498E-2</v>
      </c>
      <c r="DY24">
        <v>0</v>
      </c>
      <c r="DZ24">
        <v>0.78980286666666699</v>
      </c>
      <c r="EA24">
        <v>4.6545263626250603E-2</v>
      </c>
      <c r="EB24">
        <v>3.4155925277403101E-3</v>
      </c>
      <c r="EC24">
        <v>1</v>
      </c>
      <c r="ED24">
        <v>2</v>
      </c>
      <c r="EE24">
        <v>3</v>
      </c>
      <c r="EF24" t="s">
        <v>323</v>
      </c>
      <c r="EG24">
        <v>100</v>
      </c>
      <c r="EH24">
        <v>100</v>
      </c>
      <c r="EI24">
        <v>2.9089999999999998</v>
      </c>
      <c r="EJ24">
        <v>0.16120000000000001</v>
      </c>
      <c r="EK24">
        <v>2.9087200000000002</v>
      </c>
      <c r="EL24">
        <v>0</v>
      </c>
      <c r="EM24">
        <v>0</v>
      </c>
      <c r="EN24">
        <v>0</v>
      </c>
      <c r="EO24">
        <v>0.16122500000000201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9.3000000000000007</v>
      </c>
      <c r="EX24">
        <v>9.4</v>
      </c>
      <c r="EY24">
        <v>2</v>
      </c>
      <c r="EZ24">
        <v>492.34300000000002</v>
      </c>
      <c r="FA24">
        <v>506.33300000000003</v>
      </c>
      <c r="FB24">
        <v>24.411999999999999</v>
      </c>
      <c r="FC24">
        <v>33.503100000000003</v>
      </c>
      <c r="FD24">
        <v>29.999300000000002</v>
      </c>
      <c r="FE24">
        <v>33.405299999999997</v>
      </c>
      <c r="FF24">
        <v>33.449300000000001</v>
      </c>
      <c r="FG24">
        <v>21.185400000000001</v>
      </c>
      <c r="FH24">
        <v>100</v>
      </c>
      <c r="FI24">
        <v>0</v>
      </c>
      <c r="FJ24">
        <v>24.422899999999998</v>
      </c>
      <c r="FK24">
        <v>406.70800000000003</v>
      </c>
      <c r="FL24">
        <v>4.51213</v>
      </c>
      <c r="FM24">
        <v>100.789</v>
      </c>
      <c r="FN24">
        <v>100.32899999999999</v>
      </c>
    </row>
    <row r="25" spans="1:170" x14ac:dyDescent="0.25">
      <c r="A25">
        <v>9</v>
      </c>
      <c r="B25">
        <v>1608233232.5</v>
      </c>
      <c r="C25">
        <v>735.5</v>
      </c>
      <c r="D25" t="s">
        <v>324</v>
      </c>
      <c r="E25" t="s">
        <v>325</v>
      </c>
      <c r="F25" t="s">
        <v>285</v>
      </c>
      <c r="G25" t="s">
        <v>286</v>
      </c>
      <c r="H25">
        <v>1608233224.5</v>
      </c>
      <c r="I25">
        <f t="shared" si="0"/>
        <v>6.2793985000828847E-4</v>
      </c>
      <c r="J25">
        <f t="shared" si="1"/>
        <v>6.5370855018347021</v>
      </c>
      <c r="K25">
        <f t="shared" si="2"/>
        <v>500.49335483870999</v>
      </c>
      <c r="L25">
        <f t="shared" si="3"/>
        <v>199.94500511248643</v>
      </c>
      <c r="M25">
        <f t="shared" si="4"/>
        <v>20.32756074494371</v>
      </c>
      <c r="N25">
        <f t="shared" si="5"/>
        <v>50.88303689907579</v>
      </c>
      <c r="O25">
        <f t="shared" si="6"/>
        <v>3.6180768402423798E-2</v>
      </c>
      <c r="P25">
        <f t="shared" si="7"/>
        <v>2.9583978747332771</v>
      </c>
      <c r="Q25">
        <f t="shared" si="8"/>
        <v>3.5936733217601623E-2</v>
      </c>
      <c r="R25">
        <f t="shared" si="9"/>
        <v>2.2482246491566878E-2</v>
      </c>
      <c r="S25">
        <f t="shared" si="10"/>
        <v>231.29169827240591</v>
      </c>
      <c r="T25">
        <f t="shared" si="11"/>
        <v>29.182289697295502</v>
      </c>
      <c r="U25">
        <f t="shared" si="12"/>
        <v>28.9909258064516</v>
      </c>
      <c r="V25">
        <f t="shared" si="13"/>
        <v>4.0196614915557065</v>
      </c>
      <c r="W25">
        <f t="shared" si="14"/>
        <v>60.590119564975865</v>
      </c>
      <c r="X25">
        <f t="shared" si="15"/>
        <v>2.2984060277002816</v>
      </c>
      <c r="Y25">
        <f t="shared" si="16"/>
        <v>3.7933677045075118</v>
      </c>
      <c r="Z25">
        <f t="shared" si="17"/>
        <v>1.7212554638554249</v>
      </c>
      <c r="AA25">
        <f t="shared" si="18"/>
        <v>-27.692147385365523</v>
      </c>
      <c r="AB25">
        <f t="shared" si="19"/>
        <v>-159.1072757075672</v>
      </c>
      <c r="AC25">
        <f t="shared" si="20"/>
        <v>-11.780773821732264</v>
      </c>
      <c r="AD25">
        <f t="shared" si="21"/>
        <v>32.711501357740929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53573.458913300092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724.95538461538399</v>
      </c>
      <c r="AR25">
        <v>817.05</v>
      </c>
      <c r="AS25">
        <f t="shared" si="27"/>
        <v>0.11271600928292758</v>
      </c>
      <c r="AT25">
        <v>0.5</v>
      </c>
      <c r="AU25">
        <f t="shared" si="28"/>
        <v>1180.1851431909161</v>
      </c>
      <c r="AV25">
        <f t="shared" si="29"/>
        <v>6.5370855018347021</v>
      </c>
      <c r="AW25">
        <f t="shared" si="30"/>
        <v>66.512879777740253</v>
      </c>
      <c r="AX25">
        <f t="shared" si="31"/>
        <v>0.31723884707178257</v>
      </c>
      <c r="AY25">
        <f t="shared" si="32"/>
        <v>6.0285735866952642E-3</v>
      </c>
      <c r="AZ25">
        <f t="shared" si="33"/>
        <v>2.9925096383330274</v>
      </c>
      <c r="BA25" t="s">
        <v>327</v>
      </c>
      <c r="BB25">
        <v>557.85</v>
      </c>
      <c r="BC25">
        <f t="shared" si="34"/>
        <v>259.19999999999993</v>
      </c>
      <c r="BD25">
        <f t="shared" si="35"/>
        <v>0.35530330009496908</v>
      </c>
      <c r="BE25">
        <f t="shared" si="36"/>
        <v>0.90415016474190424</v>
      </c>
      <c r="BF25">
        <f t="shared" si="37"/>
        <v>0.90668332765345649</v>
      </c>
      <c r="BG25">
        <f t="shared" si="38"/>
        <v>0.96011428799269238</v>
      </c>
      <c r="BH25">
        <f t="shared" si="39"/>
        <v>1399.9996774193601</v>
      </c>
      <c r="BI25">
        <f t="shared" si="40"/>
        <v>1180.1851431909161</v>
      </c>
      <c r="BJ25">
        <f t="shared" si="41"/>
        <v>0.84298958223073917</v>
      </c>
      <c r="BK25">
        <f t="shared" si="42"/>
        <v>0.19597916446147834</v>
      </c>
      <c r="BL25">
        <v>6</v>
      </c>
      <c r="BM25">
        <v>0.5</v>
      </c>
      <c r="BN25" t="s">
        <v>290</v>
      </c>
      <c r="BO25">
        <v>2</v>
      </c>
      <c r="BP25">
        <v>1608233224.5</v>
      </c>
      <c r="BQ25">
        <v>500.49335483870999</v>
      </c>
      <c r="BR25">
        <v>508.71464516128998</v>
      </c>
      <c r="BS25">
        <v>22.607474193548398</v>
      </c>
      <c r="BT25">
        <v>21.8710129032258</v>
      </c>
      <c r="BU25">
        <v>496.55835483870999</v>
      </c>
      <c r="BV25">
        <v>22.455474193548401</v>
      </c>
      <c r="BW25">
        <v>500.02116129032299</v>
      </c>
      <c r="BX25">
        <v>101.61651612903199</v>
      </c>
      <c r="BY25">
        <v>4.9243080645161301E-2</v>
      </c>
      <c r="BZ25">
        <v>27.9933451612903</v>
      </c>
      <c r="CA25">
        <v>28.9909258064516</v>
      </c>
      <c r="CB25">
        <v>999.9</v>
      </c>
      <c r="CC25">
        <v>0</v>
      </c>
      <c r="CD25">
        <v>0</v>
      </c>
      <c r="CE25">
        <v>10003.669354838699</v>
      </c>
      <c r="CF25">
        <v>0</v>
      </c>
      <c r="CG25">
        <v>399.89148387096799</v>
      </c>
      <c r="CH25">
        <v>1399.9996774193601</v>
      </c>
      <c r="CI25">
        <v>0.89999190322580702</v>
      </c>
      <c r="CJ25">
        <v>0.100008083870968</v>
      </c>
      <c r="CK25">
        <v>0</v>
      </c>
      <c r="CL25">
        <v>724.96932258064498</v>
      </c>
      <c r="CM25">
        <v>4.9993800000000004</v>
      </c>
      <c r="CN25">
        <v>10289.1935483871</v>
      </c>
      <c r="CO25">
        <v>11164.3129032258</v>
      </c>
      <c r="CP25">
        <v>47.05</v>
      </c>
      <c r="CQ25">
        <v>49.457322580645098</v>
      </c>
      <c r="CR25">
        <v>47.902999999999999</v>
      </c>
      <c r="CS25">
        <v>49.241870967741903</v>
      </c>
      <c r="CT25">
        <v>48.731709677419403</v>
      </c>
      <c r="CU25">
        <v>1255.49</v>
      </c>
      <c r="CV25">
        <v>139.514193548387</v>
      </c>
      <c r="CW25">
        <v>0</v>
      </c>
      <c r="CX25">
        <v>97</v>
      </c>
      <c r="CY25">
        <v>0</v>
      </c>
      <c r="CZ25">
        <v>724.95538461538399</v>
      </c>
      <c r="DA25">
        <v>-1.42919658277661</v>
      </c>
      <c r="DB25">
        <v>-0.71111110321037796</v>
      </c>
      <c r="DC25">
        <v>10289.1769230769</v>
      </c>
      <c r="DD25">
        <v>15</v>
      </c>
      <c r="DE25">
        <v>1608233251.5</v>
      </c>
      <c r="DF25" t="s">
        <v>328</v>
      </c>
      <c r="DG25">
        <v>1608233251.5</v>
      </c>
      <c r="DH25">
        <v>1608233249.5</v>
      </c>
      <c r="DI25">
        <v>14</v>
      </c>
      <c r="DJ25">
        <v>1.026</v>
      </c>
      <c r="DK25">
        <v>-8.9999999999999993E-3</v>
      </c>
      <c r="DL25">
        <v>3.9350000000000001</v>
      </c>
      <c r="DM25">
        <v>0.152</v>
      </c>
      <c r="DN25">
        <v>509</v>
      </c>
      <c r="DO25">
        <v>22</v>
      </c>
      <c r="DP25">
        <v>0.14000000000000001</v>
      </c>
      <c r="DQ25">
        <v>0.06</v>
      </c>
      <c r="DR25">
        <v>7.3984841251778297</v>
      </c>
      <c r="DS25">
        <v>-0.26345670791660503</v>
      </c>
      <c r="DT25">
        <v>4.6853315561540598E-2</v>
      </c>
      <c r="DU25">
        <v>1</v>
      </c>
      <c r="DV25">
        <v>-9.2493556666666699</v>
      </c>
      <c r="DW25">
        <v>0.183897931034506</v>
      </c>
      <c r="DX25">
        <v>4.65011267020011E-2</v>
      </c>
      <c r="DY25">
        <v>1</v>
      </c>
      <c r="DZ25">
        <v>0.745680866666666</v>
      </c>
      <c r="EA25">
        <v>-2.3562447163519198E-2</v>
      </c>
      <c r="EB25">
        <v>2.5840383476686702E-3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3.9350000000000001</v>
      </c>
      <c r="EJ25">
        <v>0.152</v>
      </c>
      <c r="EK25">
        <v>2.9087200000000002</v>
      </c>
      <c r="EL25">
        <v>0</v>
      </c>
      <c r="EM25">
        <v>0</v>
      </c>
      <c r="EN25">
        <v>0</v>
      </c>
      <c r="EO25">
        <v>0.16122500000000201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10.9</v>
      </c>
      <c r="EX25">
        <v>11</v>
      </c>
      <c r="EY25">
        <v>2</v>
      </c>
      <c r="EZ25">
        <v>492.59300000000002</v>
      </c>
      <c r="FA25">
        <v>505.84</v>
      </c>
      <c r="FB25">
        <v>24.436499999999999</v>
      </c>
      <c r="FC25">
        <v>33.348300000000002</v>
      </c>
      <c r="FD25">
        <v>29.9998</v>
      </c>
      <c r="FE25">
        <v>33.2605</v>
      </c>
      <c r="FF25">
        <v>33.3108</v>
      </c>
      <c r="FG25">
        <v>25.292400000000001</v>
      </c>
      <c r="FH25">
        <v>100</v>
      </c>
      <c r="FI25">
        <v>15.791</v>
      </c>
      <c r="FJ25">
        <v>24.437899999999999</v>
      </c>
      <c r="FK25">
        <v>508.90699999999998</v>
      </c>
      <c r="FL25">
        <v>17.673999999999999</v>
      </c>
      <c r="FM25">
        <v>100.80800000000001</v>
      </c>
      <c r="FN25">
        <v>100.346</v>
      </c>
    </row>
    <row r="26" spans="1:170" x14ac:dyDescent="0.25">
      <c r="A26">
        <v>10</v>
      </c>
      <c r="B26">
        <v>1608233361.5</v>
      </c>
      <c r="C26">
        <v>864.5</v>
      </c>
      <c r="D26" t="s">
        <v>329</v>
      </c>
      <c r="E26" t="s">
        <v>330</v>
      </c>
      <c r="F26" t="s">
        <v>285</v>
      </c>
      <c r="G26" t="s">
        <v>286</v>
      </c>
      <c r="H26">
        <v>1608233353.5</v>
      </c>
      <c r="I26">
        <f t="shared" si="0"/>
        <v>6.0525097403845796E-4</v>
      </c>
      <c r="J26">
        <f t="shared" si="1"/>
        <v>8.1284787036633226</v>
      </c>
      <c r="K26">
        <f t="shared" si="2"/>
        <v>599.70593548387103</v>
      </c>
      <c r="L26">
        <f t="shared" si="3"/>
        <v>209.91133686928725</v>
      </c>
      <c r="M26">
        <f t="shared" si="4"/>
        <v>21.340686203863154</v>
      </c>
      <c r="N26">
        <f t="shared" si="5"/>
        <v>60.969247181370442</v>
      </c>
      <c r="O26">
        <f t="shared" si="6"/>
        <v>3.4561873632823016E-2</v>
      </c>
      <c r="P26">
        <f t="shared" si="7"/>
        <v>2.9573586618990784</v>
      </c>
      <c r="Q26">
        <f t="shared" si="8"/>
        <v>3.4339038106434905E-2</v>
      </c>
      <c r="R26">
        <f t="shared" si="9"/>
        <v>2.1481799785757958E-2</v>
      </c>
      <c r="S26">
        <f t="shared" si="10"/>
        <v>231.2924746650595</v>
      </c>
      <c r="T26">
        <f t="shared" si="11"/>
        <v>29.203899557652989</v>
      </c>
      <c r="U26">
        <f t="shared" si="12"/>
        <v>28.987325806451601</v>
      </c>
      <c r="V26">
        <f t="shared" si="13"/>
        <v>4.0188241524486363</v>
      </c>
      <c r="W26">
        <f t="shared" si="14"/>
        <v>60.115057312423247</v>
      </c>
      <c r="X26">
        <f t="shared" si="15"/>
        <v>2.2824311818192546</v>
      </c>
      <c r="Y26">
        <f t="shared" si="16"/>
        <v>3.7967711981995769</v>
      </c>
      <c r="Z26">
        <f t="shared" si="17"/>
        <v>1.7363929706293817</v>
      </c>
      <c r="AA26">
        <f t="shared" si="18"/>
        <v>-26.691567955095994</v>
      </c>
      <c r="AB26">
        <f t="shared" si="19"/>
        <v>-156.02465149514632</v>
      </c>
      <c r="AC26">
        <f t="shared" si="20"/>
        <v>-11.557263099787557</v>
      </c>
      <c r="AD26">
        <f t="shared" si="21"/>
        <v>37.018992115029647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53540.42782083006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735.44956000000002</v>
      </c>
      <c r="AR26">
        <v>837.11</v>
      </c>
      <c r="AS26">
        <f t="shared" si="27"/>
        <v>0.12144215216638199</v>
      </c>
      <c r="AT26">
        <v>0.5</v>
      </c>
      <c r="AU26">
        <f t="shared" si="28"/>
        <v>1180.1950566919475</v>
      </c>
      <c r="AV26">
        <f t="shared" si="29"/>
        <v>8.1284787036633226</v>
      </c>
      <c r="AW26">
        <f t="shared" si="30"/>
        <v>71.662713830397649</v>
      </c>
      <c r="AX26">
        <f t="shared" si="31"/>
        <v>0.34199806477046024</v>
      </c>
      <c r="AY26">
        <f t="shared" si="32"/>
        <v>7.376938357870135E-3</v>
      </c>
      <c r="AZ26">
        <f t="shared" si="33"/>
        <v>2.8968355413267073</v>
      </c>
      <c r="BA26" t="s">
        <v>332</v>
      </c>
      <c r="BB26">
        <v>550.82000000000005</v>
      </c>
      <c r="BC26">
        <f t="shared" si="34"/>
        <v>286.28999999999996</v>
      </c>
      <c r="BD26">
        <f t="shared" si="35"/>
        <v>0.35509602151664399</v>
      </c>
      <c r="BE26">
        <f t="shared" si="36"/>
        <v>0.89440702846646947</v>
      </c>
      <c r="BF26">
        <f t="shared" si="37"/>
        <v>0.8357960069060153</v>
      </c>
      <c r="BG26">
        <f t="shared" si="38"/>
        <v>0.95223712795083881</v>
      </c>
      <c r="BH26">
        <f t="shared" si="39"/>
        <v>1400.01225806452</v>
      </c>
      <c r="BI26">
        <f t="shared" si="40"/>
        <v>1180.1950566919475</v>
      </c>
      <c r="BJ26">
        <f t="shared" si="41"/>
        <v>0.84298908805522599</v>
      </c>
      <c r="BK26">
        <f t="shared" si="42"/>
        <v>0.19597817611045212</v>
      </c>
      <c r="BL26">
        <v>6</v>
      </c>
      <c r="BM26">
        <v>0.5</v>
      </c>
      <c r="BN26" t="s">
        <v>290</v>
      </c>
      <c r="BO26">
        <v>2</v>
      </c>
      <c r="BP26">
        <v>1608233353.5</v>
      </c>
      <c r="BQ26">
        <v>599.70593548387103</v>
      </c>
      <c r="BR26">
        <v>609.89541935483896</v>
      </c>
      <c r="BS26">
        <v>22.450458064516098</v>
      </c>
      <c r="BT26">
        <v>21.740480645161298</v>
      </c>
      <c r="BU26">
        <v>595.77090322580602</v>
      </c>
      <c r="BV26">
        <v>22.298116129032302</v>
      </c>
      <c r="BW26">
        <v>500.01264516128998</v>
      </c>
      <c r="BX26">
        <v>101.615806451613</v>
      </c>
      <c r="BY26">
        <v>4.9432416129032299E-2</v>
      </c>
      <c r="BZ26">
        <v>28.008729032258099</v>
      </c>
      <c r="CA26">
        <v>28.987325806451601</v>
      </c>
      <c r="CB26">
        <v>999.9</v>
      </c>
      <c r="CC26">
        <v>0</v>
      </c>
      <c r="CD26">
        <v>0</v>
      </c>
      <c r="CE26">
        <v>9997.8441935483897</v>
      </c>
      <c r="CF26">
        <v>0</v>
      </c>
      <c r="CG26">
        <v>492.14658064516101</v>
      </c>
      <c r="CH26">
        <v>1400.01225806452</v>
      </c>
      <c r="CI26">
        <v>0.90000661290322603</v>
      </c>
      <c r="CJ26">
        <v>9.99930516129032E-2</v>
      </c>
      <c r="CK26">
        <v>0</v>
      </c>
      <c r="CL26">
        <v>735.413064516129</v>
      </c>
      <c r="CM26">
        <v>4.9993800000000004</v>
      </c>
      <c r="CN26">
        <v>10424.248387096801</v>
      </c>
      <c r="CO26">
        <v>11164.4516129032</v>
      </c>
      <c r="CP26">
        <v>47.5</v>
      </c>
      <c r="CQ26">
        <v>49.933</v>
      </c>
      <c r="CR26">
        <v>48.375</v>
      </c>
      <c r="CS26">
        <v>49.683</v>
      </c>
      <c r="CT26">
        <v>49.131</v>
      </c>
      <c r="CU26">
        <v>1255.5203225806499</v>
      </c>
      <c r="CV26">
        <v>139.491935483871</v>
      </c>
      <c r="CW26">
        <v>0</v>
      </c>
      <c r="CX26">
        <v>128.39999985694899</v>
      </c>
      <c r="CY26">
        <v>0</v>
      </c>
      <c r="CZ26">
        <v>735.44956000000002</v>
      </c>
      <c r="DA26">
        <v>1.4526923224516499</v>
      </c>
      <c r="DB26">
        <v>2.4307692278380402</v>
      </c>
      <c r="DC26">
        <v>10424.219999999999</v>
      </c>
      <c r="DD26">
        <v>15</v>
      </c>
      <c r="DE26">
        <v>1608233251.5</v>
      </c>
      <c r="DF26" t="s">
        <v>328</v>
      </c>
      <c r="DG26">
        <v>1608233251.5</v>
      </c>
      <c r="DH26">
        <v>1608233249.5</v>
      </c>
      <c r="DI26">
        <v>14</v>
      </c>
      <c r="DJ26">
        <v>1.026</v>
      </c>
      <c r="DK26">
        <v>-8.9999999999999993E-3</v>
      </c>
      <c r="DL26">
        <v>3.9350000000000001</v>
      </c>
      <c r="DM26">
        <v>0.152</v>
      </c>
      <c r="DN26">
        <v>509</v>
      </c>
      <c r="DO26">
        <v>22</v>
      </c>
      <c r="DP26">
        <v>0.14000000000000001</v>
      </c>
      <c r="DQ26">
        <v>0.06</v>
      </c>
      <c r="DR26">
        <v>8.1356466985237397</v>
      </c>
      <c r="DS26">
        <v>-0.16062565759175901</v>
      </c>
      <c r="DT26">
        <v>7.0468310293269706E-2</v>
      </c>
      <c r="DU26">
        <v>1</v>
      </c>
      <c r="DV26">
        <v>-10.191376666666701</v>
      </c>
      <c r="DW26">
        <v>0.19151679644045799</v>
      </c>
      <c r="DX26">
        <v>8.3319592267098494E-2</v>
      </c>
      <c r="DY26">
        <v>1</v>
      </c>
      <c r="DZ26">
        <v>0.71014250000000001</v>
      </c>
      <c r="EA26">
        <v>-5.0615626251392501E-2</v>
      </c>
      <c r="EB26">
        <v>3.7425806136942501E-3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3.9350000000000001</v>
      </c>
      <c r="EJ26">
        <v>0.15229999999999999</v>
      </c>
      <c r="EK26">
        <v>3.9351000000001499</v>
      </c>
      <c r="EL26">
        <v>0</v>
      </c>
      <c r="EM26">
        <v>0</v>
      </c>
      <c r="EN26">
        <v>0</v>
      </c>
      <c r="EO26">
        <v>0.152339999999999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1.8</v>
      </c>
      <c r="EX26">
        <v>1.9</v>
      </c>
      <c r="EY26">
        <v>2</v>
      </c>
      <c r="EZ26">
        <v>492.43400000000003</v>
      </c>
      <c r="FA26">
        <v>506.01900000000001</v>
      </c>
      <c r="FB26">
        <v>24.299399999999999</v>
      </c>
      <c r="FC26">
        <v>33.294499999999999</v>
      </c>
      <c r="FD26">
        <v>30.000299999999999</v>
      </c>
      <c r="FE26">
        <v>33.185099999999998</v>
      </c>
      <c r="FF26">
        <v>33.239400000000003</v>
      </c>
      <c r="FG26">
        <v>29.281500000000001</v>
      </c>
      <c r="FH26">
        <v>100</v>
      </c>
      <c r="FI26">
        <v>12.373900000000001</v>
      </c>
      <c r="FJ26">
        <v>24.293700000000001</v>
      </c>
      <c r="FK26">
        <v>609.91899999999998</v>
      </c>
      <c r="FL26">
        <v>12.366300000000001</v>
      </c>
      <c r="FM26">
        <v>100.804</v>
      </c>
      <c r="FN26">
        <v>100.342</v>
      </c>
    </row>
    <row r="27" spans="1:170" x14ac:dyDescent="0.25">
      <c r="A27">
        <v>11</v>
      </c>
      <c r="B27">
        <v>1608233464.5</v>
      </c>
      <c r="C27">
        <v>967.5</v>
      </c>
      <c r="D27" t="s">
        <v>333</v>
      </c>
      <c r="E27" t="s">
        <v>334</v>
      </c>
      <c r="F27" t="s">
        <v>285</v>
      </c>
      <c r="G27" t="s">
        <v>286</v>
      </c>
      <c r="H27">
        <v>1608233456.75</v>
      </c>
      <c r="I27">
        <f t="shared" si="0"/>
        <v>6.221003686283634E-4</v>
      </c>
      <c r="J27">
        <f t="shared" si="1"/>
        <v>9.5819823540436246</v>
      </c>
      <c r="K27">
        <f t="shared" si="2"/>
        <v>699.61680000000001</v>
      </c>
      <c r="L27">
        <f t="shared" si="3"/>
        <v>251.47383266013361</v>
      </c>
      <c r="M27">
        <f t="shared" si="4"/>
        <v>25.565830457697853</v>
      </c>
      <c r="N27">
        <f t="shared" si="5"/>
        <v>71.125827705224438</v>
      </c>
      <c r="O27">
        <f t="shared" si="6"/>
        <v>3.5467778511385599E-2</v>
      </c>
      <c r="P27">
        <f t="shared" si="7"/>
        <v>2.9573454675946911</v>
      </c>
      <c r="Q27">
        <f t="shared" si="8"/>
        <v>3.5233150115214308E-2</v>
      </c>
      <c r="R27">
        <f t="shared" si="9"/>
        <v>2.2041669713720683E-2</v>
      </c>
      <c r="S27">
        <f t="shared" si="10"/>
        <v>231.28737064282188</v>
      </c>
      <c r="T27">
        <f t="shared" si="11"/>
        <v>29.172996742257848</v>
      </c>
      <c r="U27">
        <f t="shared" si="12"/>
        <v>28.970089999999999</v>
      </c>
      <c r="V27">
        <f t="shared" si="13"/>
        <v>4.0148173108507601</v>
      </c>
      <c r="W27">
        <f t="shared" si="14"/>
        <v>60.020108891287293</v>
      </c>
      <c r="X27">
        <f t="shared" si="15"/>
        <v>2.2753005108703168</v>
      </c>
      <c r="Y27">
        <f t="shared" si="16"/>
        <v>3.790897005854327</v>
      </c>
      <c r="Z27">
        <f t="shared" si="17"/>
        <v>1.7395167999804433</v>
      </c>
      <c r="AA27">
        <f t="shared" si="18"/>
        <v>-27.434626256510825</v>
      </c>
      <c r="AB27">
        <f t="shared" si="19"/>
        <v>-157.51041703006933</v>
      </c>
      <c r="AC27">
        <f t="shared" si="20"/>
        <v>-11.664829350227935</v>
      </c>
      <c r="AD27">
        <f t="shared" si="21"/>
        <v>34.677498006013792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53544.745521006087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752.58091999999999</v>
      </c>
      <c r="AR27">
        <v>862.47</v>
      </c>
      <c r="AS27">
        <f t="shared" si="27"/>
        <v>0.12741206070935807</v>
      </c>
      <c r="AT27">
        <v>0.5</v>
      </c>
      <c r="AU27">
        <f t="shared" si="28"/>
        <v>1180.1644588991126</v>
      </c>
      <c r="AV27">
        <f t="shared" si="29"/>
        <v>9.5819823540436246</v>
      </c>
      <c r="AW27">
        <f t="shared" si="30"/>
        <v>75.183592842140214</v>
      </c>
      <c r="AX27">
        <f t="shared" si="31"/>
        <v>0.35938641344046751</v>
      </c>
      <c r="AY27">
        <f t="shared" si="32"/>
        <v>8.6087407202019139E-3</v>
      </c>
      <c r="AZ27">
        <f t="shared" si="33"/>
        <v>2.7822532957668087</v>
      </c>
      <c r="BA27" t="s">
        <v>336</v>
      </c>
      <c r="BB27">
        <v>552.51</v>
      </c>
      <c r="BC27">
        <f t="shared" si="34"/>
        <v>309.96000000000004</v>
      </c>
      <c r="BD27">
        <f t="shared" si="35"/>
        <v>0.35452664859981942</v>
      </c>
      <c r="BE27">
        <f t="shared" si="36"/>
        <v>0.88560546507379401</v>
      </c>
      <c r="BF27">
        <f t="shared" si="37"/>
        <v>0.74757996975263041</v>
      </c>
      <c r="BG27">
        <f t="shared" si="38"/>
        <v>0.94227876410929301</v>
      </c>
      <c r="BH27">
        <f t="shared" si="39"/>
        <v>1399.9753333333299</v>
      </c>
      <c r="BI27">
        <f t="shared" si="40"/>
        <v>1180.1644588991126</v>
      </c>
      <c r="BJ27">
        <f t="shared" si="41"/>
        <v>0.84298946617091508</v>
      </c>
      <c r="BK27">
        <f t="shared" si="42"/>
        <v>0.19597893234183025</v>
      </c>
      <c r="BL27">
        <v>6</v>
      </c>
      <c r="BM27">
        <v>0.5</v>
      </c>
      <c r="BN27" t="s">
        <v>290</v>
      </c>
      <c r="BO27">
        <v>2</v>
      </c>
      <c r="BP27">
        <v>1608233456.75</v>
      </c>
      <c r="BQ27">
        <v>699.61680000000001</v>
      </c>
      <c r="BR27">
        <v>711.63729999999998</v>
      </c>
      <c r="BS27">
        <v>22.380596666666701</v>
      </c>
      <c r="BT27">
        <v>21.650793333333301</v>
      </c>
      <c r="BU27">
        <v>695.681733333333</v>
      </c>
      <c r="BV27">
        <v>22.228269999999998</v>
      </c>
      <c r="BW27">
        <v>500.00653333333298</v>
      </c>
      <c r="BX27">
        <v>101.61476666666699</v>
      </c>
      <c r="BY27">
        <v>4.9212393333333299E-2</v>
      </c>
      <c r="BZ27">
        <v>27.98217</v>
      </c>
      <c r="CA27">
        <v>28.970089999999999</v>
      </c>
      <c r="CB27">
        <v>999.9</v>
      </c>
      <c r="CC27">
        <v>0</v>
      </c>
      <c r="CD27">
        <v>0</v>
      </c>
      <c r="CE27">
        <v>9997.8716666666696</v>
      </c>
      <c r="CF27">
        <v>0</v>
      </c>
      <c r="CG27">
        <v>1026.33733333333</v>
      </c>
      <c r="CH27">
        <v>1399.9753333333299</v>
      </c>
      <c r="CI27">
        <v>0.89999459999999998</v>
      </c>
      <c r="CJ27">
        <v>0.10000547999999999</v>
      </c>
      <c r="CK27">
        <v>0</v>
      </c>
      <c r="CL27">
        <v>752.59780000000001</v>
      </c>
      <c r="CM27">
        <v>4.9993800000000004</v>
      </c>
      <c r="CN27">
        <v>10674.52</v>
      </c>
      <c r="CO27">
        <v>11164.1133333333</v>
      </c>
      <c r="CP27">
        <v>47.870800000000003</v>
      </c>
      <c r="CQ27">
        <v>50.274799999999999</v>
      </c>
      <c r="CR27">
        <v>48.733199999999997</v>
      </c>
      <c r="CS27">
        <v>50.041333333333299</v>
      </c>
      <c r="CT27">
        <v>49.474800000000002</v>
      </c>
      <c r="CU27">
        <v>1255.4733333333299</v>
      </c>
      <c r="CV27">
        <v>139.506333333333</v>
      </c>
      <c r="CW27">
        <v>0</v>
      </c>
      <c r="CX27">
        <v>102.700000047684</v>
      </c>
      <c r="CY27">
        <v>0</v>
      </c>
      <c r="CZ27">
        <v>752.58091999999999</v>
      </c>
      <c r="DA27">
        <v>-0.58807690916945399</v>
      </c>
      <c r="DB27">
        <v>-3.7153846298043498</v>
      </c>
      <c r="DC27">
        <v>10674.392</v>
      </c>
      <c r="DD27">
        <v>15</v>
      </c>
      <c r="DE27">
        <v>1608233251.5</v>
      </c>
      <c r="DF27" t="s">
        <v>328</v>
      </c>
      <c r="DG27">
        <v>1608233251.5</v>
      </c>
      <c r="DH27">
        <v>1608233249.5</v>
      </c>
      <c r="DI27">
        <v>14</v>
      </c>
      <c r="DJ27">
        <v>1.026</v>
      </c>
      <c r="DK27">
        <v>-8.9999999999999993E-3</v>
      </c>
      <c r="DL27">
        <v>3.9350000000000001</v>
      </c>
      <c r="DM27">
        <v>0.152</v>
      </c>
      <c r="DN27">
        <v>509</v>
      </c>
      <c r="DO27">
        <v>22</v>
      </c>
      <c r="DP27">
        <v>0.14000000000000001</v>
      </c>
      <c r="DQ27">
        <v>0.06</v>
      </c>
      <c r="DR27">
        <v>9.5977633662113</v>
      </c>
      <c r="DS27">
        <v>-0.20385675949204801</v>
      </c>
      <c r="DT27">
        <v>8.2783512807241999E-2</v>
      </c>
      <c r="DU27">
        <v>1</v>
      </c>
      <c r="DV27">
        <v>-12.0293733333333</v>
      </c>
      <c r="DW27">
        <v>8.8215350389321198E-2</v>
      </c>
      <c r="DX27">
        <v>9.0213040200528796E-2</v>
      </c>
      <c r="DY27">
        <v>1</v>
      </c>
      <c r="DZ27">
        <v>0.72948043333333301</v>
      </c>
      <c r="EA27">
        <v>3.1957775305895497E-2</v>
      </c>
      <c r="EB27">
        <v>2.43316751969298E-3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3.9350000000000001</v>
      </c>
      <c r="EJ27">
        <v>0.15229999999999999</v>
      </c>
      <c r="EK27">
        <v>3.9351000000001499</v>
      </c>
      <c r="EL27">
        <v>0</v>
      </c>
      <c r="EM27">
        <v>0</v>
      </c>
      <c r="EN27">
        <v>0</v>
      </c>
      <c r="EO27">
        <v>0.152339999999999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3.5</v>
      </c>
      <c r="EX27">
        <v>3.6</v>
      </c>
      <c r="EY27">
        <v>2</v>
      </c>
      <c r="EZ27">
        <v>491.959</v>
      </c>
      <c r="FA27">
        <v>506.029</v>
      </c>
      <c r="FB27">
        <v>24.276599999999998</v>
      </c>
      <c r="FC27">
        <v>33.3735</v>
      </c>
      <c r="FD27">
        <v>30.000299999999999</v>
      </c>
      <c r="FE27">
        <v>33.215600000000002</v>
      </c>
      <c r="FF27">
        <v>33.266199999999998</v>
      </c>
      <c r="FG27">
        <v>33.192</v>
      </c>
      <c r="FH27">
        <v>100</v>
      </c>
      <c r="FI27">
        <v>7.0036199999999997</v>
      </c>
      <c r="FJ27">
        <v>24.2806</v>
      </c>
      <c r="FK27">
        <v>711.85799999999995</v>
      </c>
      <c r="FL27">
        <v>8.2935599999999994</v>
      </c>
      <c r="FM27">
        <v>100.785</v>
      </c>
      <c r="FN27">
        <v>100.325</v>
      </c>
    </row>
    <row r="28" spans="1:170" x14ac:dyDescent="0.25">
      <c r="A28">
        <v>12</v>
      </c>
      <c r="B28">
        <v>1608233572.5</v>
      </c>
      <c r="C28">
        <v>1075.5</v>
      </c>
      <c r="D28" t="s">
        <v>337</v>
      </c>
      <c r="E28" t="s">
        <v>338</v>
      </c>
      <c r="F28" t="s">
        <v>285</v>
      </c>
      <c r="G28" t="s">
        <v>286</v>
      </c>
      <c r="H28">
        <v>1608233564.75</v>
      </c>
      <c r="I28">
        <f t="shared" si="0"/>
        <v>5.7459298146104792E-4</v>
      </c>
      <c r="J28">
        <f t="shared" si="1"/>
        <v>10.08015674332772</v>
      </c>
      <c r="K28">
        <f t="shared" si="2"/>
        <v>799.800833333333</v>
      </c>
      <c r="L28">
        <f t="shared" si="3"/>
        <v>280.17593982184309</v>
      </c>
      <c r="M28">
        <f t="shared" si="4"/>
        <v>28.485257289734154</v>
      </c>
      <c r="N28">
        <f t="shared" si="5"/>
        <v>81.315092696862621</v>
      </c>
      <c r="O28">
        <f t="shared" si="6"/>
        <v>3.2159037852732088E-2</v>
      </c>
      <c r="P28">
        <f t="shared" si="7"/>
        <v>2.9578013988499814</v>
      </c>
      <c r="Q28">
        <f t="shared" si="8"/>
        <v>3.1966044863695427E-2</v>
      </c>
      <c r="R28">
        <f t="shared" si="9"/>
        <v>1.9996020995279598E-2</v>
      </c>
      <c r="S28">
        <f t="shared" si="10"/>
        <v>231.29195184934579</v>
      </c>
      <c r="T28">
        <f t="shared" si="11"/>
        <v>29.211587557132116</v>
      </c>
      <c r="U28">
        <f t="shared" si="12"/>
        <v>29.005469999999999</v>
      </c>
      <c r="V28">
        <f t="shared" si="13"/>
        <v>4.0230459355899768</v>
      </c>
      <c r="W28">
        <f t="shared" si="14"/>
        <v>59.311809029941777</v>
      </c>
      <c r="X28">
        <f t="shared" si="15"/>
        <v>2.2519285585627857</v>
      </c>
      <c r="Y28">
        <f t="shared" si="16"/>
        <v>3.7967625594187622</v>
      </c>
      <c r="Z28">
        <f t="shared" si="17"/>
        <v>1.7711173770271911</v>
      </c>
      <c r="AA28">
        <f t="shared" si="18"/>
        <v>-25.339550482432212</v>
      </c>
      <c r="AB28">
        <f t="shared" si="19"/>
        <v>-158.94752463017215</v>
      </c>
      <c r="AC28">
        <f t="shared" si="20"/>
        <v>-11.773069219035227</v>
      </c>
      <c r="AD28">
        <f t="shared" si="21"/>
        <v>35.231807517706216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53553.40983336803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759.80047999999999</v>
      </c>
      <c r="AR28">
        <v>872.72</v>
      </c>
      <c r="AS28">
        <f t="shared" si="27"/>
        <v>0.12938802823356865</v>
      </c>
      <c r="AT28">
        <v>0.5</v>
      </c>
      <c r="AU28">
        <f t="shared" si="28"/>
        <v>1180.192821853215</v>
      </c>
      <c r="AV28">
        <f t="shared" si="29"/>
        <v>10.08015674332772</v>
      </c>
      <c r="AW28">
        <f t="shared" si="30"/>
        <v>76.351411077499421</v>
      </c>
      <c r="AX28">
        <f t="shared" si="31"/>
        <v>0.36027591896599148</v>
      </c>
      <c r="AY28">
        <f t="shared" si="32"/>
        <v>9.0306465399511687E-3</v>
      </c>
      <c r="AZ28">
        <f t="shared" si="33"/>
        <v>2.7378311485929046</v>
      </c>
      <c r="BA28" t="s">
        <v>340</v>
      </c>
      <c r="BB28">
        <v>558.29999999999995</v>
      </c>
      <c r="BC28">
        <f t="shared" si="34"/>
        <v>314.42000000000007</v>
      </c>
      <c r="BD28">
        <f t="shared" si="35"/>
        <v>0.35913593282870049</v>
      </c>
      <c r="BE28">
        <f t="shared" si="36"/>
        <v>0.88371095281420819</v>
      </c>
      <c r="BF28">
        <f t="shared" si="37"/>
        <v>0.71812077332498392</v>
      </c>
      <c r="BG28">
        <f t="shared" si="38"/>
        <v>0.93825379449668078</v>
      </c>
      <c r="BH28">
        <f t="shared" si="39"/>
        <v>1400.00966666667</v>
      </c>
      <c r="BI28">
        <f t="shared" si="40"/>
        <v>1180.192821853215</v>
      </c>
      <c r="BJ28">
        <f t="shared" si="41"/>
        <v>0.84298905211360131</v>
      </c>
      <c r="BK28">
        <f t="shared" si="42"/>
        <v>0.19597810422720266</v>
      </c>
      <c r="BL28">
        <v>6</v>
      </c>
      <c r="BM28">
        <v>0.5</v>
      </c>
      <c r="BN28" t="s">
        <v>290</v>
      </c>
      <c r="BO28">
        <v>2</v>
      </c>
      <c r="BP28">
        <v>1608233564.75</v>
      </c>
      <c r="BQ28">
        <v>799.800833333333</v>
      </c>
      <c r="BR28">
        <v>812.44813333333298</v>
      </c>
      <c r="BS28">
        <v>22.149570000000001</v>
      </c>
      <c r="BT28">
        <v>21.475349999999999</v>
      </c>
      <c r="BU28">
        <v>795.86580000000004</v>
      </c>
      <c r="BV28">
        <v>21.997236666666701</v>
      </c>
      <c r="BW28">
        <v>500.01423333333298</v>
      </c>
      <c r="BX28">
        <v>101.61936666666701</v>
      </c>
      <c r="BY28">
        <v>4.9810593333333299E-2</v>
      </c>
      <c r="BZ28">
        <v>28.008690000000001</v>
      </c>
      <c r="CA28">
        <v>29.005469999999999</v>
      </c>
      <c r="CB28">
        <v>999.9</v>
      </c>
      <c r="CC28">
        <v>0</v>
      </c>
      <c r="CD28">
        <v>0</v>
      </c>
      <c r="CE28">
        <v>10000.004999999999</v>
      </c>
      <c r="CF28">
        <v>0</v>
      </c>
      <c r="CG28">
        <v>1029.30666666667</v>
      </c>
      <c r="CH28">
        <v>1400.00966666667</v>
      </c>
      <c r="CI28">
        <v>0.90000860000000005</v>
      </c>
      <c r="CJ28">
        <v>9.9991679999999999E-2</v>
      </c>
      <c r="CK28">
        <v>0</v>
      </c>
      <c r="CL28">
        <v>759.83820000000003</v>
      </c>
      <c r="CM28">
        <v>4.9993800000000004</v>
      </c>
      <c r="CN28">
        <v>10817.6033333333</v>
      </c>
      <c r="CO28">
        <v>11164.426666666701</v>
      </c>
      <c r="CP28">
        <v>48.186999999999998</v>
      </c>
      <c r="CQ28">
        <v>50.686999999999998</v>
      </c>
      <c r="CR28">
        <v>49.085099999999997</v>
      </c>
      <c r="CS28">
        <v>50.3812</v>
      </c>
      <c r="CT28">
        <v>49.793399999999998</v>
      </c>
      <c r="CU28">
        <v>1255.51966666667</v>
      </c>
      <c r="CV28">
        <v>139.49</v>
      </c>
      <c r="CW28">
        <v>0</v>
      </c>
      <c r="CX28">
        <v>107.10000014305101</v>
      </c>
      <c r="CY28">
        <v>0</v>
      </c>
      <c r="CZ28">
        <v>759.80047999999999</v>
      </c>
      <c r="DA28">
        <v>-9.4338461517370202</v>
      </c>
      <c r="DB28">
        <v>-74.746153825355194</v>
      </c>
      <c r="DC28">
        <v>10817.22</v>
      </c>
      <c r="DD28">
        <v>15</v>
      </c>
      <c r="DE28">
        <v>1608233251.5</v>
      </c>
      <c r="DF28" t="s">
        <v>328</v>
      </c>
      <c r="DG28">
        <v>1608233251.5</v>
      </c>
      <c r="DH28">
        <v>1608233249.5</v>
      </c>
      <c r="DI28">
        <v>14</v>
      </c>
      <c r="DJ28">
        <v>1.026</v>
      </c>
      <c r="DK28">
        <v>-8.9999999999999993E-3</v>
      </c>
      <c r="DL28">
        <v>3.9350000000000001</v>
      </c>
      <c r="DM28">
        <v>0.152</v>
      </c>
      <c r="DN28">
        <v>509</v>
      </c>
      <c r="DO28">
        <v>22</v>
      </c>
      <c r="DP28">
        <v>0.14000000000000001</v>
      </c>
      <c r="DQ28">
        <v>0.06</v>
      </c>
      <c r="DR28">
        <v>10.088083060752</v>
      </c>
      <c r="DS28">
        <v>-6.2591107855883399E-2</v>
      </c>
      <c r="DT28">
        <v>5.6461992747622203E-2</v>
      </c>
      <c r="DU28">
        <v>1</v>
      </c>
      <c r="DV28">
        <v>-12.6520233333333</v>
      </c>
      <c r="DW28">
        <v>2.8023136818691102E-2</v>
      </c>
      <c r="DX28">
        <v>6.4665073949458099E-2</v>
      </c>
      <c r="DY28">
        <v>1</v>
      </c>
      <c r="DZ28">
        <v>0.67460240000000005</v>
      </c>
      <c r="EA28">
        <v>-2.79043381535008E-2</v>
      </c>
      <c r="EB28">
        <v>2.4790556750504699E-3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3.9350000000000001</v>
      </c>
      <c r="EJ28">
        <v>0.15240000000000001</v>
      </c>
      <c r="EK28">
        <v>3.9351000000001499</v>
      </c>
      <c r="EL28">
        <v>0</v>
      </c>
      <c r="EM28">
        <v>0</v>
      </c>
      <c r="EN28">
        <v>0</v>
      </c>
      <c r="EO28">
        <v>0.152339999999999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5.3</v>
      </c>
      <c r="EX28">
        <v>5.4</v>
      </c>
      <c r="EY28">
        <v>2</v>
      </c>
      <c r="EZ28">
        <v>491.76499999999999</v>
      </c>
      <c r="FA28">
        <v>506.512</v>
      </c>
      <c r="FB28">
        <v>24.139399999999998</v>
      </c>
      <c r="FC28">
        <v>33.442399999999999</v>
      </c>
      <c r="FD28">
        <v>30.000399999999999</v>
      </c>
      <c r="FE28">
        <v>33.251300000000001</v>
      </c>
      <c r="FF28">
        <v>33.294600000000003</v>
      </c>
      <c r="FG28">
        <v>36.9726</v>
      </c>
      <c r="FH28">
        <v>100</v>
      </c>
      <c r="FI28">
        <v>0</v>
      </c>
      <c r="FJ28">
        <v>24.131</v>
      </c>
      <c r="FK28">
        <v>812.35599999999999</v>
      </c>
      <c r="FL28">
        <v>5.8391200000000003</v>
      </c>
      <c r="FM28">
        <v>100.774</v>
      </c>
      <c r="FN28">
        <v>100.31699999999999</v>
      </c>
    </row>
    <row r="29" spans="1:170" x14ac:dyDescent="0.25">
      <c r="A29">
        <v>13</v>
      </c>
      <c r="B29">
        <v>1608233693.0999999</v>
      </c>
      <c r="C29">
        <v>1196.0999999046301</v>
      </c>
      <c r="D29" t="s">
        <v>341</v>
      </c>
      <c r="E29" t="s">
        <v>342</v>
      </c>
      <c r="F29" t="s">
        <v>285</v>
      </c>
      <c r="G29" t="s">
        <v>286</v>
      </c>
      <c r="H29">
        <v>1608233685.0999999</v>
      </c>
      <c r="I29">
        <f t="shared" si="0"/>
        <v>-4.5943677289331497E-4</v>
      </c>
      <c r="J29">
        <f t="shared" si="1"/>
        <v>10.113293672921129</v>
      </c>
      <c r="K29">
        <f t="shared" si="2"/>
        <v>900.19303225806505</v>
      </c>
      <c r="L29">
        <f t="shared" si="3"/>
        <v>1498.5586481702715</v>
      </c>
      <c r="M29">
        <f t="shared" si="4"/>
        <v>152.34426305423554</v>
      </c>
      <c r="N29">
        <f t="shared" si="5"/>
        <v>91.514098746391113</v>
      </c>
      <c r="O29">
        <f t="shared" si="6"/>
        <v>-2.5464158696432534E-2</v>
      </c>
      <c r="P29">
        <f t="shared" si="7"/>
        <v>2.9551801015010843</v>
      </c>
      <c r="Q29">
        <f t="shared" si="8"/>
        <v>-2.5586691943437923E-2</v>
      </c>
      <c r="R29">
        <f t="shared" si="9"/>
        <v>-1.5980624643395155E-2</v>
      </c>
      <c r="S29">
        <f t="shared" si="10"/>
        <v>231.29075868118738</v>
      </c>
      <c r="T29">
        <f t="shared" si="11"/>
        <v>29.454534986847399</v>
      </c>
      <c r="U29">
        <f t="shared" si="12"/>
        <v>29.009487096774201</v>
      </c>
      <c r="V29">
        <f t="shared" si="13"/>
        <v>4.023981154637184</v>
      </c>
      <c r="W29">
        <f t="shared" si="14"/>
        <v>59.476136415144069</v>
      </c>
      <c r="X29">
        <f t="shared" si="15"/>
        <v>2.254928558964127</v>
      </c>
      <c r="Y29">
        <f t="shared" si="16"/>
        <v>3.791316475610826</v>
      </c>
      <c r="Z29">
        <f t="shared" si="17"/>
        <v>1.7690525956730569</v>
      </c>
      <c r="AA29">
        <f t="shared" si="18"/>
        <v>20.261161684595191</v>
      </c>
      <c r="AB29">
        <f t="shared" si="19"/>
        <v>-163.36947284728996</v>
      </c>
      <c r="AC29">
        <f t="shared" si="20"/>
        <v>-12.110091961475794</v>
      </c>
      <c r="AD29">
        <f t="shared" si="21"/>
        <v>76.072355557016806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53481.258978952239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754.47138461538498</v>
      </c>
      <c r="AR29">
        <v>865.86</v>
      </c>
      <c r="AS29">
        <f t="shared" si="27"/>
        <v>0.12864506431133793</v>
      </c>
      <c r="AT29">
        <v>0.5</v>
      </c>
      <c r="AU29">
        <f t="shared" si="28"/>
        <v>1180.1865928421314</v>
      </c>
      <c r="AV29">
        <f t="shared" si="29"/>
        <v>10.113293672921129</v>
      </c>
      <c r="AW29">
        <f t="shared" si="30"/>
        <v>75.912590067777401</v>
      </c>
      <c r="AX29">
        <f t="shared" si="31"/>
        <v>0.35419120874044308</v>
      </c>
      <c r="AY29">
        <f t="shared" si="32"/>
        <v>9.0587719074075659E-3</v>
      </c>
      <c r="AZ29">
        <f t="shared" si="33"/>
        <v>2.7674450835007964</v>
      </c>
      <c r="BA29" t="s">
        <v>344</v>
      </c>
      <c r="BB29">
        <v>559.17999999999995</v>
      </c>
      <c r="BC29">
        <f t="shared" si="34"/>
        <v>306.68000000000006</v>
      </c>
      <c r="BD29">
        <f t="shared" si="35"/>
        <v>0.36320795416921553</v>
      </c>
      <c r="BE29">
        <f t="shared" si="36"/>
        <v>0.88653668282215392</v>
      </c>
      <c r="BF29">
        <f t="shared" si="37"/>
        <v>0.74069913758708228</v>
      </c>
      <c r="BG29">
        <f t="shared" si="38"/>
        <v>0.94094757903741444</v>
      </c>
      <c r="BH29">
        <f t="shared" si="39"/>
        <v>1400.00225806452</v>
      </c>
      <c r="BI29">
        <f t="shared" si="40"/>
        <v>1180.1865928421314</v>
      </c>
      <c r="BJ29">
        <f t="shared" si="41"/>
        <v>0.84298906379888272</v>
      </c>
      <c r="BK29">
        <f t="shared" si="42"/>
        <v>0.19597812759776553</v>
      </c>
      <c r="BL29">
        <v>6</v>
      </c>
      <c r="BM29">
        <v>0.5</v>
      </c>
      <c r="BN29" t="s">
        <v>290</v>
      </c>
      <c r="BO29">
        <v>2</v>
      </c>
      <c r="BP29">
        <v>1608233685.0999999</v>
      </c>
      <c r="BQ29">
        <v>900.19303225806505</v>
      </c>
      <c r="BR29">
        <v>911.83258064516099</v>
      </c>
      <c r="BS29">
        <v>22.180964516128999</v>
      </c>
      <c r="BT29">
        <v>22.7200548387097</v>
      </c>
      <c r="BU29">
        <v>896.257967741936</v>
      </c>
      <c r="BV29">
        <v>22.028616129032301</v>
      </c>
      <c r="BW29">
        <v>500.00454838709697</v>
      </c>
      <c r="BX29">
        <v>101.61106451612901</v>
      </c>
      <c r="BY29">
        <v>4.9463245161290303E-2</v>
      </c>
      <c r="BZ29">
        <v>27.984067741935501</v>
      </c>
      <c r="CA29">
        <v>29.009487096774201</v>
      </c>
      <c r="CB29">
        <v>999.9</v>
      </c>
      <c r="CC29">
        <v>0</v>
      </c>
      <c r="CD29">
        <v>0</v>
      </c>
      <c r="CE29">
        <v>9985.9599999999991</v>
      </c>
      <c r="CF29">
        <v>0</v>
      </c>
      <c r="CG29">
        <v>1009.49903225806</v>
      </c>
      <c r="CH29">
        <v>1400.00225806452</v>
      </c>
      <c r="CI29">
        <v>0.90000999999999998</v>
      </c>
      <c r="CJ29">
        <v>9.9990300000000004E-2</v>
      </c>
      <c r="CK29">
        <v>0</v>
      </c>
      <c r="CL29">
        <v>754.56093548387105</v>
      </c>
      <c r="CM29">
        <v>4.9993800000000004</v>
      </c>
      <c r="CN29">
        <v>10864.9290322581</v>
      </c>
      <c r="CO29">
        <v>11164.367741935501</v>
      </c>
      <c r="CP29">
        <v>48.375</v>
      </c>
      <c r="CQ29">
        <v>51</v>
      </c>
      <c r="CR29">
        <v>49.311999999999998</v>
      </c>
      <c r="CS29">
        <v>50.561999999999998</v>
      </c>
      <c r="CT29">
        <v>49.975612903225802</v>
      </c>
      <c r="CU29">
        <v>1255.51419354839</v>
      </c>
      <c r="CV29">
        <v>139.49</v>
      </c>
      <c r="CW29">
        <v>0</v>
      </c>
      <c r="CX29">
        <v>119.799999952316</v>
      </c>
      <c r="CY29">
        <v>0</v>
      </c>
      <c r="CZ29">
        <v>754.47138461538498</v>
      </c>
      <c r="DA29">
        <v>-11.6977093768103</v>
      </c>
      <c r="DB29">
        <v>-119.398290437421</v>
      </c>
      <c r="DC29">
        <v>10864.246153846199</v>
      </c>
      <c r="DD29">
        <v>15</v>
      </c>
      <c r="DE29">
        <v>1608233251.5</v>
      </c>
      <c r="DF29" t="s">
        <v>328</v>
      </c>
      <c r="DG29">
        <v>1608233251.5</v>
      </c>
      <c r="DH29">
        <v>1608233249.5</v>
      </c>
      <c r="DI29">
        <v>14</v>
      </c>
      <c r="DJ29">
        <v>1.026</v>
      </c>
      <c r="DK29">
        <v>-8.9999999999999993E-3</v>
      </c>
      <c r="DL29">
        <v>3.9350000000000001</v>
      </c>
      <c r="DM29">
        <v>0.152</v>
      </c>
      <c r="DN29">
        <v>509</v>
      </c>
      <c r="DO29">
        <v>22</v>
      </c>
      <c r="DP29">
        <v>0.14000000000000001</v>
      </c>
      <c r="DQ29">
        <v>0.06</v>
      </c>
      <c r="DR29">
        <v>10.1146227259831</v>
      </c>
      <c r="DS29">
        <v>-1.7628929403507401</v>
      </c>
      <c r="DT29">
        <v>0.13725360407158199</v>
      </c>
      <c r="DU29">
        <v>0</v>
      </c>
      <c r="DV29">
        <v>-11.639554838709699</v>
      </c>
      <c r="DW29">
        <v>2.1056080645161499</v>
      </c>
      <c r="DX29">
        <v>0.17628626250378901</v>
      </c>
      <c r="DY29">
        <v>0</v>
      </c>
      <c r="DZ29">
        <v>-0.53909248387096798</v>
      </c>
      <c r="EA29">
        <v>-0.17174167741935401</v>
      </c>
      <c r="EB29">
        <v>2.00416634263452E-2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3.9350000000000001</v>
      </c>
      <c r="EJ29">
        <v>0.15229999999999999</v>
      </c>
      <c r="EK29">
        <v>3.9351000000001499</v>
      </c>
      <c r="EL29">
        <v>0</v>
      </c>
      <c r="EM29">
        <v>0</v>
      </c>
      <c r="EN29">
        <v>0</v>
      </c>
      <c r="EO29">
        <v>0.152339999999999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7.4</v>
      </c>
      <c r="EX29">
        <v>7.4</v>
      </c>
      <c r="EY29">
        <v>2</v>
      </c>
      <c r="EZ29">
        <v>491.18099999999998</v>
      </c>
      <c r="FA29">
        <v>506.58699999999999</v>
      </c>
      <c r="FB29">
        <v>24.281600000000001</v>
      </c>
      <c r="FC29">
        <v>33.353299999999997</v>
      </c>
      <c r="FD29">
        <v>29.999300000000002</v>
      </c>
      <c r="FE29">
        <v>33.168199999999999</v>
      </c>
      <c r="FF29">
        <v>33.2014</v>
      </c>
      <c r="FG29">
        <v>40.563000000000002</v>
      </c>
      <c r="FH29">
        <v>2.9583699999999999</v>
      </c>
      <c r="FI29">
        <v>32.6997</v>
      </c>
      <c r="FJ29">
        <v>24.2849</v>
      </c>
      <c r="FK29">
        <v>911.78499999999997</v>
      </c>
      <c r="FL29">
        <v>22.375299999999999</v>
      </c>
      <c r="FM29">
        <v>100.798</v>
      </c>
      <c r="FN29">
        <v>100.345</v>
      </c>
    </row>
    <row r="30" spans="1:170" x14ac:dyDescent="0.25">
      <c r="A30">
        <v>14</v>
      </c>
      <c r="B30">
        <v>1608233813.5999999</v>
      </c>
      <c r="C30">
        <v>1316.5999999046301</v>
      </c>
      <c r="D30" t="s">
        <v>345</v>
      </c>
      <c r="E30" t="s">
        <v>346</v>
      </c>
      <c r="F30" t="s">
        <v>285</v>
      </c>
      <c r="G30" t="s">
        <v>286</v>
      </c>
      <c r="H30">
        <v>1608233805.5999999</v>
      </c>
      <c r="I30">
        <f t="shared" si="0"/>
        <v>5.8680338741411435E-4</v>
      </c>
      <c r="J30">
        <f t="shared" si="1"/>
        <v>11.863299835048478</v>
      </c>
      <c r="K30">
        <f t="shared" si="2"/>
        <v>1199.7364516129001</v>
      </c>
      <c r="L30">
        <f t="shared" si="3"/>
        <v>581.30777571711008</v>
      </c>
      <c r="M30">
        <f t="shared" si="4"/>
        <v>59.098735448773958</v>
      </c>
      <c r="N30">
        <f t="shared" si="5"/>
        <v>121.97137235030905</v>
      </c>
      <c r="O30">
        <f t="shared" si="6"/>
        <v>3.2210553672075155E-2</v>
      </c>
      <c r="P30">
        <f t="shared" si="7"/>
        <v>2.9597073630075958</v>
      </c>
      <c r="Q30">
        <f t="shared" si="8"/>
        <v>3.2017067753291419E-2</v>
      </c>
      <c r="R30">
        <f t="shared" si="9"/>
        <v>2.0027954250299657E-2</v>
      </c>
      <c r="S30">
        <f t="shared" si="10"/>
        <v>231.2893314734801</v>
      </c>
      <c r="T30">
        <f t="shared" si="11"/>
        <v>29.209329160080394</v>
      </c>
      <c r="U30">
        <f t="shared" si="12"/>
        <v>29.031819354838699</v>
      </c>
      <c r="V30">
        <f t="shared" si="13"/>
        <v>4.0291837778469288</v>
      </c>
      <c r="W30">
        <f t="shared" si="14"/>
        <v>58.549043785851438</v>
      </c>
      <c r="X30">
        <f t="shared" si="15"/>
        <v>2.2231784827664169</v>
      </c>
      <c r="Y30">
        <f t="shared" si="16"/>
        <v>3.7971217615404593</v>
      </c>
      <c r="Z30">
        <f t="shared" si="17"/>
        <v>1.8060052950805119</v>
      </c>
      <c r="AA30">
        <f t="shared" si="18"/>
        <v>-25.878029384962442</v>
      </c>
      <c r="AB30">
        <f t="shared" si="19"/>
        <v>-162.9953932800916</v>
      </c>
      <c r="AC30">
        <f t="shared" si="20"/>
        <v>-12.066796574274361</v>
      </c>
      <c r="AD30">
        <f t="shared" si="21"/>
        <v>30.349112234151704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53608.58756163116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778.04703846153802</v>
      </c>
      <c r="AR30">
        <v>900.23</v>
      </c>
      <c r="AS30">
        <f t="shared" si="27"/>
        <v>0.13572416109045693</v>
      </c>
      <c r="AT30">
        <v>0.5</v>
      </c>
      <c r="AU30">
        <f t="shared" si="28"/>
        <v>1180.1787696654526</v>
      </c>
      <c r="AV30">
        <f t="shared" si="29"/>
        <v>11.863299835048478</v>
      </c>
      <c r="AW30">
        <f t="shared" si="30"/>
        <v>80.089386724805578</v>
      </c>
      <c r="AX30">
        <f t="shared" si="31"/>
        <v>0.37934750008331203</v>
      </c>
      <c r="AY30">
        <f t="shared" si="32"/>
        <v>1.0541663377313071E-2</v>
      </c>
      <c r="AZ30">
        <f t="shared" si="33"/>
        <v>2.6236073003565754</v>
      </c>
      <c r="BA30" t="s">
        <v>348</v>
      </c>
      <c r="BB30">
        <v>558.73</v>
      </c>
      <c r="BC30">
        <f t="shared" si="34"/>
        <v>341.5</v>
      </c>
      <c r="BD30">
        <f t="shared" si="35"/>
        <v>0.35778319630589162</v>
      </c>
      <c r="BE30">
        <f t="shared" si="36"/>
        <v>0.873675254776481</v>
      </c>
      <c r="BF30">
        <f t="shared" si="37"/>
        <v>0.66133113219723816</v>
      </c>
      <c r="BG30">
        <f t="shared" si="38"/>
        <v>0.92745116873639211</v>
      </c>
      <c r="BH30">
        <f t="shared" si="39"/>
        <v>1399.9929032258101</v>
      </c>
      <c r="BI30">
        <f t="shared" si="40"/>
        <v>1180.1787696654526</v>
      </c>
      <c r="BJ30">
        <f t="shared" si="41"/>
        <v>0.84298910869200105</v>
      </c>
      <c r="BK30">
        <f t="shared" si="42"/>
        <v>0.19597821738400201</v>
      </c>
      <c r="BL30">
        <v>6</v>
      </c>
      <c r="BM30">
        <v>0.5</v>
      </c>
      <c r="BN30" t="s">
        <v>290</v>
      </c>
      <c r="BO30">
        <v>2</v>
      </c>
      <c r="BP30">
        <v>1608233805.5999999</v>
      </c>
      <c r="BQ30">
        <v>1199.7364516129001</v>
      </c>
      <c r="BR30">
        <v>1214.8167741935499</v>
      </c>
      <c r="BS30">
        <v>21.8676580645161</v>
      </c>
      <c r="BT30">
        <v>21.1789129032258</v>
      </c>
      <c r="BU30">
        <v>1195.8025806451601</v>
      </c>
      <c r="BV30">
        <v>21.715319354838702</v>
      </c>
      <c r="BW30">
        <v>500.01487096774201</v>
      </c>
      <c r="BX30">
        <v>101.615870967742</v>
      </c>
      <c r="BY30">
        <v>4.9267393548387099E-2</v>
      </c>
      <c r="BZ30">
        <v>28.010312903225799</v>
      </c>
      <c r="CA30">
        <v>29.031819354838699</v>
      </c>
      <c r="CB30">
        <v>999.9</v>
      </c>
      <c r="CC30">
        <v>0</v>
      </c>
      <c r="CD30">
        <v>0</v>
      </c>
      <c r="CE30">
        <v>10011.164516129</v>
      </c>
      <c r="CF30">
        <v>0</v>
      </c>
      <c r="CG30">
        <v>1002.30193548387</v>
      </c>
      <c r="CH30">
        <v>1399.9929032258101</v>
      </c>
      <c r="CI30">
        <v>0.90000787096774204</v>
      </c>
      <c r="CJ30">
        <v>9.9992399999999995E-2</v>
      </c>
      <c r="CK30">
        <v>0</v>
      </c>
      <c r="CL30">
        <v>778.07235483871</v>
      </c>
      <c r="CM30">
        <v>4.9993800000000004</v>
      </c>
      <c r="CN30">
        <v>11196.4516129032</v>
      </c>
      <c r="CO30">
        <v>11164.3064516129</v>
      </c>
      <c r="CP30">
        <v>48.445129032258002</v>
      </c>
      <c r="CQ30">
        <v>51.061999999999998</v>
      </c>
      <c r="CR30">
        <v>49.433</v>
      </c>
      <c r="CS30">
        <v>50.625</v>
      </c>
      <c r="CT30">
        <v>50.061999999999998</v>
      </c>
      <c r="CU30">
        <v>1255.50774193548</v>
      </c>
      <c r="CV30">
        <v>139.49161290322601</v>
      </c>
      <c r="CW30">
        <v>0</v>
      </c>
      <c r="CX30">
        <v>119.700000047684</v>
      </c>
      <c r="CY30">
        <v>0</v>
      </c>
      <c r="CZ30">
        <v>778.04703846153802</v>
      </c>
      <c r="DA30">
        <v>-7.5467692381046003</v>
      </c>
      <c r="DB30">
        <v>-134.38290597012099</v>
      </c>
      <c r="DC30">
        <v>11195.873076923101</v>
      </c>
      <c r="DD30">
        <v>15</v>
      </c>
      <c r="DE30">
        <v>1608233251.5</v>
      </c>
      <c r="DF30" t="s">
        <v>328</v>
      </c>
      <c r="DG30">
        <v>1608233251.5</v>
      </c>
      <c r="DH30">
        <v>1608233249.5</v>
      </c>
      <c r="DI30">
        <v>14</v>
      </c>
      <c r="DJ30">
        <v>1.026</v>
      </c>
      <c r="DK30">
        <v>-8.9999999999999993E-3</v>
      </c>
      <c r="DL30">
        <v>3.9350000000000001</v>
      </c>
      <c r="DM30">
        <v>0.152</v>
      </c>
      <c r="DN30">
        <v>509</v>
      </c>
      <c r="DO30">
        <v>22</v>
      </c>
      <c r="DP30">
        <v>0.14000000000000001</v>
      </c>
      <c r="DQ30">
        <v>0.06</v>
      </c>
      <c r="DR30">
        <v>11.869846990948201</v>
      </c>
      <c r="DS30">
        <v>-1.74066376925004</v>
      </c>
      <c r="DT30">
        <v>0.15966317562398499</v>
      </c>
      <c r="DU30">
        <v>0</v>
      </c>
      <c r="DV30">
        <v>-15.087503225806399</v>
      </c>
      <c r="DW30">
        <v>2.4924629032258201</v>
      </c>
      <c r="DX30">
        <v>0.22075069646457399</v>
      </c>
      <c r="DY30">
        <v>0</v>
      </c>
      <c r="DZ30">
        <v>0.69210129032258105</v>
      </c>
      <c r="EA30">
        <v>-0.40313869354838799</v>
      </c>
      <c r="EB30">
        <v>3.0282998550974001E-2</v>
      </c>
      <c r="EC30">
        <v>0</v>
      </c>
      <c r="ED30">
        <v>0</v>
      </c>
      <c r="EE30">
        <v>3</v>
      </c>
      <c r="EF30" t="s">
        <v>349</v>
      </c>
      <c r="EG30">
        <v>100</v>
      </c>
      <c r="EH30">
        <v>100</v>
      </c>
      <c r="EI30">
        <v>3.94</v>
      </c>
      <c r="EJ30">
        <v>0.15229999999999999</v>
      </c>
      <c r="EK30">
        <v>3.9351000000001499</v>
      </c>
      <c r="EL30">
        <v>0</v>
      </c>
      <c r="EM30">
        <v>0</v>
      </c>
      <c r="EN30">
        <v>0</v>
      </c>
      <c r="EO30">
        <v>0.152339999999999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9.4</v>
      </c>
      <c r="EX30">
        <v>9.4</v>
      </c>
      <c r="EY30">
        <v>2</v>
      </c>
      <c r="EZ30">
        <v>491.96699999999998</v>
      </c>
      <c r="FA30">
        <v>507.935</v>
      </c>
      <c r="FB30">
        <v>24.078900000000001</v>
      </c>
      <c r="FC30">
        <v>33.079300000000003</v>
      </c>
      <c r="FD30">
        <v>29.9998</v>
      </c>
      <c r="FE30">
        <v>32.947400000000002</v>
      </c>
      <c r="FF30">
        <v>32.988999999999997</v>
      </c>
      <c r="FG30">
        <v>51.221800000000002</v>
      </c>
      <c r="FH30">
        <v>100</v>
      </c>
      <c r="FI30">
        <v>31.146799999999999</v>
      </c>
      <c r="FJ30">
        <v>24.079899999999999</v>
      </c>
      <c r="FK30">
        <v>1214.83</v>
      </c>
      <c r="FL30">
        <v>18.323399999999999</v>
      </c>
      <c r="FM30">
        <v>100.848</v>
      </c>
      <c r="FN30">
        <v>100.39100000000001</v>
      </c>
    </row>
    <row r="31" spans="1:170" x14ac:dyDescent="0.25">
      <c r="A31">
        <v>15</v>
      </c>
      <c r="B31">
        <v>1608233934.0999999</v>
      </c>
      <c r="C31">
        <v>1437.0999999046301</v>
      </c>
      <c r="D31" t="s">
        <v>350</v>
      </c>
      <c r="E31" t="s">
        <v>351</v>
      </c>
      <c r="F31" t="s">
        <v>285</v>
      </c>
      <c r="G31" t="s">
        <v>286</v>
      </c>
      <c r="H31">
        <v>1608233926.0999999</v>
      </c>
      <c r="I31">
        <f t="shared" si="0"/>
        <v>3.7051777382747145E-4</v>
      </c>
      <c r="J31">
        <f t="shared" si="1"/>
        <v>10.052441785136809</v>
      </c>
      <c r="K31">
        <f t="shared" si="2"/>
        <v>1401.9711935483899</v>
      </c>
      <c r="L31">
        <f t="shared" si="3"/>
        <v>561.22055466901099</v>
      </c>
      <c r="M31">
        <f t="shared" si="4"/>
        <v>57.05190156984969</v>
      </c>
      <c r="N31">
        <f t="shared" si="5"/>
        <v>142.51994491766249</v>
      </c>
      <c r="O31">
        <f t="shared" si="6"/>
        <v>1.9885905802738035E-2</v>
      </c>
      <c r="P31">
        <f t="shared" si="7"/>
        <v>2.9591173638490904</v>
      </c>
      <c r="Q31">
        <f t="shared" si="8"/>
        <v>1.9811960805664136E-2</v>
      </c>
      <c r="R31">
        <f t="shared" si="9"/>
        <v>1.2389096149951522E-2</v>
      </c>
      <c r="S31">
        <f t="shared" si="10"/>
        <v>231.29582687660573</v>
      </c>
      <c r="T31">
        <f t="shared" si="11"/>
        <v>29.260808813812908</v>
      </c>
      <c r="U31">
        <f t="shared" si="12"/>
        <v>29.017945161290299</v>
      </c>
      <c r="V31">
        <f t="shared" si="13"/>
        <v>4.0259508937978108</v>
      </c>
      <c r="W31">
        <f t="shared" si="14"/>
        <v>57.501970179399677</v>
      </c>
      <c r="X31">
        <f t="shared" si="15"/>
        <v>2.1828508402735012</v>
      </c>
      <c r="Y31">
        <f t="shared" si="16"/>
        <v>3.7961322602743039</v>
      </c>
      <c r="Z31">
        <f t="shared" si="17"/>
        <v>1.8431000535243096</v>
      </c>
      <c r="AA31">
        <f t="shared" si="18"/>
        <v>-16.339833825791491</v>
      </c>
      <c r="AB31">
        <f t="shared" si="19"/>
        <v>-161.46278635633996</v>
      </c>
      <c r="AC31">
        <f t="shared" si="20"/>
        <v>-11.95462694414825</v>
      </c>
      <c r="AD31">
        <f t="shared" si="21"/>
        <v>41.538579750326022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53592.008889152385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779.14346153846202</v>
      </c>
      <c r="AR31">
        <v>901.7</v>
      </c>
      <c r="AS31">
        <f t="shared" si="27"/>
        <v>0.13591719913667299</v>
      </c>
      <c r="AT31">
        <v>0.5</v>
      </c>
      <c r="AU31">
        <f t="shared" si="28"/>
        <v>1180.206582498681</v>
      </c>
      <c r="AV31">
        <f t="shared" si="29"/>
        <v>10.052441785136809</v>
      </c>
      <c r="AW31">
        <f t="shared" si="30"/>
        <v>80.205186547942759</v>
      </c>
      <c r="AX31">
        <f t="shared" si="31"/>
        <v>0.37252966618609301</v>
      </c>
      <c r="AY31">
        <f t="shared" si="32"/>
        <v>9.0070581054100436E-3</v>
      </c>
      <c r="AZ31">
        <f t="shared" si="33"/>
        <v>2.6176999001885326</v>
      </c>
      <c r="BA31" t="s">
        <v>353</v>
      </c>
      <c r="BB31">
        <v>565.79</v>
      </c>
      <c r="BC31">
        <f t="shared" si="34"/>
        <v>335.91000000000008</v>
      </c>
      <c r="BD31">
        <f t="shared" si="35"/>
        <v>0.36484933006322523</v>
      </c>
      <c r="BE31">
        <f t="shared" si="36"/>
        <v>0.87541770358529691</v>
      </c>
      <c r="BF31">
        <f t="shared" si="37"/>
        <v>0.65811681606014005</v>
      </c>
      <c r="BG31">
        <f t="shared" si="38"/>
        <v>0.92687392919194922</v>
      </c>
      <c r="BH31">
        <f t="shared" si="39"/>
        <v>1400.0251612903201</v>
      </c>
      <c r="BI31">
        <f t="shared" si="40"/>
        <v>1180.206582498681</v>
      </c>
      <c r="BJ31">
        <f t="shared" si="41"/>
        <v>0.84298955128131736</v>
      </c>
      <c r="BK31">
        <f t="shared" si="42"/>
        <v>0.19597910256263482</v>
      </c>
      <c r="BL31">
        <v>6</v>
      </c>
      <c r="BM31">
        <v>0.5</v>
      </c>
      <c r="BN31" t="s">
        <v>290</v>
      </c>
      <c r="BO31">
        <v>2</v>
      </c>
      <c r="BP31">
        <v>1608233926.0999999</v>
      </c>
      <c r="BQ31">
        <v>1401.9711935483899</v>
      </c>
      <c r="BR31">
        <v>1414.65709677419</v>
      </c>
      <c r="BS31">
        <v>21.472741935483899</v>
      </c>
      <c r="BT31">
        <v>21.037680645161299</v>
      </c>
      <c r="BU31">
        <v>1395.9441935483901</v>
      </c>
      <c r="BV31">
        <v>21.3337419354839</v>
      </c>
      <c r="BW31">
        <v>500.01470967741898</v>
      </c>
      <c r="BX31">
        <v>101.607612903226</v>
      </c>
      <c r="BY31">
        <v>4.9215406451612903E-2</v>
      </c>
      <c r="BZ31">
        <v>28.0058419354839</v>
      </c>
      <c r="CA31">
        <v>29.017945161290299</v>
      </c>
      <c r="CB31">
        <v>999.9</v>
      </c>
      <c r="CC31">
        <v>0</v>
      </c>
      <c r="CD31">
        <v>0</v>
      </c>
      <c r="CE31">
        <v>10008.629032258101</v>
      </c>
      <c r="CF31">
        <v>0</v>
      </c>
      <c r="CG31">
        <v>870.14470967741897</v>
      </c>
      <c r="CH31">
        <v>1400.0251612903201</v>
      </c>
      <c r="CI31">
        <v>0.89999274193548395</v>
      </c>
      <c r="CJ31">
        <v>0.10000725806451601</v>
      </c>
      <c r="CK31">
        <v>0</v>
      </c>
      <c r="CL31">
        <v>779.22416129032297</v>
      </c>
      <c r="CM31">
        <v>4.9993800000000004</v>
      </c>
      <c r="CN31">
        <v>11147.7193548387</v>
      </c>
      <c r="CO31">
        <v>11164.5032258065</v>
      </c>
      <c r="CP31">
        <v>48.628999999999998</v>
      </c>
      <c r="CQ31">
        <v>51.168999999999997</v>
      </c>
      <c r="CR31">
        <v>49.606709677419403</v>
      </c>
      <c r="CS31">
        <v>50.753999999999998</v>
      </c>
      <c r="CT31">
        <v>50.195129032258002</v>
      </c>
      <c r="CU31">
        <v>1255.5103225806499</v>
      </c>
      <c r="CV31">
        <v>139.51483870967701</v>
      </c>
      <c r="CW31">
        <v>0</v>
      </c>
      <c r="CX31">
        <v>119.60000014305101</v>
      </c>
      <c r="CY31">
        <v>0</v>
      </c>
      <c r="CZ31">
        <v>779.14346153846202</v>
      </c>
      <c r="DA31">
        <v>-13.483692318120699</v>
      </c>
      <c r="DB31">
        <v>-218.29743592558901</v>
      </c>
      <c r="DC31">
        <v>11146.3923076923</v>
      </c>
      <c r="DD31">
        <v>15</v>
      </c>
      <c r="DE31">
        <v>1608233967.0999999</v>
      </c>
      <c r="DF31" t="s">
        <v>354</v>
      </c>
      <c r="DG31">
        <v>1608233967.0999999</v>
      </c>
      <c r="DH31">
        <v>1608233950.0999999</v>
      </c>
      <c r="DI31">
        <v>15</v>
      </c>
      <c r="DJ31">
        <v>2.0920000000000001</v>
      </c>
      <c r="DK31">
        <v>-1.2999999999999999E-2</v>
      </c>
      <c r="DL31">
        <v>6.0270000000000001</v>
      </c>
      <c r="DM31">
        <v>0.13900000000000001</v>
      </c>
      <c r="DN31">
        <v>1415</v>
      </c>
      <c r="DO31">
        <v>21</v>
      </c>
      <c r="DP31">
        <v>0.15</v>
      </c>
      <c r="DQ31">
        <v>0.2</v>
      </c>
      <c r="DR31">
        <v>11.7843877925123</v>
      </c>
      <c r="DS31">
        <v>-1.8449444994983599</v>
      </c>
      <c r="DT31">
        <v>0.143658220331433</v>
      </c>
      <c r="DU31">
        <v>0</v>
      </c>
      <c r="DV31">
        <v>-14.778064516129</v>
      </c>
      <c r="DW31">
        <v>2.24923064516133</v>
      </c>
      <c r="DX31">
        <v>0.18142955186320101</v>
      </c>
      <c r="DY31">
        <v>0</v>
      </c>
      <c r="DZ31">
        <v>0.44839603225806501</v>
      </c>
      <c r="EA31">
        <v>-0.10809522580645201</v>
      </c>
      <c r="EB31">
        <v>8.6807030170330795E-3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6.0270000000000001</v>
      </c>
      <c r="EJ31">
        <v>0.13900000000000001</v>
      </c>
      <c r="EK31">
        <v>3.9351000000001499</v>
      </c>
      <c r="EL31">
        <v>0</v>
      </c>
      <c r="EM31">
        <v>0</v>
      </c>
      <c r="EN31">
        <v>0</v>
      </c>
      <c r="EO31">
        <v>0.152339999999999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11.4</v>
      </c>
      <c r="EX31">
        <v>11.4</v>
      </c>
      <c r="EY31">
        <v>2</v>
      </c>
      <c r="EZ31">
        <v>492.03199999999998</v>
      </c>
      <c r="FA31">
        <v>508.38099999999997</v>
      </c>
      <c r="FB31">
        <v>24.049399999999999</v>
      </c>
      <c r="FC31">
        <v>32.911900000000003</v>
      </c>
      <c r="FD31">
        <v>30.000299999999999</v>
      </c>
      <c r="FE31">
        <v>32.7928</v>
      </c>
      <c r="FF31">
        <v>32.841200000000001</v>
      </c>
      <c r="FG31">
        <v>57.975200000000001</v>
      </c>
      <c r="FH31">
        <v>100</v>
      </c>
      <c r="FI31">
        <v>31.173300000000001</v>
      </c>
      <c r="FJ31">
        <v>24.043800000000001</v>
      </c>
      <c r="FK31">
        <v>1414.63</v>
      </c>
      <c r="FL31">
        <v>20.617100000000001</v>
      </c>
      <c r="FM31">
        <v>100.86799999999999</v>
      </c>
      <c r="FN31">
        <v>100.40600000000001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2020-12-17T11:41:44Z</dcterms:created>
  <dcterms:modified xsi:type="dcterms:W3CDTF">2021-05-04T23:49:09Z</dcterms:modified>
</cp:coreProperties>
</file>