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0CE35D67-1950-4E2E-BC3A-ADBA31DCB175}" xr6:coauthVersionLast="46" xr6:coauthVersionMax="46" xr10:uidLastSave="{00000000-0000-0000-0000-000000000000}"/>
  <bookViews>
    <workbookView xWindow="3495" yWindow="349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N31" i="1"/>
  <c r="AM31" i="1"/>
  <c r="AI31" i="1"/>
  <c r="AG31" i="1" s="1"/>
  <c r="Y31" i="1"/>
  <c r="X31" i="1"/>
  <c r="W31" i="1" s="1"/>
  <c r="P31" i="1"/>
  <c r="BK30" i="1"/>
  <c r="BJ30" i="1"/>
  <c r="BH30" i="1"/>
  <c r="BI30" i="1" s="1"/>
  <c r="BG30" i="1"/>
  <c r="BF30" i="1"/>
  <c r="BE30" i="1"/>
  <c r="BD30" i="1"/>
  <c r="BC30" i="1"/>
  <c r="AX30" i="1" s="1"/>
  <c r="AZ30" i="1"/>
  <c r="AS30" i="1"/>
  <c r="AN30" i="1"/>
  <c r="AM30" i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/>
  <c r="I29" i="1" s="1"/>
  <c r="Y29" i="1"/>
  <c r="X29" i="1"/>
  <c r="W29" i="1"/>
  <c r="P29" i="1"/>
  <c r="N29" i="1"/>
  <c r="K29" i="1"/>
  <c r="J29" i="1"/>
  <c r="AV29" i="1" s="1"/>
  <c r="BK28" i="1"/>
  <c r="BJ28" i="1"/>
  <c r="BI28" i="1"/>
  <c r="S28" i="1" s="1"/>
  <c r="BH28" i="1"/>
  <c r="BG28" i="1"/>
  <c r="BF28" i="1"/>
  <c r="BE28" i="1"/>
  <c r="BD28" i="1"/>
  <c r="BC28" i="1"/>
  <c r="AX28" i="1" s="1"/>
  <c r="AZ28" i="1"/>
  <c r="AU28" i="1"/>
  <c r="AS28" i="1"/>
  <c r="AW28" i="1" s="1"/>
  <c r="AN28" i="1"/>
  <c r="AM28" i="1"/>
  <c r="AI28" i="1"/>
  <c r="AG28" i="1" s="1"/>
  <c r="Y28" i="1"/>
  <c r="X28" i="1"/>
  <c r="W28" i="1" s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Y27" i="1"/>
  <c r="X27" i="1"/>
  <c r="W27" i="1" s="1"/>
  <c r="P27" i="1"/>
  <c r="BK26" i="1"/>
  <c r="S26" i="1" s="1"/>
  <c r="BJ26" i="1"/>
  <c r="BI26" i="1"/>
  <c r="AU26" i="1" s="1"/>
  <c r="AW26" i="1" s="1"/>
  <c r="BH26" i="1"/>
  <c r="BG26" i="1"/>
  <c r="BF26" i="1"/>
  <c r="BE26" i="1"/>
  <c r="BD26" i="1"/>
  <c r="BC26" i="1"/>
  <c r="AX26" i="1" s="1"/>
  <c r="AZ26" i="1"/>
  <c r="AS26" i="1"/>
  <c r="AN26" i="1"/>
  <c r="AM26" i="1"/>
  <c r="AI26" i="1"/>
  <c r="AG26" i="1"/>
  <c r="J26" i="1" s="1"/>
  <c r="AV26" i="1" s="1"/>
  <c r="AY26" i="1" s="1"/>
  <c r="Y26" i="1"/>
  <c r="X26" i="1"/>
  <c r="W26" i="1"/>
  <c r="P26" i="1"/>
  <c r="K26" i="1"/>
  <c r="BK25" i="1"/>
  <c r="BJ25" i="1"/>
  <c r="BI25" i="1" s="1"/>
  <c r="BH25" i="1"/>
  <c r="BG25" i="1"/>
  <c r="BF25" i="1"/>
  <c r="BE25" i="1"/>
  <c r="BD25" i="1"/>
  <c r="BC25" i="1"/>
  <c r="AX25" i="1" s="1"/>
  <c r="AZ25" i="1"/>
  <c r="AV25" i="1"/>
  <c r="AS25" i="1"/>
  <c r="AM25" i="1"/>
  <c r="AN25" i="1" s="1"/>
  <c r="AI25" i="1"/>
  <c r="AG25" i="1"/>
  <c r="I25" i="1" s="1"/>
  <c r="Y25" i="1"/>
  <c r="X25" i="1"/>
  <c r="W25" i="1"/>
  <c r="P25" i="1"/>
  <c r="N25" i="1"/>
  <c r="K25" i="1"/>
  <c r="J25" i="1"/>
  <c r="BK24" i="1"/>
  <c r="BJ24" i="1"/>
  <c r="BI24" i="1"/>
  <c r="AU24" i="1" s="1"/>
  <c r="AW24" i="1" s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M23" i="1"/>
  <c r="AN23" i="1" s="1"/>
  <c r="AI23" i="1"/>
  <c r="AG23" i="1" s="1"/>
  <c r="Y23" i="1"/>
  <c r="X23" i="1"/>
  <c r="W23" i="1" s="1"/>
  <c r="P23" i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N22" i="1"/>
  <c r="AM22" i="1"/>
  <c r="AI22" i="1"/>
  <c r="AG22" i="1"/>
  <c r="N22" i="1" s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/>
  <c r="I21" i="1" s="1"/>
  <c r="Y21" i="1"/>
  <c r="X21" i="1"/>
  <c r="W21" i="1"/>
  <c r="P21" i="1"/>
  <c r="N21" i="1"/>
  <c r="K21" i="1"/>
  <c r="J21" i="1"/>
  <c r="AV21" i="1" s="1"/>
  <c r="BK20" i="1"/>
  <c r="BJ20" i="1"/>
  <c r="BI20" i="1"/>
  <c r="S20" i="1" s="1"/>
  <c r="BH20" i="1"/>
  <c r="BG20" i="1"/>
  <c r="BF20" i="1"/>
  <c r="BE20" i="1"/>
  <c r="BD20" i="1"/>
  <c r="BC20" i="1"/>
  <c r="AX20" i="1" s="1"/>
  <c r="AZ20" i="1"/>
  <c r="AU20" i="1"/>
  <c r="AW20" i="1" s="1"/>
  <c r="AS20" i="1"/>
  <c r="AN20" i="1"/>
  <c r="AM20" i="1"/>
  <c r="AI20" i="1"/>
  <c r="AG20" i="1" s="1"/>
  <c r="Y20" i="1"/>
  <c r="W20" i="1" s="1"/>
  <c r="X20" i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Y19" i="1"/>
  <c r="X19" i="1"/>
  <c r="W19" i="1" s="1"/>
  <c r="P19" i="1"/>
  <c r="BK18" i="1"/>
  <c r="S18" i="1" s="1"/>
  <c r="BJ18" i="1"/>
  <c r="BI18" i="1"/>
  <c r="AU18" i="1" s="1"/>
  <c r="AW18" i="1" s="1"/>
  <c r="BH18" i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J18" i="1" s="1"/>
  <c r="AV18" i="1" s="1"/>
  <c r="Y18" i="1"/>
  <c r="X18" i="1"/>
  <c r="W18" i="1"/>
  <c r="P18" i="1"/>
  <c r="K18" i="1"/>
  <c r="BK17" i="1"/>
  <c r="BJ17" i="1"/>
  <c r="BI17" i="1" s="1"/>
  <c r="BH17" i="1"/>
  <c r="BG17" i="1"/>
  <c r="BF17" i="1"/>
  <c r="BE17" i="1"/>
  <c r="BD17" i="1"/>
  <c r="BC17" i="1"/>
  <c r="AX17" i="1" s="1"/>
  <c r="AZ17" i="1"/>
  <c r="AV17" i="1"/>
  <c r="AS17" i="1"/>
  <c r="AM17" i="1"/>
  <c r="AN17" i="1" s="1"/>
  <c r="AI17" i="1"/>
  <c r="AG17" i="1"/>
  <c r="I17" i="1" s="1"/>
  <c r="Y17" i="1"/>
  <c r="X17" i="1"/>
  <c r="W17" i="1"/>
  <c r="P17" i="1"/>
  <c r="N17" i="1"/>
  <c r="K17" i="1"/>
  <c r="J17" i="1"/>
  <c r="K20" i="1" l="1"/>
  <c r="J20" i="1"/>
  <c r="AV20" i="1" s="1"/>
  <c r="AY20" i="1" s="1"/>
  <c r="I20" i="1"/>
  <c r="AH20" i="1"/>
  <c r="N20" i="1"/>
  <c r="AU21" i="1"/>
  <c r="AW21" i="1" s="1"/>
  <c r="S21" i="1"/>
  <c r="K23" i="1"/>
  <c r="J23" i="1"/>
  <c r="AV23" i="1" s="1"/>
  <c r="I23" i="1"/>
  <c r="AH23" i="1"/>
  <c r="N23" i="1"/>
  <c r="AH24" i="1"/>
  <c r="N24" i="1"/>
  <c r="I24" i="1"/>
  <c r="K24" i="1"/>
  <c r="J24" i="1"/>
  <c r="AV24" i="1" s="1"/>
  <c r="AY24" i="1" s="1"/>
  <c r="AY25" i="1"/>
  <c r="AU25" i="1"/>
  <c r="AW25" i="1" s="1"/>
  <c r="S25" i="1"/>
  <c r="AA29" i="1"/>
  <c r="N27" i="1"/>
  <c r="K27" i="1"/>
  <c r="AH27" i="1"/>
  <c r="J27" i="1"/>
  <c r="AV27" i="1" s="1"/>
  <c r="I27" i="1"/>
  <c r="AA17" i="1"/>
  <c r="AU19" i="1"/>
  <c r="AW19" i="1" s="1"/>
  <c r="S19" i="1"/>
  <c r="AU22" i="1"/>
  <c r="AW22" i="1" s="1"/>
  <c r="S22" i="1"/>
  <c r="AW23" i="1"/>
  <c r="S23" i="1"/>
  <c r="AU23" i="1"/>
  <c r="K28" i="1"/>
  <c r="J28" i="1"/>
  <c r="AV28" i="1" s="1"/>
  <c r="AY28" i="1" s="1"/>
  <c r="I28" i="1"/>
  <c r="AH28" i="1"/>
  <c r="N28" i="1"/>
  <c r="AU29" i="1"/>
  <c r="AW29" i="1" s="1"/>
  <c r="S29" i="1"/>
  <c r="K31" i="1"/>
  <c r="J31" i="1"/>
  <c r="AV31" i="1" s="1"/>
  <c r="I31" i="1"/>
  <c r="AH31" i="1"/>
  <c r="N31" i="1"/>
  <c r="AY21" i="1"/>
  <c r="T18" i="1"/>
  <c r="U18" i="1" s="1"/>
  <c r="AB18" i="1" s="1"/>
  <c r="N19" i="1"/>
  <c r="AH19" i="1"/>
  <c r="K19" i="1"/>
  <c r="J19" i="1"/>
  <c r="AV19" i="1" s="1"/>
  <c r="AY19" i="1" s="1"/>
  <c r="I19" i="1"/>
  <c r="T20" i="1"/>
  <c r="U20" i="1" s="1"/>
  <c r="AA25" i="1"/>
  <c r="AU27" i="1"/>
  <c r="AW27" i="1" s="1"/>
  <c r="S27" i="1"/>
  <c r="AU30" i="1"/>
  <c r="AW30" i="1" s="1"/>
  <c r="S30" i="1"/>
  <c r="S31" i="1"/>
  <c r="AU31" i="1"/>
  <c r="AY18" i="1"/>
  <c r="AB20" i="1"/>
  <c r="AW31" i="1"/>
  <c r="AU17" i="1"/>
  <c r="AW17" i="1" s="1"/>
  <c r="S17" i="1"/>
  <c r="AA21" i="1"/>
  <c r="T28" i="1"/>
  <c r="U28" i="1" s="1"/>
  <c r="AB28" i="1" s="1"/>
  <c r="AH22" i="1"/>
  <c r="AH30" i="1"/>
  <c r="AH17" i="1"/>
  <c r="I22" i="1"/>
  <c r="S24" i="1"/>
  <c r="AH25" i="1"/>
  <c r="I30" i="1"/>
  <c r="N18" i="1"/>
  <c r="J22" i="1"/>
  <c r="AV22" i="1" s="1"/>
  <c r="AY22" i="1" s="1"/>
  <c r="N26" i="1"/>
  <c r="J30" i="1"/>
  <c r="AV30" i="1" s="1"/>
  <c r="AY30" i="1" s="1"/>
  <c r="K22" i="1"/>
  <c r="K30" i="1"/>
  <c r="AH18" i="1"/>
  <c r="AH26" i="1"/>
  <c r="I18" i="1"/>
  <c r="AH21" i="1"/>
  <c r="I26" i="1"/>
  <c r="AH29" i="1"/>
  <c r="AA22" i="1" l="1"/>
  <c r="T17" i="1"/>
  <c r="U17" i="1" s="1"/>
  <c r="T27" i="1"/>
  <c r="U27" i="1" s="1"/>
  <c r="AA19" i="1"/>
  <c r="Q19" i="1"/>
  <c r="O19" i="1" s="1"/>
  <c r="R19" i="1" s="1"/>
  <c r="L19" i="1" s="1"/>
  <c r="M19" i="1" s="1"/>
  <c r="AA24" i="1"/>
  <c r="T21" i="1"/>
  <c r="U21" i="1" s="1"/>
  <c r="T29" i="1"/>
  <c r="U29" i="1" s="1"/>
  <c r="AA26" i="1"/>
  <c r="T22" i="1"/>
  <c r="U22" i="1" s="1"/>
  <c r="AY29" i="1"/>
  <c r="AY17" i="1"/>
  <c r="AA27" i="1"/>
  <c r="Q27" i="1"/>
  <c r="O27" i="1" s="1"/>
  <c r="R27" i="1" s="1"/>
  <c r="L27" i="1" s="1"/>
  <c r="M27" i="1" s="1"/>
  <c r="Q18" i="1"/>
  <c r="O18" i="1" s="1"/>
  <c r="R18" i="1" s="1"/>
  <c r="L18" i="1" s="1"/>
  <c r="M18" i="1" s="1"/>
  <c r="AA18" i="1"/>
  <c r="AA28" i="1"/>
  <c r="Q28" i="1"/>
  <c r="O28" i="1" s="1"/>
  <c r="R28" i="1" s="1"/>
  <c r="L28" i="1" s="1"/>
  <c r="M28" i="1" s="1"/>
  <c r="AY27" i="1"/>
  <c r="T25" i="1"/>
  <c r="U25" i="1" s="1"/>
  <c r="V18" i="1"/>
  <c r="Z18" i="1" s="1"/>
  <c r="AC18" i="1"/>
  <c r="AA30" i="1"/>
  <c r="V28" i="1"/>
  <c r="Z28" i="1" s="1"/>
  <c r="AC28" i="1"/>
  <c r="AD28" i="1" s="1"/>
  <c r="T31" i="1"/>
  <c r="U31" i="1" s="1"/>
  <c r="AA31" i="1"/>
  <c r="Q31" i="1"/>
  <c r="O31" i="1" s="1"/>
  <c r="R31" i="1" s="1"/>
  <c r="L31" i="1" s="1"/>
  <c r="M31" i="1" s="1"/>
  <c r="T19" i="1"/>
  <c r="U19" i="1" s="1"/>
  <c r="AA20" i="1"/>
  <c r="Q20" i="1"/>
  <c r="O20" i="1" s="1"/>
  <c r="R20" i="1" s="1"/>
  <c r="L20" i="1" s="1"/>
  <c r="M20" i="1" s="1"/>
  <c r="T23" i="1"/>
  <c r="U23" i="1" s="1"/>
  <c r="T30" i="1"/>
  <c r="U30" i="1" s="1"/>
  <c r="AY31" i="1"/>
  <c r="AA23" i="1"/>
  <c r="Q23" i="1"/>
  <c r="O23" i="1" s="1"/>
  <c r="R23" i="1" s="1"/>
  <c r="L23" i="1" s="1"/>
  <c r="M23" i="1" s="1"/>
  <c r="T24" i="1"/>
  <c r="U24" i="1" s="1"/>
  <c r="T26" i="1"/>
  <c r="U26" i="1" s="1"/>
  <c r="Q26" i="1" s="1"/>
  <c r="O26" i="1" s="1"/>
  <c r="R26" i="1" s="1"/>
  <c r="L26" i="1" s="1"/>
  <c r="M26" i="1" s="1"/>
  <c r="AC20" i="1"/>
  <c r="AD20" i="1" s="1"/>
  <c r="V20" i="1"/>
  <c r="Z20" i="1" s="1"/>
  <c r="AY23" i="1"/>
  <c r="AD18" i="1" l="1"/>
  <c r="V29" i="1"/>
  <c r="Z29" i="1" s="1"/>
  <c r="AC29" i="1"/>
  <c r="Q29" i="1"/>
  <c r="O29" i="1" s="1"/>
  <c r="R29" i="1" s="1"/>
  <c r="L29" i="1" s="1"/>
  <c r="M29" i="1" s="1"/>
  <c r="AB29" i="1"/>
  <c r="V27" i="1"/>
  <c r="Z27" i="1" s="1"/>
  <c r="AC27" i="1"/>
  <c r="AD27" i="1" s="1"/>
  <c r="AB27" i="1"/>
  <c r="V26" i="1"/>
  <c r="Z26" i="1" s="1"/>
  <c r="AC26" i="1"/>
  <c r="AD26" i="1" s="1"/>
  <c r="AB26" i="1"/>
  <c r="V24" i="1"/>
  <c r="Z24" i="1" s="1"/>
  <c r="AC24" i="1"/>
  <c r="AD24" i="1" s="1"/>
  <c r="AB24" i="1"/>
  <c r="AB23" i="1"/>
  <c r="V23" i="1"/>
  <c r="Z23" i="1" s="1"/>
  <c r="AC23" i="1"/>
  <c r="AB31" i="1"/>
  <c r="V31" i="1"/>
  <c r="Z31" i="1" s="1"/>
  <c r="AC31" i="1"/>
  <c r="AD31" i="1" s="1"/>
  <c r="AC25" i="1"/>
  <c r="AD25" i="1" s="1"/>
  <c r="AB25" i="1"/>
  <c r="V25" i="1"/>
  <c r="Z25" i="1" s="1"/>
  <c r="Q25" i="1"/>
  <c r="O25" i="1" s="1"/>
  <c r="R25" i="1" s="1"/>
  <c r="L25" i="1" s="1"/>
  <c r="M25" i="1" s="1"/>
  <c r="V21" i="1"/>
  <c r="Z21" i="1" s="1"/>
  <c r="AC21" i="1"/>
  <c r="AB21" i="1"/>
  <c r="Q21" i="1"/>
  <c r="O21" i="1" s="1"/>
  <c r="R21" i="1" s="1"/>
  <c r="L21" i="1" s="1"/>
  <c r="M21" i="1" s="1"/>
  <c r="AC17" i="1"/>
  <c r="V17" i="1"/>
  <c r="Z17" i="1" s="1"/>
  <c r="Q17" i="1"/>
  <c r="O17" i="1" s="1"/>
  <c r="R17" i="1" s="1"/>
  <c r="L17" i="1" s="1"/>
  <c r="M17" i="1" s="1"/>
  <c r="AB17" i="1"/>
  <c r="V22" i="1"/>
  <c r="Z22" i="1" s="1"/>
  <c r="AC22" i="1"/>
  <c r="AD22" i="1" s="1"/>
  <c r="AB22" i="1"/>
  <c r="Q24" i="1"/>
  <c r="O24" i="1" s="1"/>
  <c r="R24" i="1" s="1"/>
  <c r="L24" i="1" s="1"/>
  <c r="M24" i="1" s="1"/>
  <c r="Q22" i="1"/>
  <c r="O22" i="1" s="1"/>
  <c r="R22" i="1" s="1"/>
  <c r="L22" i="1" s="1"/>
  <c r="M22" i="1" s="1"/>
  <c r="V30" i="1"/>
  <c r="Z30" i="1" s="1"/>
  <c r="AC30" i="1"/>
  <c r="AD30" i="1" s="1"/>
  <c r="AB30" i="1"/>
  <c r="V19" i="1"/>
  <c r="Z19" i="1" s="1"/>
  <c r="AC19" i="1"/>
  <c r="AD19" i="1" s="1"/>
  <c r="AB19" i="1"/>
  <c r="Q30" i="1"/>
  <c r="O30" i="1" s="1"/>
  <c r="R30" i="1" s="1"/>
  <c r="L30" i="1" s="1"/>
  <c r="M30" i="1" s="1"/>
  <c r="AD17" i="1" l="1"/>
  <c r="AD29" i="1"/>
  <c r="AD21" i="1"/>
  <c r="AD23" i="1"/>
</calcChain>
</file>

<file path=xl/sharedStrings.xml><?xml version="1.0" encoding="utf-8"?>
<sst xmlns="http://schemas.openxmlformats.org/spreadsheetml/2006/main" count="693" uniqueCount="353">
  <si>
    <t>File opened</t>
  </si>
  <si>
    <t>2020-12-17 12:28:49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</si>
  <si>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</si>
  <si>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</si>
  <si>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</si>
  <si>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</si>
  <si>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</si>
  <si>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</si>
  <si>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</si>
  <si>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</si>
  <si>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</si>
  <si>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</si>
  <si>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</si>
  <si>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{"co2bspan2b": "0.180987", "flowmeterzero": "0.990522", "co2bzero": "0.945393", "co2bspan2": "0", "h2obzero": "1.0713", "h2obspan2": "0", "flowbzero": "0.21903", "h2oaspan2b": "0.0752776", "h2obspanconc2": "0", "h2oaspan1": "1.01106", "ssa_ref": "31243.3", "h2oazero": "1.06897", "co2aspan2": "0", "h2oaspan2a": "0.0744543", "h2obspan2b": "0.0756432", "tazero": "-0.045269", "h2oaspan2": "0", "h2oaspanconc2": "0", "h2obspan1": "1.02041", "h2oaspanconc1": "13.51", "co2aspan2b": "0.182023", "flowazero": "0.42501", "co2aspanconc1": "995.1", "co2bspan2a": "0.182058", "co2azero": "0.968485", "co2aspanconc2": "0", "co2aspan2a": "0.183186", "co2aspan1": "0.993652", "co2bspanconc2": "0", "chamberpressurezero": "2.56567", "h2obspan2a": "0.0741299", "oxygen": "21", "h2obspanconc1": "13.5", "ssb_ref": "34304.3", "tbzero": "-0.0452194", "co2bspanconc1": "995.1", "co2bspan1": "0.994117"}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</si>
  <si>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</si>
  <si>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</si>
  <si>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</si>
  <si>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</si>
  <si>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</si>
  <si>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</si>
  <si>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</si>
  <si>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</si>
  <si>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</si>
  <si>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12:28:49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</si>
  <si>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</si>
  <si>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</si>
  <si>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</si>
  <si>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</si>
  <si>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</si>
  <si>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</si>
  <si>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</si>
  <si>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</si>
  <si>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</si>
  <si>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</si>
  <si>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</si>
  <si>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</si>
  <si>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</si>
  <si>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</si>
  <si>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</si>
  <si>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</si>
  <si>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</si>
  <si>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</si>
  <si>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</si>
  <si>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</si>
  <si>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</si>
  <si>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</si>
  <si>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</si>
  <si>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</si>
  <si>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</si>
  <si>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</si>
  <si>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</si>
  <si>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</si>
  <si>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</si>
  <si>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</si>
  <si>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</si>
  <si>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</si>
  <si>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</si>
  <si>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</si>
  <si>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</si>
  <si>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</si>
  <si>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</si>
  <si>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</si>
  <si>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</si>
  <si>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</si>
  <si>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</si>
  <si>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</si>
  <si>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</si>
  <si>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</si>
  <si>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</si>
  <si>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</si>
  <si>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</si>
  <si>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</si>
  <si>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</si>
  <si>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</si>
  <si>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</si>
  <si>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</si>
  <si>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</si>
  <si>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2.86983 72.2514 368.513 603.828 842.882 1012.47 1166.71 1215.17</t>
  </si>
  <si>
    <t>Fs_true</t>
  </si>
  <si>
    <t>0.218313 101.53 403.417 601.265 802.103 1000.47 1201.77 1399.44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</si>
  <si>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</si>
  <si>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</si>
  <si>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</si>
  <si>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</si>
  <si>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</si>
  <si>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</si>
  <si>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</si>
  <si>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</si>
  <si>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</si>
  <si>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</si>
  <si>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</si>
  <si>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</si>
  <si>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</si>
  <si>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</si>
  <si>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</si>
  <si>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</si>
  <si>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</si>
  <si>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</si>
  <si>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</si>
  <si>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</si>
  <si>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</si>
  <si>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</si>
  <si>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</si>
  <si>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</si>
  <si>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</si>
  <si>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</si>
  <si>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</si>
  <si>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</si>
  <si>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</si>
  <si>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</si>
  <si>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</si>
  <si>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</si>
  <si>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</si>
  <si>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</si>
  <si>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</si>
  <si>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</si>
  <si>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</si>
  <si>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</si>
  <si>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</si>
  <si>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</si>
  <si>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</si>
  <si>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</si>
  <si>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</si>
  <si>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</si>
  <si>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</si>
  <si>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</si>
  <si>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</si>
  <si>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</si>
  <si>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</si>
  <si>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</si>
  <si>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</si>
  <si>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</si>
  <si>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</si>
  <si>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</si>
  <si>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</si>
  <si>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</si>
  <si>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</si>
  <si>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</si>
  <si>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</si>
  <si>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</si>
  <si>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</si>
  <si>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</si>
  <si>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</si>
  <si>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</si>
  <si>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</si>
  <si>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</si>
  <si>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</si>
  <si>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</si>
  <si>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</si>
  <si>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</si>
  <si>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</si>
  <si>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</si>
  <si>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</si>
  <si>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</si>
  <si>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</si>
  <si>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</si>
  <si>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</si>
  <si>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</si>
  <si>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</si>
  <si>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</si>
  <si>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</si>
  <si>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</si>
  <si>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</si>
  <si>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</si>
  <si>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</si>
  <si>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</si>
  <si>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</si>
  <si>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</si>
  <si>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</si>
  <si>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</si>
  <si>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</si>
  <si>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</si>
  <si>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</si>
  <si>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</si>
  <si>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</si>
  <si>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</si>
  <si>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</si>
  <si>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</si>
  <si>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</si>
  <si>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</si>
  <si>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</si>
  <si>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</si>
  <si>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</si>
  <si>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</si>
  <si>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</si>
  <si>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</si>
  <si>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</si>
  <si>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</si>
  <si>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</si>
  <si>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</si>
  <si>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</si>
  <si>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</si>
  <si>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</si>
  <si>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</si>
  <si>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</si>
  <si>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</si>
  <si>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</si>
  <si>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</si>
  <si>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</si>
  <si>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</si>
  <si>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</si>
  <si>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</si>
  <si>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</si>
  <si>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</si>
  <si>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</si>
  <si>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</si>
  <si>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</si>
  <si>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</si>
  <si>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</si>
  <si>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</si>
  <si>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</si>
  <si>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</si>
  <si>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</si>
  <si>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</si>
  <si>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</si>
  <si>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</si>
  <si>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</si>
  <si>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</si>
  <si>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</si>
  <si>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</si>
  <si>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</si>
  <si>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</si>
  <si>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</si>
  <si>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</si>
  <si>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</si>
  <si>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</si>
  <si>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</si>
  <si>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</si>
  <si>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</si>
  <si>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</si>
  <si>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</si>
  <si>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</si>
  <si>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</si>
  <si>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</si>
  <si>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</si>
  <si>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</si>
  <si>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</si>
  <si>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</si>
  <si>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</si>
  <si>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</si>
  <si>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</si>
  <si>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</si>
  <si>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</si>
  <si>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</si>
  <si>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</si>
  <si>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</si>
  <si>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</si>
  <si>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</si>
  <si>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</si>
  <si>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</si>
  <si>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</si>
  <si>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</si>
  <si>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</si>
  <si>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</si>
  <si>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</si>
  <si>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</si>
  <si>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</si>
  <si>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</si>
  <si>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</si>
  <si>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</si>
  <si>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</si>
  <si>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</si>
  <si>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</si>
  <si>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</si>
  <si>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</si>
  <si>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</si>
  <si>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</si>
  <si>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</si>
  <si>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</si>
  <si>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</si>
  <si>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</si>
  <si>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</si>
  <si>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</si>
  <si>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</si>
  <si>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</si>
  <si>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</si>
  <si>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</si>
  <si>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</si>
  <si>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</si>
  <si>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</si>
  <si>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</si>
  <si>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</si>
  <si>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</si>
  <si>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12:35:19</t>
  </si>
  <si>
    <t>12:35:19</t>
  </si>
  <si>
    <t>1149</t>
  </si>
  <si>
    <t>_1</t>
  </si>
  <si>
    <t>RECT-4143-20200907-06_33_50</t>
  </si>
  <si>
    <t>RECT-1205-20201217-12_35_21</t>
  </si>
  <si>
    <t>DARK-1206-20201217-12_35_23</t>
  </si>
  <si>
    <t>0: Broadleaf</t>
  </si>
  <si>
    <t>12:35:40</t>
  </si>
  <si>
    <t>1/3</t>
  </si>
  <si>
    <t>20201217 12:37:41</t>
  </si>
  <si>
    <t>12:37:41</t>
  </si>
  <si>
    <t>RECT-1207-20201217-12_37_43</t>
  </si>
  <si>
    <t>DARK-1208-20201217-12_37_45</t>
  </si>
  <si>
    <t>20201217 12:38:56</t>
  </si>
  <si>
    <t>12:38:56</t>
  </si>
  <si>
    <t>RECT-1209-20201217-12_38_57</t>
  </si>
  <si>
    <t>DARK-1210-20201217-12_38_59</t>
  </si>
  <si>
    <t>3/3</t>
  </si>
  <si>
    <t>20201217 12:40:16</t>
  </si>
  <si>
    <t>12:40:16</t>
  </si>
  <si>
    <t>RECT-1211-20201217-12_40_17</t>
  </si>
  <si>
    <t>DARK-1212-20201217-12_40_19</t>
  </si>
  <si>
    <t>20201217 12:41:30</t>
  </si>
  <si>
    <t>12:41:30</t>
  </si>
  <si>
    <t>RECT-1213-20201217-12_41_31</t>
  </si>
  <si>
    <t>DARK-1214-20201217-12_41_33</t>
  </si>
  <si>
    <t>20201217 12:42:47</t>
  </si>
  <si>
    <t>12:42:47</t>
  </si>
  <si>
    <t>RECT-1215-20201217-12_42_48</t>
  </si>
  <si>
    <t>DARK-1216-20201217-12_42_50</t>
  </si>
  <si>
    <t>20201217 12:43:58</t>
  </si>
  <si>
    <t>12:43:58</t>
  </si>
  <si>
    <t>RECT-1217-20201217-12_43_59</t>
  </si>
  <si>
    <t>DARK-1218-20201217-12_44_01</t>
  </si>
  <si>
    <t>20201217 12:45:46</t>
  </si>
  <si>
    <t>12:45:46</t>
  </si>
  <si>
    <t>RECT-1219-20201217-12_45_47</t>
  </si>
  <si>
    <t>DARK-1220-20201217-12_45_49</t>
  </si>
  <si>
    <t>12:46:06</t>
  </si>
  <si>
    <t>20201217 12:48:04</t>
  </si>
  <si>
    <t>12:48:04</t>
  </si>
  <si>
    <t>RECT-1221-20201217-12_48_05</t>
  </si>
  <si>
    <t>DARK-1222-20201217-12_48_08</t>
  </si>
  <si>
    <t>20201217 12:49:53</t>
  </si>
  <si>
    <t>12:49:53</t>
  </si>
  <si>
    <t>RECT-1223-20201217-12_49_54</t>
  </si>
  <si>
    <t>DARK-1224-20201217-12_49_56</t>
  </si>
  <si>
    <t>20201217 12:51:30</t>
  </si>
  <si>
    <t>12:51:30</t>
  </si>
  <si>
    <t>RECT-1225-20201217-12_51_31</t>
  </si>
  <si>
    <t>DARK-1226-20201217-12_51_33</t>
  </si>
  <si>
    <t>20201217 12:53:02</t>
  </si>
  <si>
    <t>12:53:02</t>
  </si>
  <si>
    <t>RECT-1227-20201217-12_53_03</t>
  </si>
  <si>
    <t>DARK-1228-20201217-12_53_05</t>
  </si>
  <si>
    <t>20201217 12:55:02</t>
  </si>
  <si>
    <t>12:55:02</t>
  </si>
  <si>
    <t>RECT-1229-20201217-12_55_04</t>
  </si>
  <si>
    <t>DARK-1230-20201217-12_55_06</t>
  </si>
  <si>
    <t>2/3</t>
  </si>
  <si>
    <t>20201217 12:56:54</t>
  </si>
  <si>
    <t>12:56:54</t>
  </si>
  <si>
    <t>RECT-1231-20201217-12_56_56</t>
  </si>
  <si>
    <t>DARK-1232-20201217-12_56_58</t>
  </si>
  <si>
    <t>12:57:23</t>
  </si>
  <si>
    <t>20201217 12:59:24</t>
  </si>
  <si>
    <t>12:59:24</t>
  </si>
  <si>
    <t>RECT-1233-20201217-12_59_25</t>
  </si>
  <si>
    <t>DARK-1234-20201217-12_59_27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</si>
</sst>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1608237319.5999999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1608237311.8499999</v>
      </c>
      <c r="I17">
        <f t="shared" ref="I17:I31" si="0">BW17*AG17*(BS17-BT17)/(100*BL17*(1000-AG17*BS17))</f>
        <v>9.7069037418793841E-5</v>
      </c>
      <c r="J17">
        <f t="shared" ref="J17:J31" si="1">BW17*AG17*(BR17-BQ17*(1000-AG17*BT17)/(1000-AG17*BS17))/(100*BL17)</f>
        <v>-0.54970762938049966</v>
      </c>
      <c r="K17">
        <f t="shared" ref="K17:K31" si="2">BQ17 - IF(AG17&gt;1, J17*BL17*100/(AI17*CE17), 0)</f>
        <v>399.012</v>
      </c>
      <c r="L17">
        <f t="shared" ref="L17:L31" si="3">((R17-I17/2)*K17-J17)/(R17+I17/2)</f>
        <v>551.23205992079136</v>
      </c>
      <c r="M17">
        <f t="shared" ref="M17:M31" si="4">L17*(BX17+BY17)/1000</f>
        <v>56.009745066904792</v>
      </c>
      <c r="N17">
        <f t="shared" ref="N17:N31" si="5">(BQ17 - IF(AG17&gt;1, J17*BL17*100/(AI17*CE17), 0))*(BX17+BY17)/1000</f>
        <v>40.542925608948011</v>
      </c>
      <c r="O17">
        <f t="shared" ref="O17:O31" si="6">2/((1/Q17-1/P17)+SIGN(Q17)*SQRT((1/Q17-1/P17)*(1/Q17-1/P17) + 4*BM17/((BM17+1)*(BM17+1))*(2*1/Q17*1/P17-1/P17*1/P17)))</f>
        <v>5.2977731993220645E-3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2.9573570849010702</v>
      </c>
      <c r="Q17">
        <f t="shared" ref="Q17:Q31" si="8">I17*(1000-(1000*0.61365*EXP(17.502*U17/(240.97+U17))/(BX17+BY17)+BS17)/2)/(1000*0.61365*EXP(17.502*U17/(240.97+U17))/(BX17+BY17)-BS17)</f>
        <v>5.2925064344053578E-3</v>
      </c>
      <c r="R17">
        <f t="shared" ref="R17:R31" si="9">1/((BM17+1)/(O17/1.6)+1/(P17/1.37)) + BM17/((BM17+1)/(O17/1.6) + BM17/(P17/1.37))</f>
        <v>3.308289272372025E-3</v>
      </c>
      <c r="S17">
        <f t="shared" ref="S17:S31" si="10">(BI17*BK17)</f>
        <v>231.29211700190274</v>
      </c>
      <c r="T17">
        <f t="shared" ref="T17:T31" si="11">(BZ17+(S17+2*0.95*0.0000000567*(((BZ17+$B$7)+273)^4-(BZ17+273)^4)-44100*I17)/(1.84*29.3*P17+8*0.95*0.0000000567*(BZ17+273)^3))</f>
        <v>29.343220327293679</v>
      </c>
      <c r="U17">
        <f t="shared" ref="U17:U31" si="12">($C$7*CA17+$D$7*CB17+$E$7*T17)</f>
        <v>28.800719999999998</v>
      </c>
      <c r="V17">
        <f t="shared" ref="V17:V31" si="13">0.61365*EXP(17.502*U17/(240.97+U17))</f>
        <v>3.9756284647430449</v>
      </c>
      <c r="W17">
        <f t="shared" ref="W17:W31" si="14">(X17/Y17*100)</f>
        <v>57.083403424020553</v>
      </c>
      <c r="X17">
        <f t="shared" ref="X17:X31" si="15">BS17*(BX17+BY17)/1000</f>
        <v>2.16838992733142</v>
      </c>
      <c r="Y17">
        <f t="shared" ref="Y17:Y31" si="16">0.61365*EXP(17.502*BZ17/(240.97+BZ17))</f>
        <v>3.7986346245412674</v>
      </c>
      <c r="Z17">
        <f t="shared" ref="Z17:Z31" si="17">(V17-BS17*(BX17+BY17)/1000)</f>
        <v>1.8072385374116249</v>
      </c>
      <c r="AA17">
        <f t="shared" ref="AA17:AA31" si="18">(-I17*44100)</f>
        <v>-4.2807445501688086</v>
      </c>
      <c r="AB17">
        <f t="shared" ref="AB17:AB31" si="19">2*29.3*P17*0.92*(BZ17-U17)</f>
        <v>-124.93060909802907</v>
      </c>
      <c r="AC17">
        <f t="shared" ref="AC17:AC31" si="20">2*0.95*0.0000000567*(((BZ17+$B$7)+273)^4-(U17+273)^4)</f>
        <v>-9.2458191158526368</v>
      </c>
      <c r="AD17">
        <f t="shared" ref="AD17:AD31" si="21">S17+AC17+AA17+AB17</f>
        <v>92.834944237852227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53537.67281199088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699.52675999999997</v>
      </c>
      <c r="AR17">
        <v>765.82</v>
      </c>
      <c r="AS17">
        <f t="shared" ref="AS17:AS31" si="27">1-AQ17/AR17</f>
        <v>8.6565041393539044E-2</v>
      </c>
      <c r="AT17">
        <v>0.5</v>
      </c>
      <c r="AU17">
        <f t="shared" ref="AU17:AU31" si="28">BI17</f>
        <v>1180.1888818534555</v>
      </c>
      <c r="AV17">
        <f t="shared" ref="AV17:AV31" si="29">J17</f>
        <v>-0.54970762938049966</v>
      </c>
      <c r="AW17">
        <f t="shared" ref="AW17:AW31" si="30">AS17*AT17*AU17</f>
        <v>51.081549704919468</v>
      </c>
      <c r="AX17">
        <f t="shared" ref="AX17:AX31" si="31">BC17/AR17</f>
        <v>0.34310934684390593</v>
      </c>
      <c r="AY17">
        <f t="shared" ref="AY17:AY31" si="32">(AV17-AO17)/AU17</f>
        <v>2.3758782061806477E-5</v>
      </c>
      <c r="AZ17">
        <f t="shared" ref="AZ17:AZ31" si="33">(AL17-AR17)/AR17</f>
        <v>3.259591026611997</v>
      </c>
      <c r="BA17" t="s">
        <v>289</v>
      </c>
      <c r="BB17">
        <v>503.06</v>
      </c>
      <c r="BC17">
        <f t="shared" ref="BC17:BC31" si="34">AR17-BB17</f>
        <v>262.76000000000005</v>
      </c>
      <c r="BD17">
        <f t="shared" ref="BD17:BD31" si="35">(AR17-AQ17)/(AR17-BB17)</f>
        <v>0.25229578322423529</v>
      </c>
      <c r="BE17">
        <f t="shared" ref="BE17:BE31" si="36">(AL17-AR17)/(AL17-BB17)</f>
        <v>0.90476328551442176</v>
      </c>
      <c r="BF17">
        <f t="shared" ref="BF17:BF31" si="37">(AR17-AQ17)/(AR17-AK17)</f>
        <v>1.3168293249396421</v>
      </c>
      <c r="BG17">
        <f t="shared" ref="BG17:BG31" si="38">(AL17-AR17)/(AL17-AK17)</f>
        <v>0.98023128245650903</v>
      </c>
      <c r="BH17">
        <f t="shared" ref="BH17:BH31" si="39">$B$11*CF17+$C$11*CG17+$F$11*CH17*(1-CK17)</f>
        <v>1400.0043333333299</v>
      </c>
      <c r="BI17">
        <f t="shared" ref="BI17:BI31" si="40">BH17*BJ17</f>
        <v>1180.1888818534555</v>
      </c>
      <c r="BJ17">
        <f t="shared" ref="BJ17:BJ31" si="41">($B$11*$D$9+$C$11*$D$9+$F$11*((CU17+CM17)/MAX(CU17+CM17+CV17, 0.1)*$I$9+CV17/MAX(CU17+CM17+CV17, 0.1)*$J$9))/($B$11+$C$11+$F$11)</f>
        <v>0.84298944921369889</v>
      </c>
      <c r="BK17">
        <f t="shared" ref="BK17:BK31" si="42">($B$11*$K$9+$C$11*$K$9+$F$11*((CU17+CM17)/MAX(CU17+CM17+CV17, 0.1)*$P$9+CV17/MAX(CU17+CM17+CV17, 0.1)*$Q$9))/($B$11+$C$11+$F$11)</f>
        <v>0.19597889842739796</v>
      </c>
      <c r="BL17">
        <v>6</v>
      </c>
      <c r="BM17">
        <v>0.5</v>
      </c>
      <c r="BN17" t="s">
        <v>290</v>
      </c>
      <c r="BO17">
        <v>2</v>
      </c>
      <c r="BP17">
        <v>1608237311.8499999</v>
      </c>
      <c r="BQ17">
        <v>399.012</v>
      </c>
      <c r="BR17">
        <v>398.398866666667</v>
      </c>
      <c r="BS17">
        <v>21.340679999999999</v>
      </c>
      <c r="BT17">
        <v>21.226690000000001</v>
      </c>
      <c r="BU17">
        <v>395.59199999999998</v>
      </c>
      <c r="BV17">
        <v>21.18768</v>
      </c>
      <c r="BW17">
        <v>500.0308</v>
      </c>
      <c r="BX17">
        <v>101.559566666667</v>
      </c>
      <c r="BY17">
        <v>4.8719823333333301E-2</v>
      </c>
      <c r="BZ17">
        <v>28.017146666666701</v>
      </c>
      <c r="CA17">
        <v>28.800719999999998</v>
      </c>
      <c r="CB17">
        <v>999.9</v>
      </c>
      <c r="CC17">
        <v>0</v>
      </c>
      <c r="CD17">
        <v>0</v>
      </c>
      <c r="CE17">
        <v>10003.371666666701</v>
      </c>
      <c r="CF17">
        <v>0</v>
      </c>
      <c r="CG17">
        <v>426.74983333333302</v>
      </c>
      <c r="CH17">
        <v>1400.0043333333299</v>
      </c>
      <c r="CI17">
        <v>0.89999253333333395</v>
      </c>
      <c r="CJ17">
        <v>0.10000741</v>
      </c>
      <c r="CK17">
        <v>0</v>
      </c>
      <c r="CL17">
        <v>699.54110000000003</v>
      </c>
      <c r="CM17">
        <v>4.9993800000000004</v>
      </c>
      <c r="CN17">
        <v>9921.1890000000003</v>
      </c>
      <c r="CO17">
        <v>11164.3533333333</v>
      </c>
      <c r="CP17">
        <v>48.625</v>
      </c>
      <c r="CQ17">
        <v>51.125</v>
      </c>
      <c r="CR17">
        <v>49.570399999999999</v>
      </c>
      <c r="CS17">
        <v>50.811999999999998</v>
      </c>
      <c r="CT17">
        <v>50.186999999999998</v>
      </c>
      <c r="CU17">
        <v>1255.4963333333301</v>
      </c>
      <c r="CV17">
        <v>139.50800000000001</v>
      </c>
      <c r="CW17">
        <v>0</v>
      </c>
      <c r="CX17">
        <v>975.79999995231606</v>
      </c>
      <c r="CY17">
        <v>0</v>
      </c>
      <c r="CZ17">
        <v>699.52675999999997</v>
      </c>
      <c r="DA17">
        <v>-1.70130769599829</v>
      </c>
      <c r="DB17">
        <v>-17.175384644013</v>
      </c>
      <c r="DC17">
        <v>9920.9408000000003</v>
      </c>
      <c r="DD17">
        <v>15</v>
      </c>
      <c r="DE17">
        <v>1608237340.5999999</v>
      </c>
      <c r="DF17" t="s">
        <v>291</v>
      </c>
      <c r="DG17">
        <v>1608237339.0999999</v>
      </c>
      <c r="DH17">
        <v>1608237340.5999999</v>
      </c>
      <c r="DI17">
        <v>19</v>
      </c>
      <c r="DJ17">
        <v>-2.5430000000000001</v>
      </c>
      <c r="DK17">
        <v>2.7E-2</v>
      </c>
      <c r="DL17">
        <v>3.42</v>
      </c>
      <c r="DM17">
        <v>0.153</v>
      </c>
      <c r="DN17">
        <v>398</v>
      </c>
      <c r="DO17">
        <v>21</v>
      </c>
      <c r="DP17">
        <v>0.6</v>
      </c>
      <c r="DQ17">
        <v>0.2</v>
      </c>
      <c r="DR17">
        <v>-2.6691022962920399</v>
      </c>
      <c r="DS17">
        <v>1.58926302285495</v>
      </c>
      <c r="DT17">
        <v>0.180813794909364</v>
      </c>
      <c r="DU17">
        <v>0</v>
      </c>
      <c r="DV17">
        <v>3.1559796666666702</v>
      </c>
      <c r="DW17">
        <v>-2.16469348164626</v>
      </c>
      <c r="DX17">
        <v>0.2214387862967</v>
      </c>
      <c r="DY17">
        <v>0</v>
      </c>
      <c r="DZ17">
        <v>8.6777336666666705E-2</v>
      </c>
      <c r="EA17">
        <v>-7.2270634037819706E-2</v>
      </c>
      <c r="EB17">
        <v>1.2622297135030099E-2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3.42</v>
      </c>
      <c r="EJ17">
        <v>0.153</v>
      </c>
      <c r="EK17">
        <v>5.9628571428570503</v>
      </c>
      <c r="EL17">
        <v>0</v>
      </c>
      <c r="EM17">
        <v>0</v>
      </c>
      <c r="EN17">
        <v>0</v>
      </c>
      <c r="EO17">
        <v>0.12578095238095699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18.100000000000001</v>
      </c>
      <c r="EX17">
        <v>18.2</v>
      </c>
      <c r="EY17">
        <v>2</v>
      </c>
      <c r="EZ17">
        <v>493.048</v>
      </c>
      <c r="FA17">
        <v>505.19200000000001</v>
      </c>
      <c r="FB17">
        <v>24.149000000000001</v>
      </c>
      <c r="FC17">
        <v>32.364800000000002</v>
      </c>
      <c r="FD17">
        <v>30.000699999999998</v>
      </c>
      <c r="FE17">
        <v>32.1845</v>
      </c>
      <c r="FF17">
        <v>32.234900000000003</v>
      </c>
      <c r="FG17">
        <v>20.718499999999999</v>
      </c>
      <c r="FH17">
        <v>100</v>
      </c>
      <c r="FI17">
        <v>37.341000000000001</v>
      </c>
      <c r="FJ17">
        <v>24.143699999999999</v>
      </c>
      <c r="FK17">
        <v>397.99799999999999</v>
      </c>
      <c r="FL17">
        <v>20.991499999999998</v>
      </c>
      <c r="FM17">
        <v>100.91500000000001</v>
      </c>
      <c r="FN17">
        <v>100.461</v>
      </c>
    </row>
    <row r="18" spans="1:170" x14ac:dyDescent="0.25">
      <c r="A18">
        <v>2</v>
      </c>
      <c r="B18">
        <v>1608237461.5999999</v>
      </c>
      <c r="C18">
        <v>142</v>
      </c>
      <c r="D18" t="s">
        <v>293</v>
      </c>
      <c r="E18" t="s">
        <v>294</v>
      </c>
      <c r="F18" t="s">
        <v>285</v>
      </c>
      <c r="G18" t="s">
        <v>286</v>
      </c>
      <c r="H18">
        <v>1608237453.5999999</v>
      </c>
      <c r="I18">
        <f t="shared" si="0"/>
        <v>3.1718426392148156E-5</v>
      </c>
      <c r="J18">
        <f t="shared" si="1"/>
        <v>-0.83015558797736833</v>
      </c>
      <c r="K18">
        <f t="shared" si="2"/>
        <v>49.602832258064502</v>
      </c>
      <c r="L18">
        <f t="shared" si="3"/>
        <v>802.88010816955239</v>
      </c>
      <c r="M18">
        <f t="shared" si="4"/>
        <v>81.582277611828772</v>
      </c>
      <c r="N18">
        <f t="shared" si="5"/>
        <v>5.0402444778913464</v>
      </c>
      <c r="O18">
        <f t="shared" si="6"/>
        <v>1.7350611667532169E-3</v>
      </c>
      <c r="P18">
        <f t="shared" si="7"/>
        <v>2.956619100473068</v>
      </c>
      <c r="Q18">
        <f t="shared" si="8"/>
        <v>1.7344956977429606E-3</v>
      </c>
      <c r="R18">
        <f t="shared" si="9"/>
        <v>1.084110599634055E-3</v>
      </c>
      <c r="S18">
        <f t="shared" si="10"/>
        <v>231.29299409301638</v>
      </c>
      <c r="T18">
        <f t="shared" si="11"/>
        <v>29.356352053954716</v>
      </c>
      <c r="U18">
        <f t="shared" si="12"/>
        <v>28.832219354838699</v>
      </c>
      <c r="V18">
        <f t="shared" si="13"/>
        <v>3.9828914335228207</v>
      </c>
      <c r="W18">
        <f t="shared" si="14"/>
        <v>57.431190954207359</v>
      </c>
      <c r="X18">
        <f t="shared" si="15"/>
        <v>2.1810894398086593</v>
      </c>
      <c r="Y18">
        <f t="shared" si="16"/>
        <v>3.7977437061121484</v>
      </c>
      <c r="Z18">
        <f t="shared" si="17"/>
        <v>1.8018019937141614</v>
      </c>
      <c r="AA18">
        <f t="shared" si="18"/>
        <v>-1.3987826038937337</v>
      </c>
      <c r="AB18">
        <f t="shared" si="19"/>
        <v>-130.56177242592543</v>
      </c>
      <c r="AC18">
        <f t="shared" si="20"/>
        <v>-9.6663031283118261</v>
      </c>
      <c r="AD18">
        <f t="shared" si="21"/>
        <v>89.666135934885403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53516.97273768278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694.59969230769195</v>
      </c>
      <c r="AR18">
        <v>759.76</v>
      </c>
      <c r="AS18">
        <f t="shared" si="27"/>
        <v>8.5764330436332581E-2</v>
      </c>
      <c r="AT18">
        <v>0.5</v>
      </c>
      <c r="AU18">
        <f t="shared" si="28"/>
        <v>1180.194601853394</v>
      </c>
      <c r="AV18">
        <f t="shared" si="29"/>
        <v>-0.83015558797736833</v>
      </c>
      <c r="AW18">
        <f t="shared" si="30"/>
        <v>50.609299906265228</v>
      </c>
      <c r="AX18">
        <f t="shared" si="31"/>
        <v>0.34380593871748971</v>
      </c>
      <c r="AY18">
        <f t="shared" si="32"/>
        <v>-2.1386990566196466E-4</v>
      </c>
      <c r="AZ18">
        <f t="shared" si="33"/>
        <v>3.2935663893861218</v>
      </c>
      <c r="BA18" t="s">
        <v>296</v>
      </c>
      <c r="BB18">
        <v>498.55</v>
      </c>
      <c r="BC18">
        <f t="shared" si="34"/>
        <v>261.20999999999998</v>
      </c>
      <c r="BD18">
        <f t="shared" si="35"/>
        <v>0.24945563987714117</v>
      </c>
      <c r="BE18">
        <f t="shared" si="36"/>
        <v>0.90547958589195698</v>
      </c>
      <c r="BF18">
        <f t="shared" si="37"/>
        <v>1.4714494163424165</v>
      </c>
      <c r="BG18">
        <f t="shared" si="38"/>
        <v>0.98261092302747777</v>
      </c>
      <c r="BH18">
        <f t="shared" si="39"/>
        <v>1400.01129032258</v>
      </c>
      <c r="BI18">
        <f t="shared" si="40"/>
        <v>1180.194601853394</v>
      </c>
      <c r="BJ18">
        <f t="shared" si="41"/>
        <v>0.84298934587981966</v>
      </c>
      <c r="BK18">
        <f t="shared" si="42"/>
        <v>0.19597869175963917</v>
      </c>
      <c r="BL18">
        <v>6</v>
      </c>
      <c r="BM18">
        <v>0.5</v>
      </c>
      <c r="BN18" t="s">
        <v>290</v>
      </c>
      <c r="BO18">
        <v>2</v>
      </c>
      <c r="BP18">
        <v>1608237453.5999999</v>
      </c>
      <c r="BQ18">
        <v>49.602832258064502</v>
      </c>
      <c r="BR18">
        <v>48.6085322580645</v>
      </c>
      <c r="BS18">
        <v>21.4648741935484</v>
      </c>
      <c r="BT18">
        <v>21.4276290322581</v>
      </c>
      <c r="BU18">
        <v>46.182780645161301</v>
      </c>
      <c r="BV18">
        <v>21.311832258064499</v>
      </c>
      <c r="BW18">
        <v>499.99935483871002</v>
      </c>
      <c r="BX18">
        <v>101.563161290323</v>
      </c>
      <c r="BY18">
        <v>4.88686774193548E-2</v>
      </c>
      <c r="BZ18">
        <v>28.013122580645199</v>
      </c>
      <c r="CA18">
        <v>28.832219354838699</v>
      </c>
      <c r="CB18">
        <v>999.9</v>
      </c>
      <c r="CC18">
        <v>0</v>
      </c>
      <c r="CD18">
        <v>0</v>
      </c>
      <c r="CE18">
        <v>9998.8306451612898</v>
      </c>
      <c r="CF18">
        <v>0</v>
      </c>
      <c r="CG18">
        <v>422.70170967741899</v>
      </c>
      <c r="CH18">
        <v>1400.01129032258</v>
      </c>
      <c r="CI18">
        <v>0.89999916129032298</v>
      </c>
      <c r="CJ18">
        <v>0.10000064516128999</v>
      </c>
      <c r="CK18">
        <v>0</v>
      </c>
      <c r="CL18">
        <v>694.60051612903203</v>
      </c>
      <c r="CM18">
        <v>4.9993800000000004</v>
      </c>
      <c r="CN18">
        <v>9851.8667741935496</v>
      </c>
      <c r="CO18">
        <v>11164.4290322581</v>
      </c>
      <c r="CP18">
        <v>48.870935483871001</v>
      </c>
      <c r="CQ18">
        <v>51.316064516129003</v>
      </c>
      <c r="CR18">
        <v>49.764000000000003</v>
      </c>
      <c r="CS18">
        <v>51.037999999999997</v>
      </c>
      <c r="CT18">
        <v>50.375</v>
      </c>
      <c r="CU18">
        <v>1255.5074193548401</v>
      </c>
      <c r="CV18">
        <v>139.50387096774199</v>
      </c>
      <c r="CW18">
        <v>0</v>
      </c>
      <c r="CX18">
        <v>141.19999980926499</v>
      </c>
      <c r="CY18">
        <v>0</v>
      </c>
      <c r="CZ18">
        <v>694.59969230769195</v>
      </c>
      <c r="DA18">
        <v>-0.297435903222733</v>
      </c>
      <c r="DB18">
        <v>-8.4601709191055505</v>
      </c>
      <c r="DC18">
        <v>9851.7346153846102</v>
      </c>
      <c r="DD18">
        <v>15</v>
      </c>
      <c r="DE18">
        <v>1608237340.5999999</v>
      </c>
      <c r="DF18" t="s">
        <v>291</v>
      </c>
      <c r="DG18">
        <v>1608237339.0999999</v>
      </c>
      <c r="DH18">
        <v>1608237340.5999999</v>
      </c>
      <c r="DI18">
        <v>19</v>
      </c>
      <c r="DJ18">
        <v>-2.5430000000000001</v>
      </c>
      <c r="DK18">
        <v>2.7E-2</v>
      </c>
      <c r="DL18">
        <v>3.42</v>
      </c>
      <c r="DM18">
        <v>0.153</v>
      </c>
      <c r="DN18">
        <v>398</v>
      </c>
      <c r="DO18">
        <v>21</v>
      </c>
      <c r="DP18">
        <v>0.6</v>
      </c>
      <c r="DQ18">
        <v>0.2</v>
      </c>
      <c r="DR18">
        <v>-0.82685734385851795</v>
      </c>
      <c r="DS18">
        <v>-0.41132361147102298</v>
      </c>
      <c r="DT18">
        <v>3.2537788815656499E-2</v>
      </c>
      <c r="DU18">
        <v>1</v>
      </c>
      <c r="DV18">
        <v>0.99691099999999999</v>
      </c>
      <c r="DW18">
        <v>0.47041596440489603</v>
      </c>
      <c r="DX18">
        <v>3.6266148321357002E-2</v>
      </c>
      <c r="DY18">
        <v>0</v>
      </c>
      <c r="DZ18">
        <v>3.6544800000000002E-2</v>
      </c>
      <c r="EA18">
        <v>-0.208093737931035</v>
      </c>
      <c r="EB18">
        <v>1.5075223826751799E-2</v>
      </c>
      <c r="EC18">
        <v>0</v>
      </c>
      <c r="ED18">
        <v>1</v>
      </c>
      <c r="EE18">
        <v>3</v>
      </c>
      <c r="EF18" t="s">
        <v>292</v>
      </c>
      <c r="EG18">
        <v>100</v>
      </c>
      <c r="EH18">
        <v>100</v>
      </c>
      <c r="EI18">
        <v>3.42</v>
      </c>
      <c r="EJ18">
        <v>0.15310000000000001</v>
      </c>
      <c r="EK18">
        <v>3.4200476190476898</v>
      </c>
      <c r="EL18">
        <v>0</v>
      </c>
      <c r="EM18">
        <v>0</v>
      </c>
      <c r="EN18">
        <v>0</v>
      </c>
      <c r="EO18">
        <v>0.15304999999999999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</v>
      </c>
      <c r="EY18">
        <v>2</v>
      </c>
      <c r="EZ18">
        <v>492.86399999999998</v>
      </c>
      <c r="FA18">
        <v>503.92099999999999</v>
      </c>
      <c r="FB18">
        <v>24.0929</v>
      </c>
      <c r="FC18">
        <v>32.519100000000002</v>
      </c>
      <c r="FD18">
        <v>30.000599999999999</v>
      </c>
      <c r="FE18">
        <v>32.319499999999998</v>
      </c>
      <c r="FF18">
        <v>32.368699999999997</v>
      </c>
      <c r="FG18">
        <v>5.2276899999999999</v>
      </c>
      <c r="FH18">
        <v>100</v>
      </c>
      <c r="FI18">
        <v>36.599699999999999</v>
      </c>
      <c r="FJ18">
        <v>24.096</v>
      </c>
      <c r="FK18">
        <v>48.712499999999999</v>
      </c>
      <c r="FL18">
        <v>20.549900000000001</v>
      </c>
      <c r="FM18">
        <v>100.88200000000001</v>
      </c>
      <c r="FN18">
        <v>100.43</v>
      </c>
    </row>
    <row r="19" spans="1:170" x14ac:dyDescent="0.25">
      <c r="A19">
        <v>3</v>
      </c>
      <c r="B19">
        <v>1608237536.0999999</v>
      </c>
      <c r="C19">
        <v>216.5</v>
      </c>
      <c r="D19" t="s">
        <v>297</v>
      </c>
      <c r="E19" t="s">
        <v>298</v>
      </c>
      <c r="F19" t="s">
        <v>285</v>
      </c>
      <c r="G19" t="s">
        <v>286</v>
      </c>
      <c r="H19">
        <v>1608237528.0999999</v>
      </c>
      <c r="I19">
        <f t="shared" si="0"/>
        <v>1.7910641364978196E-5</v>
      </c>
      <c r="J19">
        <f t="shared" si="1"/>
        <v>-0.61468574066338666</v>
      </c>
      <c r="K19">
        <f t="shared" si="2"/>
        <v>79.545632258064501</v>
      </c>
      <c r="L19">
        <f t="shared" si="3"/>
        <v>1056.2326634515457</v>
      </c>
      <c r="M19">
        <f t="shared" si="4"/>
        <v>107.3306001857639</v>
      </c>
      <c r="N19">
        <f t="shared" si="5"/>
        <v>8.0831437502744752</v>
      </c>
      <c r="O19">
        <f t="shared" si="6"/>
        <v>9.9046807644868808E-4</v>
      </c>
      <c r="P19">
        <f t="shared" si="7"/>
        <v>2.9562037543774307</v>
      </c>
      <c r="Q19">
        <f t="shared" si="8"/>
        <v>9.9028375036337279E-4</v>
      </c>
      <c r="R19">
        <f t="shared" si="9"/>
        <v>6.1894390167380263E-4</v>
      </c>
      <c r="S19">
        <f t="shared" si="10"/>
        <v>231.29092400316213</v>
      </c>
      <c r="T19">
        <f t="shared" si="11"/>
        <v>29.327781228784954</v>
      </c>
      <c r="U19">
        <f t="shared" si="12"/>
        <v>28.798022580645199</v>
      </c>
      <c r="V19">
        <f t="shared" si="13"/>
        <v>3.9750070440737226</v>
      </c>
      <c r="W19">
        <f t="shared" si="14"/>
        <v>57.851401857160582</v>
      </c>
      <c r="X19">
        <f t="shared" si="15"/>
        <v>2.1929118899892148</v>
      </c>
      <c r="Y19">
        <f t="shared" si="16"/>
        <v>3.7905942113618569</v>
      </c>
      <c r="Z19">
        <f t="shared" si="17"/>
        <v>1.7820951540845078</v>
      </c>
      <c r="AA19">
        <f t="shared" si="18"/>
        <v>-0.78985928419553841</v>
      </c>
      <c r="AB19">
        <f t="shared" si="19"/>
        <v>-130.24473176895538</v>
      </c>
      <c r="AC19">
        <f t="shared" si="20"/>
        <v>-9.6409932344747897</v>
      </c>
      <c r="AD19">
        <f t="shared" si="21"/>
        <v>90.615339715536436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53510.70881256862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299</v>
      </c>
      <c r="AQ19">
        <v>692.55657692307705</v>
      </c>
      <c r="AR19">
        <v>758.07</v>
      </c>
      <c r="AS19">
        <f t="shared" si="27"/>
        <v>8.6421337181161406E-2</v>
      </c>
      <c r="AT19">
        <v>0.5</v>
      </c>
      <c r="AU19">
        <f t="shared" si="28"/>
        <v>1180.1874115306389</v>
      </c>
      <c r="AV19">
        <f t="shared" si="29"/>
        <v>-0.61468574066338666</v>
      </c>
      <c r="AW19">
        <f t="shared" si="30"/>
        <v>50.996687114425718</v>
      </c>
      <c r="AX19">
        <f t="shared" si="31"/>
        <v>0.34553537272283569</v>
      </c>
      <c r="AY19">
        <f t="shared" si="32"/>
        <v>-3.1298639933175323E-5</v>
      </c>
      <c r="AZ19">
        <f t="shared" si="33"/>
        <v>3.30313823261704</v>
      </c>
      <c r="BA19" t="s">
        <v>300</v>
      </c>
      <c r="BB19">
        <v>496.13</v>
      </c>
      <c r="BC19">
        <f t="shared" si="34"/>
        <v>261.94000000000005</v>
      </c>
      <c r="BD19">
        <f t="shared" si="35"/>
        <v>0.25010850987601357</v>
      </c>
      <c r="BE19">
        <f t="shared" si="36"/>
        <v>0.90529836041866263</v>
      </c>
      <c r="BF19">
        <f t="shared" si="37"/>
        <v>1.538123747087818</v>
      </c>
      <c r="BG19">
        <f t="shared" si="38"/>
        <v>0.98327455216360604</v>
      </c>
      <c r="BH19">
        <f t="shared" si="39"/>
        <v>1400.00322580645</v>
      </c>
      <c r="BI19">
        <f t="shared" si="40"/>
        <v>1180.1874115306389</v>
      </c>
      <c r="BJ19">
        <f t="shared" si="41"/>
        <v>0.84298906586505207</v>
      </c>
      <c r="BK19">
        <f t="shared" si="42"/>
        <v>0.19597813173010412</v>
      </c>
      <c r="BL19">
        <v>6</v>
      </c>
      <c r="BM19">
        <v>0.5</v>
      </c>
      <c r="BN19" t="s">
        <v>290</v>
      </c>
      <c r="BO19">
        <v>2</v>
      </c>
      <c r="BP19">
        <v>1608237528.0999999</v>
      </c>
      <c r="BQ19">
        <v>79.545632258064501</v>
      </c>
      <c r="BR19">
        <v>78.809716129032196</v>
      </c>
      <c r="BS19">
        <v>21.5802870967742</v>
      </c>
      <c r="BT19">
        <v>21.559258064516101</v>
      </c>
      <c r="BU19">
        <v>76.125593548387101</v>
      </c>
      <c r="BV19">
        <v>21.427245161290301</v>
      </c>
      <c r="BW19">
        <v>499.99803225806397</v>
      </c>
      <c r="BX19">
        <v>101.56712903225799</v>
      </c>
      <c r="BY19">
        <v>4.9308235483870998E-2</v>
      </c>
      <c r="BZ19">
        <v>27.980799999999999</v>
      </c>
      <c r="CA19">
        <v>28.798022580645199</v>
      </c>
      <c r="CB19">
        <v>999.9</v>
      </c>
      <c r="CC19">
        <v>0</v>
      </c>
      <c r="CD19">
        <v>0</v>
      </c>
      <c r="CE19">
        <v>9996.0841935483895</v>
      </c>
      <c r="CF19">
        <v>0</v>
      </c>
      <c r="CG19">
        <v>424.42280645161298</v>
      </c>
      <c r="CH19">
        <v>1400.00322580645</v>
      </c>
      <c r="CI19">
        <v>0.90000932258064503</v>
      </c>
      <c r="CJ19">
        <v>9.9990290322580597E-2</v>
      </c>
      <c r="CK19">
        <v>0</v>
      </c>
      <c r="CL19">
        <v>692.58041935483902</v>
      </c>
      <c r="CM19">
        <v>4.9993800000000004</v>
      </c>
      <c r="CN19">
        <v>9825.4890322580595</v>
      </c>
      <c r="CO19">
        <v>11164.3612903226</v>
      </c>
      <c r="CP19">
        <v>49.036000000000001</v>
      </c>
      <c r="CQ19">
        <v>51.447161290322597</v>
      </c>
      <c r="CR19">
        <v>49.933</v>
      </c>
      <c r="CS19">
        <v>51.179000000000002</v>
      </c>
      <c r="CT19">
        <v>50.521999999999998</v>
      </c>
      <c r="CU19">
        <v>1255.51322580645</v>
      </c>
      <c r="CV19">
        <v>139.49</v>
      </c>
      <c r="CW19">
        <v>0</v>
      </c>
      <c r="CX19">
        <v>74</v>
      </c>
      <c r="CY19">
        <v>0</v>
      </c>
      <c r="CZ19">
        <v>692.55657692307705</v>
      </c>
      <c r="DA19">
        <v>-1.8639658146840301</v>
      </c>
      <c r="DB19">
        <v>-31.096752118888901</v>
      </c>
      <c r="DC19">
        <v>9825.1361538461497</v>
      </c>
      <c r="DD19">
        <v>15</v>
      </c>
      <c r="DE19">
        <v>1608237340.5999999</v>
      </c>
      <c r="DF19" t="s">
        <v>291</v>
      </c>
      <c r="DG19">
        <v>1608237339.0999999</v>
      </c>
      <c r="DH19">
        <v>1608237340.5999999</v>
      </c>
      <c r="DI19">
        <v>19</v>
      </c>
      <c r="DJ19">
        <v>-2.5430000000000001</v>
      </c>
      <c r="DK19">
        <v>2.7E-2</v>
      </c>
      <c r="DL19">
        <v>3.42</v>
      </c>
      <c r="DM19">
        <v>0.153</v>
      </c>
      <c r="DN19">
        <v>398</v>
      </c>
      <c r="DO19">
        <v>21</v>
      </c>
      <c r="DP19">
        <v>0.6</v>
      </c>
      <c r="DQ19">
        <v>0.2</v>
      </c>
      <c r="DR19">
        <v>-0.61170585740408401</v>
      </c>
      <c r="DS19">
        <v>-0.229262843426743</v>
      </c>
      <c r="DT19">
        <v>2.5449785632594799E-2</v>
      </c>
      <c r="DU19">
        <v>1</v>
      </c>
      <c r="DV19">
        <v>0.73654533333333305</v>
      </c>
      <c r="DW19">
        <v>0.176571710789765</v>
      </c>
      <c r="DX19">
        <v>2.5106590311886001E-2</v>
      </c>
      <c r="DY19">
        <v>1</v>
      </c>
      <c r="DZ19">
        <v>2.09037766666667E-2</v>
      </c>
      <c r="EA19">
        <v>2.3269713904338098E-2</v>
      </c>
      <c r="EB19">
        <v>1.8718100957243399E-3</v>
      </c>
      <c r="EC19">
        <v>1</v>
      </c>
      <c r="ED19">
        <v>3</v>
      </c>
      <c r="EE19">
        <v>3</v>
      </c>
      <c r="EF19" t="s">
        <v>301</v>
      </c>
      <c r="EG19">
        <v>100</v>
      </c>
      <c r="EH19">
        <v>100</v>
      </c>
      <c r="EI19">
        <v>3.42</v>
      </c>
      <c r="EJ19">
        <v>0.153</v>
      </c>
      <c r="EK19">
        <v>3.4200476190476898</v>
      </c>
      <c r="EL19">
        <v>0</v>
      </c>
      <c r="EM19">
        <v>0</v>
      </c>
      <c r="EN19">
        <v>0</v>
      </c>
      <c r="EO19">
        <v>0.15304999999999999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3.3</v>
      </c>
      <c r="EX19">
        <v>3.3</v>
      </c>
      <c r="EY19">
        <v>2</v>
      </c>
      <c r="EZ19">
        <v>493.10599999999999</v>
      </c>
      <c r="FA19">
        <v>503.62</v>
      </c>
      <c r="FB19">
        <v>24.114999999999998</v>
      </c>
      <c r="FC19">
        <v>32.625300000000003</v>
      </c>
      <c r="FD19">
        <v>30.000699999999998</v>
      </c>
      <c r="FE19">
        <v>32.412700000000001</v>
      </c>
      <c r="FF19">
        <v>32.461399999999998</v>
      </c>
      <c r="FG19">
        <v>6.6006799999999997</v>
      </c>
      <c r="FH19">
        <v>100</v>
      </c>
      <c r="FI19">
        <v>35.4816</v>
      </c>
      <c r="FJ19">
        <v>24.1249</v>
      </c>
      <c r="FK19">
        <v>78.998199999999997</v>
      </c>
      <c r="FL19">
        <v>19.782399999999999</v>
      </c>
      <c r="FM19">
        <v>100.863</v>
      </c>
      <c r="FN19">
        <v>100.413</v>
      </c>
    </row>
    <row r="20" spans="1:170" x14ac:dyDescent="0.25">
      <c r="A20">
        <v>4</v>
      </c>
      <c r="B20">
        <v>1608237616.0999999</v>
      </c>
      <c r="C20">
        <v>296.5</v>
      </c>
      <c r="D20" t="s">
        <v>302</v>
      </c>
      <c r="E20" t="s">
        <v>303</v>
      </c>
      <c r="F20" t="s">
        <v>285</v>
      </c>
      <c r="G20" t="s">
        <v>286</v>
      </c>
      <c r="H20">
        <v>1608237608.3499999</v>
      </c>
      <c r="I20">
        <f t="shared" si="0"/>
        <v>1.0873169396557427E-5</v>
      </c>
      <c r="J20">
        <f t="shared" si="1"/>
        <v>-0.50000423273961736</v>
      </c>
      <c r="K20">
        <f t="shared" si="2"/>
        <v>99.768006666666693</v>
      </c>
      <c r="L20">
        <f t="shared" si="3"/>
        <v>1402.52411029718</v>
      </c>
      <c r="M20">
        <f t="shared" si="4"/>
        <v>142.51866301213133</v>
      </c>
      <c r="N20">
        <f t="shared" si="5"/>
        <v>10.138009619318364</v>
      </c>
      <c r="O20">
        <f t="shared" si="6"/>
        <v>6.0411570887536738E-4</v>
      </c>
      <c r="P20">
        <f t="shared" si="7"/>
        <v>2.9601611872173921</v>
      </c>
      <c r="Q20">
        <f t="shared" si="8"/>
        <v>6.0404722328289426E-4</v>
      </c>
      <c r="R20">
        <f t="shared" si="9"/>
        <v>3.7753566690920784E-4</v>
      </c>
      <c r="S20">
        <f t="shared" si="10"/>
        <v>231.29127847003963</v>
      </c>
      <c r="T20">
        <f t="shared" si="11"/>
        <v>29.350649741310693</v>
      </c>
      <c r="U20">
        <f t="shared" si="12"/>
        <v>28.834019999999999</v>
      </c>
      <c r="V20">
        <f t="shared" si="13"/>
        <v>3.9833069669671328</v>
      </c>
      <c r="W20">
        <f t="shared" si="14"/>
        <v>58.222512545909112</v>
      </c>
      <c r="X20">
        <f t="shared" si="15"/>
        <v>2.2099087313079608</v>
      </c>
      <c r="Y20">
        <f t="shared" si="16"/>
        <v>3.7956258407182664</v>
      </c>
      <c r="Z20">
        <f t="shared" si="17"/>
        <v>1.773398235659172</v>
      </c>
      <c r="AA20">
        <f t="shared" si="18"/>
        <v>-0.47950677038818251</v>
      </c>
      <c r="AB20">
        <f t="shared" si="19"/>
        <v>-132.53268873593933</v>
      </c>
      <c r="AC20">
        <f t="shared" si="20"/>
        <v>-9.8001028295039756</v>
      </c>
      <c r="AD20">
        <f t="shared" si="21"/>
        <v>88.478980134208143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53621.940642233334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690.60084615384596</v>
      </c>
      <c r="AR20">
        <v>754.8</v>
      </c>
      <c r="AS20">
        <f t="shared" si="27"/>
        <v>8.5054522848640679E-2</v>
      </c>
      <c r="AT20">
        <v>0.5</v>
      </c>
      <c r="AU20">
        <f t="shared" si="28"/>
        <v>1180.183149860484</v>
      </c>
      <c r="AV20">
        <f t="shared" si="29"/>
        <v>-0.50000423273961736</v>
      </c>
      <c r="AW20">
        <f t="shared" si="30"/>
        <v>50.189957342694633</v>
      </c>
      <c r="AX20">
        <f t="shared" si="31"/>
        <v>0.34826444091149966</v>
      </c>
      <c r="AY20">
        <f t="shared" si="32"/>
        <v>6.5873883291585786E-5</v>
      </c>
      <c r="AZ20">
        <f t="shared" si="33"/>
        <v>3.3217806041335454</v>
      </c>
      <c r="BA20" t="s">
        <v>305</v>
      </c>
      <c r="BB20">
        <v>491.93</v>
      </c>
      <c r="BC20">
        <f t="shared" si="34"/>
        <v>262.86999999999995</v>
      </c>
      <c r="BD20">
        <f t="shared" si="35"/>
        <v>0.24422396563378856</v>
      </c>
      <c r="BE20">
        <f t="shared" si="36"/>
        <v>0.90510622168474619</v>
      </c>
      <c r="BF20">
        <f t="shared" si="37"/>
        <v>1.6326075899843511</v>
      </c>
      <c r="BG20">
        <f t="shared" si="38"/>
        <v>0.9845586156400199</v>
      </c>
      <c r="BH20">
        <f t="shared" si="39"/>
        <v>1399.9973333333301</v>
      </c>
      <c r="BI20">
        <f t="shared" si="40"/>
        <v>1180.183149860484</v>
      </c>
      <c r="BJ20">
        <f t="shared" si="41"/>
        <v>0.84298956988048079</v>
      </c>
      <c r="BK20">
        <f t="shared" si="42"/>
        <v>0.19597913976096154</v>
      </c>
      <c r="BL20">
        <v>6</v>
      </c>
      <c r="BM20">
        <v>0.5</v>
      </c>
      <c r="BN20" t="s">
        <v>290</v>
      </c>
      <c r="BO20">
        <v>2</v>
      </c>
      <c r="BP20">
        <v>1608237608.3499999</v>
      </c>
      <c r="BQ20">
        <v>99.768006666666693</v>
      </c>
      <c r="BR20">
        <v>99.169336666666695</v>
      </c>
      <c r="BS20">
        <v>21.747679999999999</v>
      </c>
      <c r="BT20">
        <v>21.734916666666699</v>
      </c>
      <c r="BU20">
        <v>96.347956666666704</v>
      </c>
      <c r="BV20">
        <v>21.594623333333299</v>
      </c>
      <c r="BW20">
        <v>500.02783333333298</v>
      </c>
      <c r="BX20">
        <v>101.5663</v>
      </c>
      <c r="BY20">
        <v>4.9538163333333302E-2</v>
      </c>
      <c r="BZ20">
        <v>28.003553333333301</v>
      </c>
      <c r="CA20">
        <v>28.834019999999999</v>
      </c>
      <c r="CB20">
        <v>999.9</v>
      </c>
      <c r="CC20">
        <v>0</v>
      </c>
      <c r="CD20">
        <v>0</v>
      </c>
      <c r="CE20">
        <v>10018.628333333299</v>
      </c>
      <c r="CF20">
        <v>0</v>
      </c>
      <c r="CG20">
        <v>434.30526666666702</v>
      </c>
      <c r="CH20">
        <v>1399.9973333333301</v>
      </c>
      <c r="CI20">
        <v>0.89999249999999997</v>
      </c>
      <c r="CJ20">
        <v>0.10000755</v>
      </c>
      <c r="CK20">
        <v>0</v>
      </c>
      <c r="CL20">
        <v>690.61993333333305</v>
      </c>
      <c r="CM20">
        <v>4.9993800000000004</v>
      </c>
      <c r="CN20">
        <v>9802.0290000000005</v>
      </c>
      <c r="CO20">
        <v>11164.28</v>
      </c>
      <c r="CP20">
        <v>49.212200000000003</v>
      </c>
      <c r="CQ20">
        <v>51.625</v>
      </c>
      <c r="CR20">
        <v>50.116599999999998</v>
      </c>
      <c r="CS20">
        <v>51.332999999999998</v>
      </c>
      <c r="CT20">
        <v>50.691200000000002</v>
      </c>
      <c r="CU20">
        <v>1255.4849999999999</v>
      </c>
      <c r="CV20">
        <v>139.51300000000001</v>
      </c>
      <c r="CW20">
        <v>0</v>
      </c>
      <c r="CX20">
        <v>79.299999952316298</v>
      </c>
      <c r="CY20">
        <v>0</v>
      </c>
      <c r="CZ20">
        <v>690.60084615384596</v>
      </c>
      <c r="DA20">
        <v>-1.43446153321794</v>
      </c>
      <c r="DB20">
        <v>-22.331623975183099</v>
      </c>
      <c r="DC20">
        <v>9802.2123076923108</v>
      </c>
      <c r="DD20">
        <v>15</v>
      </c>
      <c r="DE20">
        <v>1608237340.5999999</v>
      </c>
      <c r="DF20" t="s">
        <v>291</v>
      </c>
      <c r="DG20">
        <v>1608237339.0999999</v>
      </c>
      <c r="DH20">
        <v>1608237340.5999999</v>
      </c>
      <c r="DI20">
        <v>19</v>
      </c>
      <c r="DJ20">
        <v>-2.5430000000000001</v>
      </c>
      <c r="DK20">
        <v>2.7E-2</v>
      </c>
      <c r="DL20">
        <v>3.42</v>
      </c>
      <c r="DM20">
        <v>0.153</v>
      </c>
      <c r="DN20">
        <v>398</v>
      </c>
      <c r="DO20">
        <v>21</v>
      </c>
      <c r="DP20">
        <v>0.6</v>
      </c>
      <c r="DQ20">
        <v>0.2</v>
      </c>
      <c r="DR20">
        <v>-0.49591364964969098</v>
      </c>
      <c r="DS20">
        <v>-0.182665465657911</v>
      </c>
      <c r="DT20">
        <v>1.8298039751731599E-2</v>
      </c>
      <c r="DU20">
        <v>1</v>
      </c>
      <c r="DV20">
        <v>0.59614999999999996</v>
      </c>
      <c r="DW20">
        <v>0.199806487208009</v>
      </c>
      <c r="DX20">
        <v>2.0470933885227E-2</v>
      </c>
      <c r="DY20">
        <v>1</v>
      </c>
      <c r="DZ20">
        <v>1.2943525000000001E-2</v>
      </c>
      <c r="EA20">
        <v>-2.04168339043381E-2</v>
      </c>
      <c r="EB20">
        <v>2.2202716223602799E-3</v>
      </c>
      <c r="EC20">
        <v>1</v>
      </c>
      <c r="ED20">
        <v>3</v>
      </c>
      <c r="EE20">
        <v>3</v>
      </c>
      <c r="EF20" t="s">
        <v>301</v>
      </c>
      <c r="EG20">
        <v>100</v>
      </c>
      <c r="EH20">
        <v>100</v>
      </c>
      <c r="EI20">
        <v>3.42</v>
      </c>
      <c r="EJ20">
        <v>0.15310000000000001</v>
      </c>
      <c r="EK20">
        <v>3.4200476190476898</v>
      </c>
      <c r="EL20">
        <v>0</v>
      </c>
      <c r="EM20">
        <v>0</v>
      </c>
      <c r="EN20">
        <v>0</v>
      </c>
      <c r="EO20">
        <v>0.15304999999999999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4.5999999999999996</v>
      </c>
      <c r="EX20">
        <v>4.5999999999999996</v>
      </c>
      <c r="EY20">
        <v>2</v>
      </c>
      <c r="EZ20">
        <v>493.17500000000001</v>
      </c>
      <c r="FA20">
        <v>503.56900000000002</v>
      </c>
      <c r="FB20">
        <v>24.026</v>
      </c>
      <c r="FC20">
        <v>32.775399999999998</v>
      </c>
      <c r="FD20">
        <v>30.001100000000001</v>
      </c>
      <c r="FE20">
        <v>32.541699999999999</v>
      </c>
      <c r="FF20">
        <v>32.589500000000001</v>
      </c>
      <c r="FG20">
        <v>7.5327900000000003</v>
      </c>
      <c r="FH20">
        <v>100</v>
      </c>
      <c r="FI20">
        <v>33.587499999999999</v>
      </c>
      <c r="FJ20">
        <v>24.0182</v>
      </c>
      <c r="FK20">
        <v>99.325900000000004</v>
      </c>
      <c r="FL20">
        <v>18.266999999999999</v>
      </c>
      <c r="FM20">
        <v>100.833</v>
      </c>
      <c r="FN20">
        <v>100.384</v>
      </c>
    </row>
    <row r="21" spans="1:170" x14ac:dyDescent="0.25">
      <c r="A21">
        <v>5</v>
      </c>
      <c r="B21">
        <v>1608237690.0999999</v>
      </c>
      <c r="C21">
        <v>370.5</v>
      </c>
      <c r="D21" t="s">
        <v>306</v>
      </c>
      <c r="E21" t="s">
        <v>307</v>
      </c>
      <c r="F21" t="s">
        <v>285</v>
      </c>
      <c r="G21" t="s">
        <v>286</v>
      </c>
      <c r="H21">
        <v>1608237682.3499999</v>
      </c>
      <c r="I21">
        <f t="shared" si="0"/>
        <v>1.459792855023527E-6</v>
      </c>
      <c r="J21">
        <f t="shared" si="1"/>
        <v>-8.1026641203589683E-2</v>
      </c>
      <c r="K21">
        <f t="shared" si="2"/>
        <v>149.2543</v>
      </c>
      <c r="L21">
        <f t="shared" si="3"/>
        <v>1704.4430097693939</v>
      </c>
      <c r="M21">
        <f t="shared" si="4"/>
        <v>173.18857915834016</v>
      </c>
      <c r="N21">
        <f t="shared" si="5"/>
        <v>15.165740363340142</v>
      </c>
      <c r="O21">
        <f t="shared" si="6"/>
        <v>8.1970434769786785E-5</v>
      </c>
      <c r="P21">
        <f t="shared" si="7"/>
        <v>2.9587037825242195</v>
      </c>
      <c r="Q21">
        <f t="shared" si="8"/>
        <v>8.1969173136130758E-5</v>
      </c>
      <c r="R21">
        <f t="shared" si="9"/>
        <v>5.1230846558367172E-5</v>
      </c>
      <c r="S21">
        <f t="shared" si="10"/>
        <v>231.28885584180935</v>
      </c>
      <c r="T21">
        <f t="shared" si="11"/>
        <v>29.316831620027923</v>
      </c>
      <c r="U21">
        <f t="shared" si="12"/>
        <v>28.814630000000001</v>
      </c>
      <c r="V21">
        <f t="shared" si="13"/>
        <v>3.9788343399190143</v>
      </c>
      <c r="W21">
        <f t="shared" si="14"/>
        <v>58.732915962670788</v>
      </c>
      <c r="X21">
        <f t="shared" si="15"/>
        <v>2.2244934492165775</v>
      </c>
      <c r="Y21">
        <f t="shared" si="16"/>
        <v>3.7874731958318089</v>
      </c>
      <c r="Z21">
        <f t="shared" si="17"/>
        <v>1.7543408907024367</v>
      </c>
      <c r="AA21">
        <f t="shared" si="18"/>
        <v>-6.4376864906537545E-2</v>
      </c>
      <c r="AB21">
        <f t="shared" si="19"/>
        <v>-135.25726121396002</v>
      </c>
      <c r="AC21">
        <f t="shared" si="20"/>
        <v>-10.003696382060129</v>
      </c>
      <c r="AD21">
        <f t="shared" si="21"/>
        <v>85.963521380882668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53585.909202411109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689.08432000000005</v>
      </c>
      <c r="AR21">
        <v>753.52</v>
      </c>
      <c r="AS21">
        <f t="shared" si="27"/>
        <v>8.5512899458541125E-2</v>
      </c>
      <c r="AT21">
        <v>0.5</v>
      </c>
      <c r="AU21">
        <f t="shared" si="28"/>
        <v>1180.1730518534198</v>
      </c>
      <c r="AV21">
        <f t="shared" si="29"/>
        <v>-8.1026641203589683E-2</v>
      </c>
      <c r="AW21">
        <f t="shared" si="30"/>
        <v>50.460009763410561</v>
      </c>
      <c r="AX21">
        <f t="shared" si="31"/>
        <v>0.34592313409066777</v>
      </c>
      <c r="AY21">
        <f t="shared" si="32"/>
        <v>4.2088813825442875E-4</v>
      </c>
      <c r="AZ21">
        <f t="shared" si="33"/>
        <v>3.329121987472131</v>
      </c>
      <c r="BA21" t="s">
        <v>309</v>
      </c>
      <c r="BB21">
        <v>492.86</v>
      </c>
      <c r="BC21">
        <f t="shared" si="34"/>
        <v>260.65999999999997</v>
      </c>
      <c r="BD21">
        <f t="shared" si="35"/>
        <v>0.24720202562725366</v>
      </c>
      <c r="BE21">
        <f t="shared" si="36"/>
        <v>0.9058724117260456</v>
      </c>
      <c r="BF21">
        <f t="shared" si="37"/>
        <v>1.6937557424781562</v>
      </c>
      <c r="BG21">
        <f t="shared" si="38"/>
        <v>0.98506124599164369</v>
      </c>
      <c r="BH21">
        <f t="shared" si="39"/>
        <v>1399.9856666666701</v>
      </c>
      <c r="BI21">
        <f t="shared" si="40"/>
        <v>1180.1730518534198</v>
      </c>
      <c r="BJ21">
        <f t="shared" si="41"/>
        <v>0.84298938192944606</v>
      </c>
      <c r="BK21">
        <f t="shared" si="42"/>
        <v>0.19597876385889207</v>
      </c>
      <c r="BL21">
        <v>6</v>
      </c>
      <c r="BM21">
        <v>0.5</v>
      </c>
      <c r="BN21" t="s">
        <v>290</v>
      </c>
      <c r="BO21">
        <v>2</v>
      </c>
      <c r="BP21">
        <v>1608237682.3499999</v>
      </c>
      <c r="BQ21">
        <v>149.2543</v>
      </c>
      <c r="BR21">
        <v>149.15733333333301</v>
      </c>
      <c r="BS21">
        <v>21.89245</v>
      </c>
      <c r="BT21">
        <v>21.890736666666701</v>
      </c>
      <c r="BU21">
        <v>145.83426666666699</v>
      </c>
      <c r="BV21">
        <v>21.7394033333333</v>
      </c>
      <c r="BW21">
        <v>500.019833333333</v>
      </c>
      <c r="BX21">
        <v>101.560533333333</v>
      </c>
      <c r="BY21">
        <v>4.9539966666666699E-2</v>
      </c>
      <c r="BZ21">
        <v>27.966673333333301</v>
      </c>
      <c r="CA21">
        <v>28.814630000000001</v>
      </c>
      <c r="CB21">
        <v>999.9</v>
      </c>
      <c r="CC21">
        <v>0</v>
      </c>
      <c r="CD21">
        <v>0</v>
      </c>
      <c r="CE21">
        <v>10010.920333333301</v>
      </c>
      <c r="CF21">
        <v>0</v>
      </c>
      <c r="CG21">
        <v>501.37033333333301</v>
      </c>
      <c r="CH21">
        <v>1399.9856666666701</v>
      </c>
      <c r="CI21">
        <v>0.89999810000000002</v>
      </c>
      <c r="CJ21">
        <v>0.10000203000000001</v>
      </c>
      <c r="CK21">
        <v>0</v>
      </c>
      <c r="CL21">
        <v>689.11559999999997</v>
      </c>
      <c r="CM21">
        <v>4.9993800000000004</v>
      </c>
      <c r="CN21">
        <v>9789.9670000000006</v>
      </c>
      <c r="CO21">
        <v>11164.2166666667</v>
      </c>
      <c r="CP21">
        <v>49.375</v>
      </c>
      <c r="CQ21">
        <v>51.776866666666699</v>
      </c>
      <c r="CR21">
        <v>50.260266666666702</v>
      </c>
      <c r="CS21">
        <v>51.5</v>
      </c>
      <c r="CT21">
        <v>50.875</v>
      </c>
      <c r="CU21">
        <v>1255.48266666667</v>
      </c>
      <c r="CV21">
        <v>139.50299999999999</v>
      </c>
      <c r="CW21">
        <v>0</v>
      </c>
      <c r="CX21">
        <v>73.399999856948895</v>
      </c>
      <c r="CY21">
        <v>0</v>
      </c>
      <c r="CZ21">
        <v>689.08432000000005</v>
      </c>
      <c r="DA21">
        <v>-2.1859230915952299</v>
      </c>
      <c r="DB21">
        <v>-18.360769255820799</v>
      </c>
      <c r="DC21">
        <v>9789.7980000000007</v>
      </c>
      <c r="DD21">
        <v>15</v>
      </c>
      <c r="DE21">
        <v>1608237340.5999999</v>
      </c>
      <c r="DF21" t="s">
        <v>291</v>
      </c>
      <c r="DG21">
        <v>1608237339.0999999</v>
      </c>
      <c r="DH21">
        <v>1608237340.5999999</v>
      </c>
      <c r="DI21">
        <v>19</v>
      </c>
      <c r="DJ21">
        <v>-2.5430000000000001</v>
      </c>
      <c r="DK21">
        <v>2.7E-2</v>
      </c>
      <c r="DL21">
        <v>3.42</v>
      </c>
      <c r="DM21">
        <v>0.153</v>
      </c>
      <c r="DN21">
        <v>398</v>
      </c>
      <c r="DO21">
        <v>21</v>
      </c>
      <c r="DP21">
        <v>0.6</v>
      </c>
      <c r="DQ21">
        <v>0.2</v>
      </c>
      <c r="DR21">
        <v>-7.4982131002783697E-2</v>
      </c>
      <c r="DS21">
        <v>-0.187013985712421</v>
      </c>
      <c r="DT21">
        <v>2.07358008393945E-2</v>
      </c>
      <c r="DU21">
        <v>1</v>
      </c>
      <c r="DV21">
        <v>9.31543866666667E-2</v>
      </c>
      <c r="DW21">
        <v>0.18914672836485</v>
      </c>
      <c r="DX21">
        <v>2.2163748285864399E-2</v>
      </c>
      <c r="DY21">
        <v>1</v>
      </c>
      <c r="DZ21">
        <v>1.1708577E-3</v>
      </c>
      <c r="EA21">
        <v>6.0556174905450497E-2</v>
      </c>
      <c r="EB21">
        <v>4.4567042025421399E-3</v>
      </c>
      <c r="EC21">
        <v>1</v>
      </c>
      <c r="ED21">
        <v>3</v>
      </c>
      <c r="EE21">
        <v>3</v>
      </c>
      <c r="EF21" t="s">
        <v>301</v>
      </c>
      <c r="EG21">
        <v>100</v>
      </c>
      <c r="EH21">
        <v>100</v>
      </c>
      <c r="EI21">
        <v>3.42</v>
      </c>
      <c r="EJ21">
        <v>0.15310000000000001</v>
      </c>
      <c r="EK21">
        <v>3.4200476190476898</v>
      </c>
      <c r="EL21">
        <v>0</v>
      </c>
      <c r="EM21">
        <v>0</v>
      </c>
      <c r="EN21">
        <v>0</v>
      </c>
      <c r="EO21">
        <v>0.15304999999999999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5.8</v>
      </c>
      <c r="EX21">
        <v>5.8</v>
      </c>
      <c r="EY21">
        <v>2</v>
      </c>
      <c r="EZ21">
        <v>492.93700000000001</v>
      </c>
      <c r="FA21">
        <v>503.56700000000001</v>
      </c>
      <c r="FB21">
        <v>23.9483</v>
      </c>
      <c r="FC21">
        <v>32.938499999999998</v>
      </c>
      <c r="FD21">
        <v>30.0002</v>
      </c>
      <c r="FE21">
        <v>32.670900000000003</v>
      </c>
      <c r="FF21">
        <v>32.709299999999999</v>
      </c>
      <c r="FG21">
        <v>9.8452099999999998</v>
      </c>
      <c r="FH21">
        <v>100</v>
      </c>
      <c r="FI21">
        <v>30.919499999999999</v>
      </c>
      <c r="FJ21">
        <v>23.982900000000001</v>
      </c>
      <c r="FK21">
        <v>149.595</v>
      </c>
      <c r="FL21">
        <v>16.613099999999999</v>
      </c>
      <c r="FM21">
        <v>100.803</v>
      </c>
      <c r="FN21">
        <v>100.36</v>
      </c>
    </row>
    <row r="22" spans="1:170" x14ac:dyDescent="0.25">
      <c r="A22">
        <v>6</v>
      </c>
      <c r="B22">
        <v>1608237767.0999999</v>
      </c>
      <c r="C22">
        <v>447.5</v>
      </c>
      <c r="D22" t="s">
        <v>310</v>
      </c>
      <c r="E22" t="s">
        <v>311</v>
      </c>
      <c r="F22" t="s">
        <v>285</v>
      </c>
      <c r="G22" t="s">
        <v>286</v>
      </c>
      <c r="H22">
        <v>1608237759.3499999</v>
      </c>
      <c r="I22">
        <f t="shared" si="0"/>
        <v>7.9759355200618613E-5</v>
      </c>
      <c r="J22">
        <f t="shared" si="1"/>
        <v>0.13115505437424638</v>
      </c>
      <c r="K22">
        <f t="shared" si="2"/>
        <v>199.319433333333</v>
      </c>
      <c r="L22">
        <f t="shared" si="3"/>
        <v>148.35178829479725</v>
      </c>
      <c r="M22">
        <f t="shared" si="4"/>
        <v>15.074244384555339</v>
      </c>
      <c r="N22">
        <f t="shared" si="5"/>
        <v>20.253142096859506</v>
      </c>
      <c r="O22">
        <f t="shared" si="6"/>
        <v>4.5558767475497499E-3</v>
      </c>
      <c r="P22">
        <f t="shared" si="7"/>
        <v>2.9544283807944272</v>
      </c>
      <c r="Q22">
        <f t="shared" si="8"/>
        <v>4.5519773605194342E-3</v>
      </c>
      <c r="R22">
        <f t="shared" si="9"/>
        <v>2.8453359085756202E-3</v>
      </c>
      <c r="S22">
        <f t="shared" si="10"/>
        <v>231.289660281854</v>
      </c>
      <c r="T22">
        <f t="shared" si="11"/>
        <v>29.274894252889098</v>
      </c>
      <c r="U22">
        <f t="shared" si="12"/>
        <v>28.7431633333333</v>
      </c>
      <c r="V22">
        <f t="shared" si="13"/>
        <v>3.9623871567163218</v>
      </c>
      <c r="W22">
        <f t="shared" si="14"/>
        <v>59.125030080020444</v>
      </c>
      <c r="X22">
        <f t="shared" si="15"/>
        <v>2.2362657334708342</v>
      </c>
      <c r="Y22">
        <f t="shared" si="16"/>
        <v>3.7822657010816711</v>
      </c>
      <c r="Z22">
        <f t="shared" si="17"/>
        <v>1.7261214232454876</v>
      </c>
      <c r="AA22">
        <f t="shared" si="18"/>
        <v>-3.5173875643472807</v>
      </c>
      <c r="AB22">
        <f t="shared" si="19"/>
        <v>-127.43658755421167</v>
      </c>
      <c r="AC22">
        <f t="shared" si="20"/>
        <v>-9.4344478641839036</v>
      </c>
      <c r="AD22">
        <f t="shared" si="21"/>
        <v>90.901237299111145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53465.607615083012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687.91304000000002</v>
      </c>
      <c r="AR22">
        <v>753.79</v>
      </c>
      <c r="AS22">
        <f t="shared" si="27"/>
        <v>8.7394314066251755E-2</v>
      </c>
      <c r="AT22">
        <v>0.5</v>
      </c>
      <c r="AU22">
        <f t="shared" si="28"/>
        <v>1180.1767518534377</v>
      </c>
      <c r="AV22">
        <f t="shared" si="29"/>
        <v>0.13115505437424638</v>
      </c>
      <c r="AW22">
        <f t="shared" si="30"/>
        <v>51.570368852584103</v>
      </c>
      <c r="AX22">
        <f t="shared" si="31"/>
        <v>0.34577269531301819</v>
      </c>
      <c r="AY22">
        <f t="shared" si="32"/>
        <v>6.0067488456890536E-4</v>
      </c>
      <c r="AZ22">
        <f t="shared" si="33"/>
        <v>3.3275713394977382</v>
      </c>
      <c r="BA22" t="s">
        <v>313</v>
      </c>
      <c r="BB22">
        <v>493.15</v>
      </c>
      <c r="BC22">
        <f t="shared" si="34"/>
        <v>260.64</v>
      </c>
      <c r="BD22">
        <f t="shared" si="35"/>
        <v>0.25275076734192736</v>
      </c>
      <c r="BE22">
        <f t="shared" si="36"/>
        <v>0.90586977641182698</v>
      </c>
      <c r="BF22">
        <f t="shared" si="37"/>
        <v>1.7194379906438801</v>
      </c>
      <c r="BG22">
        <f t="shared" si="38"/>
        <v>0.98495522240184807</v>
      </c>
      <c r="BH22">
        <f t="shared" si="39"/>
        <v>1399.99</v>
      </c>
      <c r="BI22">
        <f t="shared" si="40"/>
        <v>1180.1767518534377</v>
      </c>
      <c r="BJ22">
        <f t="shared" si="41"/>
        <v>0.84298941553399498</v>
      </c>
      <c r="BK22">
        <f t="shared" si="42"/>
        <v>0.19597883106798997</v>
      </c>
      <c r="BL22">
        <v>6</v>
      </c>
      <c r="BM22">
        <v>0.5</v>
      </c>
      <c r="BN22" t="s">
        <v>290</v>
      </c>
      <c r="BO22">
        <v>2</v>
      </c>
      <c r="BP22">
        <v>1608237759.3499999</v>
      </c>
      <c r="BQ22">
        <v>199.319433333333</v>
      </c>
      <c r="BR22">
        <v>199.49590000000001</v>
      </c>
      <c r="BS22">
        <v>22.008003333333299</v>
      </c>
      <c r="BT22">
        <v>21.9143966666667</v>
      </c>
      <c r="BU22">
        <v>195.89940000000001</v>
      </c>
      <c r="BV22">
        <v>21.854949999999999</v>
      </c>
      <c r="BW22">
        <v>499.99009999999998</v>
      </c>
      <c r="BX22">
        <v>101.56203333333301</v>
      </c>
      <c r="BY22">
        <v>4.9444073333333297E-2</v>
      </c>
      <c r="BZ22">
        <v>27.943079999999998</v>
      </c>
      <c r="CA22">
        <v>28.7431633333333</v>
      </c>
      <c r="CB22">
        <v>999.9</v>
      </c>
      <c r="CC22">
        <v>0</v>
      </c>
      <c r="CD22">
        <v>0</v>
      </c>
      <c r="CE22">
        <v>9986.5196666666707</v>
      </c>
      <c r="CF22">
        <v>0</v>
      </c>
      <c r="CG22">
        <v>645.03196666666702</v>
      </c>
      <c r="CH22">
        <v>1399.99</v>
      </c>
      <c r="CI22">
        <v>0.89999459999999998</v>
      </c>
      <c r="CJ22">
        <v>0.10000547999999999</v>
      </c>
      <c r="CK22">
        <v>0</v>
      </c>
      <c r="CL22">
        <v>687.90750000000003</v>
      </c>
      <c r="CM22">
        <v>4.9993800000000004</v>
      </c>
      <c r="CN22">
        <v>9777.9040000000005</v>
      </c>
      <c r="CO22">
        <v>11164.243333333299</v>
      </c>
      <c r="CP22">
        <v>49.405999999999999</v>
      </c>
      <c r="CQ22">
        <v>51.811999999999998</v>
      </c>
      <c r="CR22">
        <v>50.312166666666698</v>
      </c>
      <c r="CS22">
        <v>51.491599999999998</v>
      </c>
      <c r="CT22">
        <v>50.8874</v>
      </c>
      <c r="CU22">
        <v>1255.4849999999999</v>
      </c>
      <c r="CV22">
        <v>139.505</v>
      </c>
      <c r="CW22">
        <v>0</v>
      </c>
      <c r="CX22">
        <v>76.299999952316298</v>
      </c>
      <c r="CY22">
        <v>0</v>
      </c>
      <c r="CZ22">
        <v>687.91304000000002</v>
      </c>
      <c r="DA22">
        <v>-2.8857692352079001</v>
      </c>
      <c r="DB22">
        <v>-19.926923211001998</v>
      </c>
      <c r="DC22">
        <v>9777.8835999999992</v>
      </c>
      <c r="DD22">
        <v>15</v>
      </c>
      <c r="DE22">
        <v>1608237340.5999999</v>
      </c>
      <c r="DF22" t="s">
        <v>291</v>
      </c>
      <c r="DG22">
        <v>1608237339.0999999</v>
      </c>
      <c r="DH22">
        <v>1608237340.5999999</v>
      </c>
      <c r="DI22">
        <v>19</v>
      </c>
      <c r="DJ22">
        <v>-2.5430000000000001</v>
      </c>
      <c r="DK22">
        <v>2.7E-2</v>
      </c>
      <c r="DL22">
        <v>3.42</v>
      </c>
      <c r="DM22">
        <v>0.153</v>
      </c>
      <c r="DN22">
        <v>398</v>
      </c>
      <c r="DO22">
        <v>21</v>
      </c>
      <c r="DP22">
        <v>0.6</v>
      </c>
      <c r="DQ22">
        <v>0.2</v>
      </c>
      <c r="DR22">
        <v>0.13182216635704699</v>
      </c>
      <c r="DS22">
        <v>-0.15409687320491999</v>
      </c>
      <c r="DT22">
        <v>1.9886091768954301E-2</v>
      </c>
      <c r="DU22">
        <v>1</v>
      </c>
      <c r="DV22">
        <v>-0.17667333333333299</v>
      </c>
      <c r="DW22">
        <v>0.12526072525027801</v>
      </c>
      <c r="DX22">
        <v>2.27320905012178E-2</v>
      </c>
      <c r="DY22">
        <v>1</v>
      </c>
      <c r="DZ22">
        <v>9.2959686666666694E-2</v>
      </c>
      <c r="EA22">
        <v>8.8708143270300396E-2</v>
      </c>
      <c r="EB22">
        <v>6.6882137973569202E-3</v>
      </c>
      <c r="EC22">
        <v>1</v>
      </c>
      <c r="ED22">
        <v>3</v>
      </c>
      <c r="EE22">
        <v>3</v>
      </c>
      <c r="EF22" t="s">
        <v>301</v>
      </c>
      <c r="EG22">
        <v>100</v>
      </c>
      <c r="EH22">
        <v>100</v>
      </c>
      <c r="EI22">
        <v>3.42</v>
      </c>
      <c r="EJ22">
        <v>0.15310000000000001</v>
      </c>
      <c r="EK22">
        <v>3.4200476190476898</v>
      </c>
      <c r="EL22">
        <v>0</v>
      </c>
      <c r="EM22">
        <v>0</v>
      </c>
      <c r="EN22">
        <v>0</v>
      </c>
      <c r="EO22">
        <v>0.15304999999999999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7.1</v>
      </c>
      <c r="EX22">
        <v>7.1</v>
      </c>
      <c r="EY22">
        <v>2</v>
      </c>
      <c r="EZ22">
        <v>493.036</v>
      </c>
      <c r="FA22">
        <v>504.18400000000003</v>
      </c>
      <c r="FB22">
        <v>24.276199999999999</v>
      </c>
      <c r="FC22">
        <v>32.958199999999998</v>
      </c>
      <c r="FD22">
        <v>29.999400000000001</v>
      </c>
      <c r="FE22">
        <v>32.695999999999998</v>
      </c>
      <c r="FF22">
        <v>32.724600000000002</v>
      </c>
      <c r="FG22">
        <v>12.148999999999999</v>
      </c>
      <c r="FH22">
        <v>100</v>
      </c>
      <c r="FI22">
        <v>26.654599999999999</v>
      </c>
      <c r="FJ22">
        <v>24.309799999999999</v>
      </c>
      <c r="FK22">
        <v>199.821</v>
      </c>
      <c r="FL22">
        <v>13.3332</v>
      </c>
      <c r="FM22">
        <v>100.809</v>
      </c>
      <c r="FN22">
        <v>100.37</v>
      </c>
    </row>
    <row r="23" spans="1:170" x14ac:dyDescent="0.25">
      <c r="A23">
        <v>7</v>
      </c>
      <c r="B23">
        <v>1608237838.0999999</v>
      </c>
      <c r="C23">
        <v>518.5</v>
      </c>
      <c r="D23" t="s">
        <v>314</v>
      </c>
      <c r="E23" t="s">
        <v>315</v>
      </c>
      <c r="F23" t="s">
        <v>285</v>
      </c>
      <c r="G23" t="s">
        <v>286</v>
      </c>
      <c r="H23">
        <v>1608237830.3499999</v>
      </c>
      <c r="I23">
        <f t="shared" si="0"/>
        <v>9.9228843451604749E-5</v>
      </c>
      <c r="J23">
        <f t="shared" si="1"/>
        <v>0.42269854606185109</v>
      </c>
      <c r="K23">
        <f t="shared" si="2"/>
        <v>249.11529999999999</v>
      </c>
      <c r="L23">
        <f t="shared" si="3"/>
        <v>125.26110333071401</v>
      </c>
      <c r="M23">
        <f t="shared" si="4"/>
        <v>12.728749460435425</v>
      </c>
      <c r="N23">
        <f t="shared" si="5"/>
        <v>25.314532254193374</v>
      </c>
      <c r="O23">
        <f t="shared" si="6"/>
        <v>5.7057770851859672E-3</v>
      </c>
      <c r="P23">
        <f t="shared" si="7"/>
        <v>2.9588466633991195</v>
      </c>
      <c r="Q23">
        <f t="shared" si="8"/>
        <v>5.6996714273122844E-3</v>
      </c>
      <c r="R23">
        <f t="shared" si="9"/>
        <v>3.5628426544089759E-3</v>
      </c>
      <c r="S23">
        <f t="shared" si="10"/>
        <v>231.29139707901632</v>
      </c>
      <c r="T23">
        <f t="shared" si="11"/>
        <v>29.30420587051065</v>
      </c>
      <c r="U23">
        <f t="shared" si="12"/>
        <v>28.719993333333299</v>
      </c>
      <c r="V23">
        <f t="shared" si="13"/>
        <v>3.9570676062039318</v>
      </c>
      <c r="W23">
        <f t="shared" si="14"/>
        <v>59.149189078022566</v>
      </c>
      <c r="X23">
        <f t="shared" si="15"/>
        <v>2.2419070418354399</v>
      </c>
      <c r="Y23">
        <f t="shared" si="16"/>
        <v>3.7902582888806524</v>
      </c>
      <c r="Z23">
        <f t="shared" si="17"/>
        <v>1.715160564368492</v>
      </c>
      <c r="AA23">
        <f t="shared" si="18"/>
        <v>-4.3759919962157694</v>
      </c>
      <c r="AB23">
        <f t="shared" si="19"/>
        <v>-118.15662161150921</v>
      </c>
      <c r="AC23">
        <f t="shared" si="20"/>
        <v>-8.7349311467239339</v>
      </c>
      <c r="AD23">
        <f t="shared" si="21"/>
        <v>100.02385232456741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53588.006952267853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686.852653846154</v>
      </c>
      <c r="AR23">
        <v>752.96</v>
      </c>
      <c r="AS23">
        <f t="shared" si="27"/>
        <v>8.7796624194971917E-2</v>
      </c>
      <c r="AT23">
        <v>0.5</v>
      </c>
      <c r="AU23">
        <f t="shared" si="28"/>
        <v>1180.1832128847136</v>
      </c>
      <c r="AV23">
        <f t="shared" si="29"/>
        <v>0.42269854606185109</v>
      </c>
      <c r="AW23">
        <f t="shared" si="30"/>
        <v>51.808051011426869</v>
      </c>
      <c r="AX23">
        <f t="shared" si="31"/>
        <v>0.34303283042923927</v>
      </c>
      <c r="AY23">
        <f t="shared" si="32"/>
        <v>8.4770399625723437E-4</v>
      </c>
      <c r="AZ23">
        <f t="shared" si="33"/>
        <v>3.3323416914577133</v>
      </c>
      <c r="BA23" t="s">
        <v>317</v>
      </c>
      <c r="BB23">
        <v>494.67</v>
      </c>
      <c r="BC23">
        <f t="shared" si="34"/>
        <v>258.29000000000002</v>
      </c>
      <c r="BD23">
        <f t="shared" si="35"/>
        <v>0.255942336729436</v>
      </c>
      <c r="BE23">
        <f t="shared" si="36"/>
        <v>0.90666724482458327</v>
      </c>
      <c r="BF23">
        <f t="shared" si="37"/>
        <v>1.7636584715153401</v>
      </c>
      <c r="BG23">
        <f t="shared" si="38"/>
        <v>0.98528114677047907</v>
      </c>
      <c r="BH23">
        <f t="shared" si="39"/>
        <v>1399.9973333333301</v>
      </c>
      <c r="BI23">
        <f t="shared" si="40"/>
        <v>1180.1832128847136</v>
      </c>
      <c r="BJ23">
        <f t="shared" si="41"/>
        <v>0.84298961489787338</v>
      </c>
      <c r="BK23">
        <f t="shared" si="42"/>
        <v>0.19597922979574703</v>
      </c>
      <c r="BL23">
        <v>6</v>
      </c>
      <c r="BM23">
        <v>0.5</v>
      </c>
      <c r="BN23" t="s">
        <v>290</v>
      </c>
      <c r="BO23">
        <v>2</v>
      </c>
      <c r="BP23">
        <v>1608237830.3499999</v>
      </c>
      <c r="BQ23">
        <v>249.11529999999999</v>
      </c>
      <c r="BR23">
        <v>249.652166666667</v>
      </c>
      <c r="BS23">
        <v>22.062163333333299</v>
      </c>
      <c r="BT23">
        <v>21.945723333333301</v>
      </c>
      <c r="BU23">
        <v>245.69526666666701</v>
      </c>
      <c r="BV23">
        <v>21.909123333333302</v>
      </c>
      <c r="BW23">
        <v>500.03250000000003</v>
      </c>
      <c r="BX23">
        <v>101.568766666667</v>
      </c>
      <c r="BY23">
        <v>4.8967186666666697E-2</v>
      </c>
      <c r="BZ23">
        <v>27.979279999999999</v>
      </c>
      <c r="CA23">
        <v>28.719993333333299</v>
      </c>
      <c r="CB23">
        <v>999.9</v>
      </c>
      <c r="CC23">
        <v>0</v>
      </c>
      <c r="CD23">
        <v>0</v>
      </c>
      <c r="CE23">
        <v>10010.92</v>
      </c>
      <c r="CF23">
        <v>0</v>
      </c>
      <c r="CG23">
        <v>648.62643333333301</v>
      </c>
      <c r="CH23">
        <v>1399.9973333333301</v>
      </c>
      <c r="CI23">
        <v>0.89998900000000004</v>
      </c>
      <c r="CJ23">
        <v>0.100011</v>
      </c>
      <c r="CK23">
        <v>0</v>
      </c>
      <c r="CL23">
        <v>686.88289999999995</v>
      </c>
      <c r="CM23">
        <v>4.9993800000000004</v>
      </c>
      <c r="CN23">
        <v>9761.3506666666708</v>
      </c>
      <c r="CO23">
        <v>11164.2833333333</v>
      </c>
      <c r="CP23">
        <v>49.370800000000003</v>
      </c>
      <c r="CQ23">
        <v>51.75</v>
      </c>
      <c r="CR23">
        <v>50.2706666666666</v>
      </c>
      <c r="CS23">
        <v>51.3832666666667</v>
      </c>
      <c r="CT23">
        <v>50.866599999999998</v>
      </c>
      <c r="CU23">
        <v>1255.4849999999999</v>
      </c>
      <c r="CV23">
        <v>139.51533333333299</v>
      </c>
      <c r="CW23">
        <v>0</v>
      </c>
      <c r="CX23">
        <v>70.399999856948895</v>
      </c>
      <c r="CY23">
        <v>0</v>
      </c>
      <c r="CZ23">
        <v>686.852653846154</v>
      </c>
      <c r="DA23">
        <v>-1.92488888367223</v>
      </c>
      <c r="DB23">
        <v>-39.198632515369802</v>
      </c>
      <c r="DC23">
        <v>9761.1246153846205</v>
      </c>
      <c r="DD23">
        <v>15</v>
      </c>
      <c r="DE23">
        <v>1608237340.5999999</v>
      </c>
      <c r="DF23" t="s">
        <v>291</v>
      </c>
      <c r="DG23">
        <v>1608237339.0999999</v>
      </c>
      <c r="DH23">
        <v>1608237340.5999999</v>
      </c>
      <c r="DI23">
        <v>19</v>
      </c>
      <c r="DJ23">
        <v>-2.5430000000000001</v>
      </c>
      <c r="DK23">
        <v>2.7E-2</v>
      </c>
      <c r="DL23">
        <v>3.42</v>
      </c>
      <c r="DM23">
        <v>0.153</v>
      </c>
      <c r="DN23">
        <v>398</v>
      </c>
      <c r="DO23">
        <v>21</v>
      </c>
      <c r="DP23">
        <v>0.6</v>
      </c>
      <c r="DQ23">
        <v>0.2</v>
      </c>
      <c r="DR23">
        <v>0.43122742406075099</v>
      </c>
      <c r="DS23">
        <v>-0.233323370378231</v>
      </c>
      <c r="DT23">
        <v>5.2932511251275099E-2</v>
      </c>
      <c r="DU23">
        <v>1</v>
      </c>
      <c r="DV23">
        <v>-0.54156333333333295</v>
      </c>
      <c r="DW23">
        <v>9.7385539488320599E-2</v>
      </c>
      <c r="DX23">
        <v>5.3425301525484102E-2</v>
      </c>
      <c r="DY23">
        <v>1</v>
      </c>
      <c r="DZ23">
        <v>0.11599973333333299</v>
      </c>
      <c r="EA23">
        <v>5.0876262513904501E-2</v>
      </c>
      <c r="EB23">
        <v>3.7440846850584101E-3</v>
      </c>
      <c r="EC23">
        <v>1</v>
      </c>
      <c r="ED23">
        <v>3</v>
      </c>
      <c r="EE23">
        <v>3</v>
      </c>
      <c r="EF23" t="s">
        <v>301</v>
      </c>
      <c r="EG23">
        <v>100</v>
      </c>
      <c r="EH23">
        <v>100</v>
      </c>
      <c r="EI23">
        <v>3.42</v>
      </c>
      <c r="EJ23">
        <v>0.153</v>
      </c>
      <c r="EK23">
        <v>3.4200476190476898</v>
      </c>
      <c r="EL23">
        <v>0</v>
      </c>
      <c r="EM23">
        <v>0</v>
      </c>
      <c r="EN23">
        <v>0</v>
      </c>
      <c r="EO23">
        <v>0.15304999999999999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8.3000000000000007</v>
      </c>
      <c r="EX23">
        <v>8.3000000000000007</v>
      </c>
      <c r="EY23">
        <v>2</v>
      </c>
      <c r="EZ23">
        <v>493.77199999999999</v>
      </c>
      <c r="FA23">
        <v>505.01600000000002</v>
      </c>
      <c r="FB23">
        <v>24.4282</v>
      </c>
      <c r="FC23">
        <v>32.835700000000003</v>
      </c>
      <c r="FD23">
        <v>29.999199999999998</v>
      </c>
      <c r="FE23">
        <v>32.618600000000001</v>
      </c>
      <c r="FF23">
        <v>32.648699999999998</v>
      </c>
      <c r="FG23">
        <v>14.4087</v>
      </c>
      <c r="FH23">
        <v>100</v>
      </c>
      <c r="FI23">
        <v>21.205400000000001</v>
      </c>
      <c r="FJ23">
        <v>24.432200000000002</v>
      </c>
      <c r="FK23">
        <v>250.053</v>
      </c>
      <c r="FL23">
        <v>9.5143900000000006</v>
      </c>
      <c r="FM23">
        <v>100.84099999999999</v>
      </c>
      <c r="FN23">
        <v>100.401</v>
      </c>
    </row>
    <row r="24" spans="1:170" x14ac:dyDescent="0.25">
      <c r="A24">
        <v>8</v>
      </c>
      <c r="B24">
        <v>1608237946.0999999</v>
      </c>
      <c r="C24">
        <v>626.5</v>
      </c>
      <c r="D24" t="s">
        <v>318</v>
      </c>
      <c r="E24" t="s">
        <v>319</v>
      </c>
      <c r="F24" t="s">
        <v>285</v>
      </c>
      <c r="G24" t="s">
        <v>286</v>
      </c>
      <c r="H24">
        <v>1608237938.3499999</v>
      </c>
      <c r="I24">
        <f t="shared" si="0"/>
        <v>7.2386494403873575E-5</v>
      </c>
      <c r="J24">
        <f t="shared" si="1"/>
        <v>1.2247547449573446</v>
      </c>
      <c r="K24">
        <f t="shared" si="2"/>
        <v>399.63600000000002</v>
      </c>
      <c r="L24">
        <f t="shared" si="3"/>
        <v>-77.833073603347756</v>
      </c>
      <c r="M24">
        <f t="shared" si="4"/>
        <v>-7.90871045679242</v>
      </c>
      <c r="N24">
        <f t="shared" si="5"/>
        <v>40.607485555790156</v>
      </c>
      <c r="O24">
        <f t="shared" si="6"/>
        <v>4.145950786828053E-3</v>
      </c>
      <c r="P24">
        <f t="shared" si="7"/>
        <v>2.9547626436931735</v>
      </c>
      <c r="Q24">
        <f t="shared" si="8"/>
        <v>4.1427216405148003E-3</v>
      </c>
      <c r="R24">
        <f t="shared" si="9"/>
        <v>2.5894909349665077E-3</v>
      </c>
      <c r="S24">
        <f t="shared" si="10"/>
        <v>231.2929143575482</v>
      </c>
      <c r="T24">
        <f t="shared" si="11"/>
        <v>29.339110189706588</v>
      </c>
      <c r="U24">
        <f t="shared" si="12"/>
        <v>28.753433333333302</v>
      </c>
      <c r="V24">
        <f t="shared" si="13"/>
        <v>3.9647470180232696</v>
      </c>
      <c r="W24">
        <f t="shared" si="14"/>
        <v>59.100980557650672</v>
      </c>
      <c r="X24">
        <f t="shared" si="15"/>
        <v>2.243516260017886</v>
      </c>
      <c r="Y24">
        <f t="shared" si="16"/>
        <v>3.7960728212105117</v>
      </c>
      <c r="Z24">
        <f t="shared" si="17"/>
        <v>1.7212307580053836</v>
      </c>
      <c r="AA24">
        <f t="shared" si="18"/>
        <v>-3.1922444032108248</v>
      </c>
      <c r="AB24">
        <f t="shared" si="19"/>
        <v>-119.13197680488614</v>
      </c>
      <c r="AC24">
        <f t="shared" si="20"/>
        <v>-8.8218316032332567</v>
      </c>
      <c r="AD24">
        <f t="shared" si="21"/>
        <v>100.14686154621799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53464.24595111559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683.95871999999997</v>
      </c>
      <c r="AR24">
        <v>752.58</v>
      </c>
      <c r="AS24">
        <f t="shared" si="27"/>
        <v>9.1181376066331921E-2</v>
      </c>
      <c r="AT24">
        <v>0.5</v>
      </c>
      <c r="AU24">
        <f t="shared" si="28"/>
        <v>1180.1918228848911</v>
      </c>
      <c r="AV24">
        <f t="shared" si="29"/>
        <v>1.2247547449573446</v>
      </c>
      <c r="AW24">
        <f t="shared" si="30"/>
        <v>53.805757216438522</v>
      </c>
      <c r="AX24">
        <f t="shared" si="31"/>
        <v>0.34117303143851818</v>
      </c>
      <c r="AY24">
        <f t="shared" si="32"/>
        <v>1.5272959783499305E-3</v>
      </c>
      <c r="AZ24">
        <f t="shared" si="33"/>
        <v>3.3345292194849714</v>
      </c>
      <c r="BA24" t="s">
        <v>321</v>
      </c>
      <c r="BB24">
        <v>495.82</v>
      </c>
      <c r="BC24">
        <f t="shared" si="34"/>
        <v>256.76000000000005</v>
      </c>
      <c r="BD24">
        <f t="shared" si="35"/>
        <v>0.26725845147219213</v>
      </c>
      <c r="BE24">
        <f t="shared" si="36"/>
        <v>0.90718153752720287</v>
      </c>
      <c r="BF24">
        <f t="shared" si="37"/>
        <v>1.8494768005970832</v>
      </c>
      <c r="BG24">
        <f t="shared" si="38"/>
        <v>0.98543036515611748</v>
      </c>
      <c r="BH24">
        <f t="shared" si="39"/>
        <v>1400.00766666667</v>
      </c>
      <c r="BI24">
        <f t="shared" si="40"/>
        <v>1180.1918228848911</v>
      </c>
      <c r="BJ24">
        <f t="shared" si="41"/>
        <v>0.84298954283218552</v>
      </c>
      <c r="BK24">
        <f t="shared" si="42"/>
        <v>0.19597908566437097</v>
      </c>
      <c r="BL24">
        <v>6</v>
      </c>
      <c r="BM24">
        <v>0.5</v>
      </c>
      <c r="BN24" t="s">
        <v>290</v>
      </c>
      <c r="BO24">
        <v>2</v>
      </c>
      <c r="BP24">
        <v>1608237938.3499999</v>
      </c>
      <c r="BQ24">
        <v>399.63600000000002</v>
      </c>
      <c r="BR24">
        <v>401.14043333333302</v>
      </c>
      <c r="BS24">
        <v>22.079423333333299</v>
      </c>
      <c r="BT24">
        <v>21.994476666666699</v>
      </c>
      <c r="BU24">
        <v>396.17</v>
      </c>
      <c r="BV24">
        <v>21.910423333333299</v>
      </c>
      <c r="BW24">
        <v>499.99543333333298</v>
      </c>
      <c r="BX24">
        <v>101.562433333333</v>
      </c>
      <c r="BY24">
        <v>4.8746730000000002E-2</v>
      </c>
      <c r="BZ24">
        <v>28.005573333333299</v>
      </c>
      <c r="CA24">
        <v>28.753433333333302</v>
      </c>
      <c r="CB24">
        <v>999.9</v>
      </c>
      <c r="CC24">
        <v>0</v>
      </c>
      <c r="CD24">
        <v>0</v>
      </c>
      <c r="CE24">
        <v>9988.375</v>
      </c>
      <c r="CF24">
        <v>0</v>
      </c>
      <c r="CG24">
        <v>487.01996666666702</v>
      </c>
      <c r="CH24">
        <v>1400.00766666667</v>
      </c>
      <c r="CI24">
        <v>0.89999249999999997</v>
      </c>
      <c r="CJ24">
        <v>0.100007453333333</v>
      </c>
      <c r="CK24">
        <v>0</v>
      </c>
      <c r="CL24">
        <v>683.96090000000004</v>
      </c>
      <c r="CM24">
        <v>4.9993800000000004</v>
      </c>
      <c r="CN24">
        <v>9716.97166666667</v>
      </c>
      <c r="CO24">
        <v>11164.3666666667</v>
      </c>
      <c r="CP24">
        <v>49.311999999999998</v>
      </c>
      <c r="CQ24">
        <v>51.686999999999998</v>
      </c>
      <c r="CR24">
        <v>50.233133333333299</v>
      </c>
      <c r="CS24">
        <v>51.370800000000003</v>
      </c>
      <c r="CT24">
        <v>50.807866666666598</v>
      </c>
      <c r="CU24">
        <v>1255.4976666666701</v>
      </c>
      <c r="CV24">
        <v>139.51300000000001</v>
      </c>
      <c r="CW24">
        <v>0</v>
      </c>
      <c r="CX24">
        <v>107.5</v>
      </c>
      <c r="CY24">
        <v>0</v>
      </c>
      <c r="CZ24">
        <v>683.95871999999997</v>
      </c>
      <c r="DA24">
        <v>2.4230773485729499E-2</v>
      </c>
      <c r="DB24">
        <v>-10.070000011891199</v>
      </c>
      <c r="DC24">
        <v>9716.8876</v>
      </c>
      <c r="DD24">
        <v>15</v>
      </c>
      <c r="DE24">
        <v>1608237966.5999999</v>
      </c>
      <c r="DF24" t="s">
        <v>322</v>
      </c>
      <c r="DG24">
        <v>1608237966.5999999</v>
      </c>
      <c r="DH24">
        <v>1608237966.5999999</v>
      </c>
      <c r="DI24">
        <v>20</v>
      </c>
      <c r="DJ24">
        <v>4.5999999999999999E-2</v>
      </c>
      <c r="DK24">
        <v>1.6E-2</v>
      </c>
      <c r="DL24">
        <v>3.4660000000000002</v>
      </c>
      <c r="DM24">
        <v>0.16900000000000001</v>
      </c>
      <c r="DN24">
        <v>401</v>
      </c>
      <c r="DO24">
        <v>22</v>
      </c>
      <c r="DP24">
        <v>0.28999999999999998</v>
      </c>
      <c r="DQ24">
        <v>0.24</v>
      </c>
      <c r="DR24">
        <v>1.2767681966876501</v>
      </c>
      <c r="DS24">
        <v>-0.263904996949482</v>
      </c>
      <c r="DT24">
        <v>5.9350358921497301E-2</v>
      </c>
      <c r="DU24">
        <v>1</v>
      </c>
      <c r="DV24">
        <v>-1.555115</v>
      </c>
      <c r="DW24">
        <v>0.129355194660731</v>
      </c>
      <c r="DX24">
        <v>6.1587068488441601E-2</v>
      </c>
      <c r="DY24">
        <v>1</v>
      </c>
      <c r="DZ24">
        <v>6.9073679999999998E-2</v>
      </c>
      <c r="EA24">
        <v>-1.2128852502780899E-2</v>
      </c>
      <c r="EB24">
        <v>1.4040571910004199E-3</v>
      </c>
      <c r="EC24">
        <v>1</v>
      </c>
      <c r="ED24">
        <v>3</v>
      </c>
      <c r="EE24">
        <v>3</v>
      </c>
      <c r="EF24" t="s">
        <v>301</v>
      </c>
      <c r="EG24">
        <v>100</v>
      </c>
      <c r="EH24">
        <v>100</v>
      </c>
      <c r="EI24">
        <v>3.4660000000000002</v>
      </c>
      <c r="EJ24">
        <v>0.16900000000000001</v>
      </c>
      <c r="EK24">
        <v>3.4200476190476898</v>
      </c>
      <c r="EL24">
        <v>0</v>
      </c>
      <c r="EM24">
        <v>0</v>
      </c>
      <c r="EN24">
        <v>0</v>
      </c>
      <c r="EO24">
        <v>0.15304999999999999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10.1</v>
      </c>
      <c r="EX24">
        <v>10.1</v>
      </c>
      <c r="EY24">
        <v>2</v>
      </c>
      <c r="EZ24">
        <v>493.74299999999999</v>
      </c>
      <c r="FA24">
        <v>506.31099999999998</v>
      </c>
      <c r="FB24">
        <v>24.096</v>
      </c>
      <c r="FC24">
        <v>32.661700000000003</v>
      </c>
      <c r="FD24">
        <v>29.9999</v>
      </c>
      <c r="FE24">
        <v>32.506999999999998</v>
      </c>
      <c r="FF24">
        <v>32.550199999999997</v>
      </c>
      <c r="FG24">
        <v>20.921099999999999</v>
      </c>
      <c r="FH24">
        <v>100</v>
      </c>
      <c r="FI24">
        <v>10.9391</v>
      </c>
      <c r="FJ24">
        <v>24.094100000000001</v>
      </c>
      <c r="FK24">
        <v>401.34399999999999</v>
      </c>
      <c r="FL24">
        <v>4.1048999999999998</v>
      </c>
      <c r="FM24">
        <v>100.867</v>
      </c>
      <c r="FN24">
        <v>100.423</v>
      </c>
    </row>
    <row r="25" spans="1:170" x14ac:dyDescent="0.25">
      <c r="A25">
        <v>9</v>
      </c>
      <c r="B25">
        <v>1608238084.0999999</v>
      </c>
      <c r="C25">
        <v>764.5</v>
      </c>
      <c r="D25" t="s">
        <v>323</v>
      </c>
      <c r="E25" t="s">
        <v>324</v>
      </c>
      <c r="F25" t="s">
        <v>285</v>
      </c>
      <c r="G25" t="s">
        <v>286</v>
      </c>
      <c r="H25">
        <v>1608238076.3499999</v>
      </c>
      <c r="I25">
        <f t="shared" si="0"/>
        <v>9.5104539510087405E-5</v>
      </c>
      <c r="J25">
        <f t="shared" si="1"/>
        <v>1.9737963726326757</v>
      </c>
      <c r="K25">
        <f t="shared" si="2"/>
        <v>499.84346666666698</v>
      </c>
      <c r="L25">
        <f t="shared" si="3"/>
        <v>-89.669689954054135</v>
      </c>
      <c r="M25">
        <f t="shared" si="4"/>
        <v>-9.1115518179442869</v>
      </c>
      <c r="N25">
        <f t="shared" si="5"/>
        <v>50.790291008342365</v>
      </c>
      <c r="O25">
        <f t="shared" si="6"/>
        <v>5.4147424291350532E-3</v>
      </c>
      <c r="P25">
        <f t="shared" si="7"/>
        <v>2.9545629284338051</v>
      </c>
      <c r="Q25">
        <f t="shared" si="8"/>
        <v>5.409235460627655E-3</v>
      </c>
      <c r="R25">
        <f t="shared" si="9"/>
        <v>3.3812664642390703E-3</v>
      </c>
      <c r="S25">
        <f t="shared" si="10"/>
        <v>231.29227984874595</v>
      </c>
      <c r="T25">
        <f t="shared" si="11"/>
        <v>29.324384363432017</v>
      </c>
      <c r="U25">
        <f t="shared" si="12"/>
        <v>28.8141966666667</v>
      </c>
      <c r="V25">
        <f t="shared" si="13"/>
        <v>3.9787344344069822</v>
      </c>
      <c r="W25">
        <f t="shared" si="14"/>
        <v>59.221736873189755</v>
      </c>
      <c r="X25">
        <f t="shared" si="15"/>
        <v>2.246926744039921</v>
      </c>
      <c r="Y25">
        <f t="shared" si="16"/>
        <v>3.7940912622188323</v>
      </c>
      <c r="Z25">
        <f t="shared" si="17"/>
        <v>1.7318076903670612</v>
      </c>
      <c r="AA25">
        <f t="shared" si="18"/>
        <v>-4.1941101923948549</v>
      </c>
      <c r="AB25">
        <f t="shared" si="19"/>
        <v>-130.22937213036656</v>
      </c>
      <c r="AC25">
        <f t="shared" si="20"/>
        <v>-9.6467455766034202</v>
      </c>
      <c r="AD25">
        <f t="shared" si="21"/>
        <v>87.222051949381125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53460.049421637472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681.82173076923095</v>
      </c>
      <c r="AR25">
        <v>753.39</v>
      </c>
      <c r="AS25">
        <f t="shared" si="27"/>
        <v>9.499498165726783E-2</v>
      </c>
      <c r="AT25">
        <v>0.5</v>
      </c>
      <c r="AU25">
        <f t="shared" si="28"/>
        <v>1180.1894718534709</v>
      </c>
      <c r="AV25">
        <f t="shared" si="29"/>
        <v>1.9737963726326757</v>
      </c>
      <c r="AW25">
        <f t="shared" si="30"/>
        <v>56.056038615410536</v>
      </c>
      <c r="AX25">
        <f t="shared" si="31"/>
        <v>0.33807191494445105</v>
      </c>
      <c r="AY25">
        <f t="shared" si="32"/>
        <v>2.161978151221545E-3</v>
      </c>
      <c r="AZ25">
        <f t="shared" si="33"/>
        <v>3.3298689921554576</v>
      </c>
      <c r="BA25" t="s">
        <v>326</v>
      </c>
      <c r="BB25">
        <v>498.69</v>
      </c>
      <c r="BC25">
        <f t="shared" si="34"/>
        <v>254.7</v>
      </c>
      <c r="BD25">
        <f t="shared" si="35"/>
        <v>0.28099045634381248</v>
      </c>
      <c r="BE25">
        <f t="shared" si="36"/>
        <v>0.90783059937250987</v>
      </c>
      <c r="BF25">
        <f t="shared" si="37"/>
        <v>1.8876935094446707</v>
      </c>
      <c r="BG25">
        <f t="shared" si="38"/>
        <v>0.98511229438673054</v>
      </c>
      <c r="BH25">
        <f t="shared" si="39"/>
        <v>1400.0050000000001</v>
      </c>
      <c r="BI25">
        <f t="shared" si="40"/>
        <v>1180.1894718534709</v>
      </c>
      <c r="BJ25">
        <f t="shared" si="41"/>
        <v>0.84298946921866047</v>
      </c>
      <c r="BK25">
        <f t="shared" si="42"/>
        <v>0.19597893843732117</v>
      </c>
      <c r="BL25">
        <v>6</v>
      </c>
      <c r="BM25">
        <v>0.5</v>
      </c>
      <c r="BN25" t="s">
        <v>290</v>
      </c>
      <c r="BO25">
        <v>2</v>
      </c>
      <c r="BP25">
        <v>1608238076.3499999</v>
      </c>
      <c r="BQ25">
        <v>499.84346666666698</v>
      </c>
      <c r="BR25">
        <v>502.26909999999998</v>
      </c>
      <c r="BS25">
        <v>22.1127233333333</v>
      </c>
      <c r="BT25">
        <v>22.00112</v>
      </c>
      <c r="BU25">
        <v>496.37753333333302</v>
      </c>
      <c r="BV25">
        <v>21.944043333333301</v>
      </c>
      <c r="BW25">
        <v>499.99323333333302</v>
      </c>
      <c r="BX25">
        <v>101.563666666667</v>
      </c>
      <c r="BY25">
        <v>4.8726803333333298E-2</v>
      </c>
      <c r="BZ25">
        <v>27.9966166666667</v>
      </c>
      <c r="CA25">
        <v>28.8141966666667</v>
      </c>
      <c r="CB25">
        <v>999.9</v>
      </c>
      <c r="CC25">
        <v>0</v>
      </c>
      <c r="CD25">
        <v>0</v>
      </c>
      <c r="CE25">
        <v>9987.1216666666696</v>
      </c>
      <c r="CF25">
        <v>0</v>
      </c>
      <c r="CG25">
        <v>509.14519999999999</v>
      </c>
      <c r="CH25">
        <v>1400.0050000000001</v>
      </c>
      <c r="CI25">
        <v>0.89999180000000001</v>
      </c>
      <c r="CJ25">
        <v>0.100008193333333</v>
      </c>
      <c r="CK25">
        <v>0</v>
      </c>
      <c r="CL25">
        <v>681.827</v>
      </c>
      <c r="CM25">
        <v>4.9993800000000004</v>
      </c>
      <c r="CN25">
        <v>9690.4249999999993</v>
      </c>
      <c r="CO25">
        <v>11164.336666666701</v>
      </c>
      <c r="CP25">
        <v>49.316200000000002</v>
      </c>
      <c r="CQ25">
        <v>51.7541333333333</v>
      </c>
      <c r="CR25">
        <v>50.289266666666599</v>
      </c>
      <c r="CS25">
        <v>51.436999999999998</v>
      </c>
      <c r="CT25">
        <v>50.811999999999998</v>
      </c>
      <c r="CU25">
        <v>1255.4960000000001</v>
      </c>
      <c r="CV25">
        <v>139.50899999999999</v>
      </c>
      <c r="CW25">
        <v>0</v>
      </c>
      <c r="CX25">
        <v>137.60000014305101</v>
      </c>
      <c r="CY25">
        <v>0</v>
      </c>
      <c r="CZ25">
        <v>681.82173076923095</v>
      </c>
      <c r="DA25">
        <v>0.61535042858632005</v>
      </c>
      <c r="DB25">
        <v>3.9541880411772801</v>
      </c>
      <c r="DC25">
        <v>9690.4938461538495</v>
      </c>
      <c r="DD25">
        <v>15</v>
      </c>
      <c r="DE25">
        <v>1608237966.5999999</v>
      </c>
      <c r="DF25" t="s">
        <v>322</v>
      </c>
      <c r="DG25">
        <v>1608237966.5999999</v>
      </c>
      <c r="DH25">
        <v>1608237966.5999999</v>
      </c>
      <c r="DI25">
        <v>20</v>
      </c>
      <c r="DJ25">
        <v>4.5999999999999999E-2</v>
      </c>
      <c r="DK25">
        <v>1.6E-2</v>
      </c>
      <c r="DL25">
        <v>3.4660000000000002</v>
      </c>
      <c r="DM25">
        <v>0.16900000000000001</v>
      </c>
      <c r="DN25">
        <v>401</v>
      </c>
      <c r="DO25">
        <v>22</v>
      </c>
      <c r="DP25">
        <v>0.28999999999999998</v>
      </c>
      <c r="DQ25">
        <v>0.24</v>
      </c>
      <c r="DR25">
        <v>1.97403980508424</v>
      </c>
      <c r="DS25">
        <v>-0.23091495039722801</v>
      </c>
      <c r="DT25">
        <v>9.0661851889142706E-2</v>
      </c>
      <c r="DU25">
        <v>1</v>
      </c>
      <c r="DV25">
        <v>-2.4257080000000002</v>
      </c>
      <c r="DW25">
        <v>3.27280978865424E-2</v>
      </c>
      <c r="DX25">
        <v>0.10949008397719601</v>
      </c>
      <c r="DY25">
        <v>1</v>
      </c>
      <c r="DZ25">
        <v>0.111128633333333</v>
      </c>
      <c r="EA25">
        <v>3.9597624026696102E-2</v>
      </c>
      <c r="EB25">
        <v>3.7077678953186298E-3</v>
      </c>
      <c r="EC25">
        <v>1</v>
      </c>
      <c r="ED25">
        <v>3</v>
      </c>
      <c r="EE25">
        <v>3</v>
      </c>
      <c r="EF25" t="s">
        <v>301</v>
      </c>
      <c r="EG25">
        <v>100</v>
      </c>
      <c r="EH25">
        <v>100</v>
      </c>
      <c r="EI25">
        <v>3.4660000000000002</v>
      </c>
      <c r="EJ25">
        <v>0.1686</v>
      </c>
      <c r="EK25">
        <v>3.46595238095244</v>
      </c>
      <c r="EL25">
        <v>0</v>
      </c>
      <c r="EM25">
        <v>0</v>
      </c>
      <c r="EN25">
        <v>0</v>
      </c>
      <c r="EO25">
        <v>0.168671428571432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</v>
      </c>
      <c r="EX25">
        <v>2</v>
      </c>
      <c r="EY25">
        <v>2</v>
      </c>
      <c r="EZ25">
        <v>492.35599999999999</v>
      </c>
      <c r="FA25">
        <v>506.71300000000002</v>
      </c>
      <c r="FB25">
        <v>24.049700000000001</v>
      </c>
      <c r="FC25">
        <v>32.6081</v>
      </c>
      <c r="FD25">
        <v>30</v>
      </c>
      <c r="FE25">
        <v>32.460700000000003</v>
      </c>
      <c r="FF25">
        <v>32.509700000000002</v>
      </c>
      <c r="FG25">
        <v>25.064</v>
      </c>
      <c r="FH25">
        <v>100</v>
      </c>
      <c r="FI25">
        <v>0</v>
      </c>
      <c r="FJ25">
        <v>24.051200000000001</v>
      </c>
      <c r="FK25">
        <v>502.34500000000003</v>
      </c>
      <c r="FL25">
        <v>0</v>
      </c>
      <c r="FM25">
        <v>100.866</v>
      </c>
      <c r="FN25">
        <v>100.42</v>
      </c>
    </row>
    <row r="26" spans="1:170" x14ac:dyDescent="0.25">
      <c r="A26">
        <v>10</v>
      </c>
      <c r="B26">
        <v>1608238193.0999999</v>
      </c>
      <c r="C26">
        <v>873.5</v>
      </c>
      <c r="D26" t="s">
        <v>327</v>
      </c>
      <c r="E26" t="s">
        <v>328</v>
      </c>
      <c r="F26" t="s">
        <v>285</v>
      </c>
      <c r="G26" t="s">
        <v>286</v>
      </c>
      <c r="H26">
        <v>1608238185.0999999</v>
      </c>
      <c r="I26">
        <f t="shared" si="0"/>
        <v>1.0411279596380121E-4</v>
      </c>
      <c r="J26">
        <f t="shared" si="1"/>
        <v>2.7841006762585545</v>
      </c>
      <c r="K26">
        <f t="shared" si="2"/>
        <v>599.71722580645201</v>
      </c>
      <c r="L26">
        <f t="shared" si="3"/>
        <v>-161.14448861728877</v>
      </c>
      <c r="M26">
        <f t="shared" si="4"/>
        <v>-16.375567312071531</v>
      </c>
      <c r="N26">
        <f t="shared" si="5"/>
        <v>60.943504079287003</v>
      </c>
      <c r="O26">
        <f t="shared" si="6"/>
        <v>5.9082447685888202E-3</v>
      </c>
      <c r="P26">
        <f t="shared" si="7"/>
        <v>2.9576624432622061</v>
      </c>
      <c r="Q26">
        <f t="shared" si="8"/>
        <v>5.901695758502707E-3</v>
      </c>
      <c r="R26">
        <f t="shared" si="9"/>
        <v>3.6891476335296886E-3</v>
      </c>
      <c r="S26">
        <f t="shared" si="10"/>
        <v>231.29283051832314</v>
      </c>
      <c r="T26">
        <f t="shared" si="11"/>
        <v>29.331531906402969</v>
      </c>
      <c r="U26">
        <f t="shared" si="12"/>
        <v>28.848812903225799</v>
      </c>
      <c r="V26">
        <f t="shared" si="13"/>
        <v>3.9867221447402406</v>
      </c>
      <c r="W26">
        <f t="shared" si="14"/>
        <v>59.239772688246561</v>
      </c>
      <c r="X26">
        <f t="shared" si="15"/>
        <v>2.2490226894038545</v>
      </c>
      <c r="Y26">
        <f t="shared" si="16"/>
        <v>3.7964742053273794</v>
      </c>
      <c r="Z26">
        <f t="shared" si="17"/>
        <v>1.737699455336386</v>
      </c>
      <c r="AA26">
        <f t="shared" si="18"/>
        <v>-4.5913743020036337</v>
      </c>
      <c r="AB26">
        <f t="shared" si="19"/>
        <v>-134.16828784423461</v>
      </c>
      <c r="AC26">
        <f t="shared" si="20"/>
        <v>-9.9303494819597447</v>
      </c>
      <c r="AD26">
        <f t="shared" si="21"/>
        <v>82.60281889012515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53548.55582221131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679.40553846153898</v>
      </c>
      <c r="AR26">
        <v>752.93</v>
      </c>
      <c r="AS26">
        <f t="shared" si="27"/>
        <v>9.7651124989655003E-2</v>
      </c>
      <c r="AT26">
        <v>0.5</v>
      </c>
      <c r="AU26">
        <f t="shared" si="28"/>
        <v>1180.1928096363092</v>
      </c>
      <c r="AV26">
        <f t="shared" si="29"/>
        <v>2.7841006762585545</v>
      </c>
      <c r="AW26">
        <f t="shared" si="30"/>
        <v>57.623577782843675</v>
      </c>
      <c r="AX26">
        <f t="shared" si="31"/>
        <v>0.33372292244963003</v>
      </c>
      <c r="AY26">
        <f t="shared" si="32"/>
        <v>2.8485584123417694E-3</v>
      </c>
      <c r="AZ26">
        <f t="shared" si="33"/>
        <v>3.3325143107593007</v>
      </c>
      <c r="BA26" t="s">
        <v>330</v>
      </c>
      <c r="BB26">
        <v>501.66</v>
      </c>
      <c r="BC26">
        <f t="shared" si="34"/>
        <v>251.26999999999992</v>
      </c>
      <c r="BD26">
        <f t="shared" si="35"/>
        <v>0.29261138034170808</v>
      </c>
      <c r="BE26">
        <f t="shared" si="36"/>
        <v>0.90897399671064549</v>
      </c>
      <c r="BF26">
        <f t="shared" si="37"/>
        <v>1.9631087103863107</v>
      </c>
      <c r="BG26">
        <f t="shared" si="38"/>
        <v>0.98529292716934536</v>
      </c>
      <c r="BH26">
        <f t="shared" si="39"/>
        <v>1400.00903225806</v>
      </c>
      <c r="BI26">
        <f t="shared" si="40"/>
        <v>1180.1928096363092</v>
      </c>
      <c r="BJ26">
        <f t="shared" si="41"/>
        <v>0.84298942538448385</v>
      </c>
      <c r="BK26">
        <f t="shared" si="42"/>
        <v>0.19597885076896787</v>
      </c>
      <c r="BL26">
        <v>6</v>
      </c>
      <c r="BM26">
        <v>0.5</v>
      </c>
      <c r="BN26" t="s">
        <v>290</v>
      </c>
      <c r="BO26">
        <v>2</v>
      </c>
      <c r="BP26">
        <v>1608238185.0999999</v>
      </c>
      <c r="BQ26">
        <v>599.71722580645201</v>
      </c>
      <c r="BR26">
        <v>603.13300000000004</v>
      </c>
      <c r="BS26">
        <v>22.1316064516129</v>
      </c>
      <c r="BT26">
        <v>22.009438709677401</v>
      </c>
      <c r="BU26">
        <v>596.25125806451604</v>
      </c>
      <c r="BV26">
        <v>21.962935483871</v>
      </c>
      <c r="BW26">
        <v>500.01061290322599</v>
      </c>
      <c r="BX26">
        <v>101.571258064516</v>
      </c>
      <c r="BY26">
        <v>4.9141445161290299E-2</v>
      </c>
      <c r="BZ26">
        <v>28.007387096774199</v>
      </c>
      <c r="CA26">
        <v>28.848812903225799</v>
      </c>
      <c r="CB26">
        <v>999.9</v>
      </c>
      <c r="CC26">
        <v>0</v>
      </c>
      <c r="CD26">
        <v>0</v>
      </c>
      <c r="CE26">
        <v>10003.9529032258</v>
      </c>
      <c r="CF26">
        <v>0</v>
      </c>
      <c r="CG26">
        <v>583.177419354839</v>
      </c>
      <c r="CH26">
        <v>1400.00903225806</v>
      </c>
      <c r="CI26">
        <v>0.89999509677419398</v>
      </c>
      <c r="CJ26">
        <v>0.10000499032258101</v>
      </c>
      <c r="CK26">
        <v>0</v>
      </c>
      <c r="CL26">
        <v>679.38706451612904</v>
      </c>
      <c r="CM26">
        <v>4.9993800000000004</v>
      </c>
      <c r="CN26">
        <v>9663.21677419355</v>
      </c>
      <c r="CO26">
        <v>11164.3870967742</v>
      </c>
      <c r="CP26">
        <v>49.4593548387097</v>
      </c>
      <c r="CQ26">
        <v>51.936999999999998</v>
      </c>
      <c r="CR26">
        <v>50.400935483870903</v>
      </c>
      <c r="CS26">
        <v>51.561999999999998</v>
      </c>
      <c r="CT26">
        <v>50.936999999999998</v>
      </c>
      <c r="CU26">
        <v>1255.5051612903201</v>
      </c>
      <c r="CV26">
        <v>139.50774193548401</v>
      </c>
      <c r="CW26">
        <v>0</v>
      </c>
      <c r="CX26">
        <v>108.200000047684</v>
      </c>
      <c r="CY26">
        <v>0</v>
      </c>
      <c r="CZ26">
        <v>679.40553846153898</v>
      </c>
      <c r="DA26">
        <v>-1.17032480304799</v>
      </c>
      <c r="DB26">
        <v>-12.461538394464601</v>
      </c>
      <c r="DC26">
        <v>9663.07846153846</v>
      </c>
      <c r="DD26">
        <v>15</v>
      </c>
      <c r="DE26">
        <v>1608237966.5999999</v>
      </c>
      <c r="DF26" t="s">
        <v>322</v>
      </c>
      <c r="DG26">
        <v>1608237966.5999999</v>
      </c>
      <c r="DH26">
        <v>1608237966.5999999</v>
      </c>
      <c r="DI26">
        <v>20</v>
      </c>
      <c r="DJ26">
        <v>4.5999999999999999E-2</v>
      </c>
      <c r="DK26">
        <v>1.6E-2</v>
      </c>
      <c r="DL26">
        <v>3.4660000000000002</v>
      </c>
      <c r="DM26">
        <v>0.16900000000000001</v>
      </c>
      <c r="DN26">
        <v>401</v>
      </c>
      <c r="DO26">
        <v>22</v>
      </c>
      <c r="DP26">
        <v>0.28999999999999998</v>
      </c>
      <c r="DQ26">
        <v>0.24</v>
      </c>
      <c r="DR26">
        <v>2.7827084009438501</v>
      </c>
      <c r="DS26">
        <v>-0.108403776923732</v>
      </c>
      <c r="DT26">
        <v>6.69648983223574E-2</v>
      </c>
      <c r="DU26">
        <v>1</v>
      </c>
      <c r="DV26">
        <v>-3.4124743333333298</v>
      </c>
      <c r="DW26">
        <v>-8.5799332591860594E-3</v>
      </c>
      <c r="DX26">
        <v>7.8451143721568695E-2</v>
      </c>
      <c r="DY26">
        <v>1</v>
      </c>
      <c r="DZ26">
        <v>0.122224133333333</v>
      </c>
      <c r="EA26">
        <v>-2.04293125695213E-2</v>
      </c>
      <c r="EB26">
        <v>1.64072422491479E-3</v>
      </c>
      <c r="EC26">
        <v>1</v>
      </c>
      <c r="ED26">
        <v>3</v>
      </c>
      <c r="EE26">
        <v>3</v>
      </c>
      <c r="EF26" t="s">
        <v>301</v>
      </c>
      <c r="EG26">
        <v>100</v>
      </c>
      <c r="EH26">
        <v>100</v>
      </c>
      <c r="EI26">
        <v>3.4649999999999999</v>
      </c>
      <c r="EJ26">
        <v>0.16869999999999999</v>
      </c>
      <c r="EK26">
        <v>3.46595238095244</v>
      </c>
      <c r="EL26">
        <v>0</v>
      </c>
      <c r="EM26">
        <v>0</v>
      </c>
      <c r="EN26">
        <v>0</v>
      </c>
      <c r="EO26">
        <v>0.168671428571432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3.8</v>
      </c>
      <c r="EX26">
        <v>3.8</v>
      </c>
      <c r="EY26">
        <v>2</v>
      </c>
      <c r="EZ26">
        <v>492.30099999999999</v>
      </c>
      <c r="FA26">
        <v>505.92399999999998</v>
      </c>
      <c r="FB26">
        <v>24.017399999999999</v>
      </c>
      <c r="FC26">
        <v>32.711399999999998</v>
      </c>
      <c r="FD26">
        <v>30.000800000000002</v>
      </c>
      <c r="FE26">
        <v>32.536499999999997</v>
      </c>
      <c r="FF26">
        <v>32.588700000000003</v>
      </c>
      <c r="FG26">
        <v>29.0229</v>
      </c>
      <c r="FH26">
        <v>100</v>
      </c>
      <c r="FI26">
        <v>15.7218</v>
      </c>
      <c r="FJ26">
        <v>24.009699999999999</v>
      </c>
      <c r="FK26">
        <v>603.20100000000002</v>
      </c>
      <c r="FL26">
        <v>16.8567</v>
      </c>
      <c r="FM26">
        <v>100.84099999999999</v>
      </c>
      <c r="FN26">
        <v>100.39700000000001</v>
      </c>
    </row>
    <row r="27" spans="1:170" x14ac:dyDescent="0.25">
      <c r="A27">
        <v>11</v>
      </c>
      <c r="B27">
        <v>1608238290.0999999</v>
      </c>
      <c r="C27">
        <v>970.5</v>
      </c>
      <c r="D27" t="s">
        <v>331</v>
      </c>
      <c r="E27" t="s">
        <v>332</v>
      </c>
      <c r="F27" t="s">
        <v>285</v>
      </c>
      <c r="G27" t="s">
        <v>286</v>
      </c>
      <c r="H27">
        <v>1608238282.3499999</v>
      </c>
      <c r="I27">
        <f t="shared" si="0"/>
        <v>8.2367751228755613E-5</v>
      </c>
      <c r="J27">
        <f t="shared" si="1"/>
        <v>3.4357016110313414</v>
      </c>
      <c r="K27">
        <f t="shared" si="2"/>
        <v>699.48436666666703</v>
      </c>
      <c r="L27">
        <f t="shared" si="3"/>
        <v>-488.65059626566318</v>
      </c>
      <c r="M27">
        <f t="shared" si="4"/>
        <v>-49.651663026311823</v>
      </c>
      <c r="N27">
        <f t="shared" si="5"/>
        <v>71.074428909577421</v>
      </c>
      <c r="O27">
        <f t="shared" si="6"/>
        <v>4.6418385960136574E-3</v>
      </c>
      <c r="P27">
        <f t="shared" si="7"/>
        <v>2.9567106166523174</v>
      </c>
      <c r="Q27">
        <f t="shared" si="8"/>
        <v>4.6377938629213423E-3</v>
      </c>
      <c r="R27">
        <f t="shared" si="9"/>
        <v>2.8989842654794599E-3</v>
      </c>
      <c r="S27">
        <f t="shared" si="10"/>
        <v>231.29233443214298</v>
      </c>
      <c r="T27">
        <f t="shared" si="11"/>
        <v>29.33471767174748</v>
      </c>
      <c r="U27">
        <f t="shared" si="12"/>
        <v>28.901216666666699</v>
      </c>
      <c r="V27">
        <f t="shared" si="13"/>
        <v>3.9988409430149394</v>
      </c>
      <c r="W27">
        <f t="shared" si="14"/>
        <v>59.268067211832353</v>
      </c>
      <c r="X27">
        <f t="shared" si="15"/>
        <v>2.2497278408029713</v>
      </c>
      <c r="Y27">
        <f t="shared" si="16"/>
        <v>3.7958515379995936</v>
      </c>
      <c r="Z27">
        <f t="shared" si="17"/>
        <v>1.7491131022119681</v>
      </c>
      <c r="AA27">
        <f t="shared" si="18"/>
        <v>-3.6324178291881224</v>
      </c>
      <c r="AB27">
        <f t="shared" si="19"/>
        <v>-142.92690449499293</v>
      </c>
      <c r="AC27">
        <f t="shared" si="20"/>
        <v>-10.584630759104163</v>
      </c>
      <c r="AD27">
        <f t="shared" si="21"/>
        <v>74.148381348857782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53521.098524121939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677.45884000000001</v>
      </c>
      <c r="AR27">
        <v>754.79</v>
      </c>
      <c r="AS27">
        <f t="shared" si="27"/>
        <v>0.10245387458763355</v>
      </c>
      <c r="AT27">
        <v>0.5</v>
      </c>
      <c r="AU27">
        <f t="shared" si="28"/>
        <v>1180.1895008569873</v>
      </c>
      <c r="AV27">
        <f t="shared" si="29"/>
        <v>3.4357016110313414</v>
      </c>
      <c r="AW27">
        <f t="shared" si="30"/>
        <v>60.457493555221809</v>
      </c>
      <c r="AX27">
        <f t="shared" si="31"/>
        <v>0.33466262139138037</v>
      </c>
      <c r="AY27">
        <f t="shared" si="32"/>
        <v>3.4006819141614323E-3</v>
      </c>
      <c r="AZ27">
        <f t="shared" si="33"/>
        <v>3.3218378621868334</v>
      </c>
      <c r="BA27" t="s">
        <v>334</v>
      </c>
      <c r="BB27">
        <v>502.19</v>
      </c>
      <c r="BC27">
        <f t="shared" si="34"/>
        <v>252.59999999999997</v>
      </c>
      <c r="BD27">
        <f t="shared" si="35"/>
        <v>0.30614077593032446</v>
      </c>
      <c r="BE27">
        <f t="shared" si="36"/>
        <v>0.90847461311863886</v>
      </c>
      <c r="BF27">
        <f t="shared" si="37"/>
        <v>1.967059463478579</v>
      </c>
      <c r="BG27">
        <f t="shared" si="38"/>
        <v>0.98456254243964203</v>
      </c>
      <c r="BH27">
        <f t="shared" si="39"/>
        <v>1400.0050000000001</v>
      </c>
      <c r="BI27">
        <f t="shared" si="40"/>
        <v>1180.1895008569873</v>
      </c>
      <c r="BJ27">
        <f t="shared" si="41"/>
        <v>0.84298948993538392</v>
      </c>
      <c r="BK27">
        <f t="shared" si="42"/>
        <v>0.19597897987076779</v>
      </c>
      <c r="BL27">
        <v>6</v>
      </c>
      <c r="BM27">
        <v>0.5</v>
      </c>
      <c r="BN27" t="s">
        <v>290</v>
      </c>
      <c r="BO27">
        <v>2</v>
      </c>
      <c r="BP27">
        <v>1608238282.3499999</v>
      </c>
      <c r="BQ27">
        <v>699.48436666666703</v>
      </c>
      <c r="BR27">
        <v>703.67636666666704</v>
      </c>
      <c r="BS27">
        <v>22.1408666666667</v>
      </c>
      <c r="BT27">
        <v>22.0442133333333</v>
      </c>
      <c r="BU27">
        <v>696.01840000000004</v>
      </c>
      <c r="BV27">
        <v>21.972193333333301</v>
      </c>
      <c r="BW27">
        <v>499.99759999999998</v>
      </c>
      <c r="BX27">
        <v>101.5604</v>
      </c>
      <c r="BY27">
        <v>4.9346116666666703E-2</v>
      </c>
      <c r="BZ27">
        <v>28.004573333333301</v>
      </c>
      <c r="CA27">
        <v>28.901216666666699</v>
      </c>
      <c r="CB27">
        <v>999.9</v>
      </c>
      <c r="CC27">
        <v>0</v>
      </c>
      <c r="CD27">
        <v>0</v>
      </c>
      <c r="CE27">
        <v>9999.6216666666696</v>
      </c>
      <c r="CF27">
        <v>0</v>
      </c>
      <c r="CG27">
        <v>525.05663333333302</v>
      </c>
      <c r="CH27">
        <v>1400.0050000000001</v>
      </c>
      <c r="CI27">
        <v>0.89999320000000005</v>
      </c>
      <c r="CJ27">
        <v>0.10000671999999999</v>
      </c>
      <c r="CK27">
        <v>0</v>
      </c>
      <c r="CL27">
        <v>677.431733333333</v>
      </c>
      <c r="CM27">
        <v>4.9993800000000004</v>
      </c>
      <c r="CN27">
        <v>9630.3580000000002</v>
      </c>
      <c r="CO27">
        <v>11164.35</v>
      </c>
      <c r="CP27">
        <v>49.2372333333333</v>
      </c>
      <c r="CQ27">
        <v>51.628900000000002</v>
      </c>
      <c r="CR27">
        <v>50.101766666666599</v>
      </c>
      <c r="CS27">
        <v>51.051866666666697</v>
      </c>
      <c r="CT27">
        <v>50.558033333333299</v>
      </c>
      <c r="CU27">
        <v>1255.4953333333301</v>
      </c>
      <c r="CV27">
        <v>139.51</v>
      </c>
      <c r="CW27">
        <v>0</v>
      </c>
      <c r="CX27">
        <v>96.199999809265094</v>
      </c>
      <c r="CY27">
        <v>0</v>
      </c>
      <c r="CZ27">
        <v>677.45884000000001</v>
      </c>
      <c r="DA27">
        <v>0.20030769364653001</v>
      </c>
      <c r="DB27">
        <v>-20.890000038955101</v>
      </c>
      <c r="DC27">
        <v>9630.2456000000002</v>
      </c>
      <c r="DD27">
        <v>15</v>
      </c>
      <c r="DE27">
        <v>1608237966.5999999</v>
      </c>
      <c r="DF27" t="s">
        <v>322</v>
      </c>
      <c r="DG27">
        <v>1608237966.5999999</v>
      </c>
      <c r="DH27">
        <v>1608237966.5999999</v>
      </c>
      <c r="DI27">
        <v>20</v>
      </c>
      <c r="DJ27">
        <v>4.5999999999999999E-2</v>
      </c>
      <c r="DK27">
        <v>1.6E-2</v>
      </c>
      <c r="DL27">
        <v>3.4660000000000002</v>
      </c>
      <c r="DM27">
        <v>0.16900000000000001</v>
      </c>
      <c r="DN27">
        <v>401</v>
      </c>
      <c r="DO27">
        <v>22</v>
      </c>
      <c r="DP27">
        <v>0.28999999999999998</v>
      </c>
      <c r="DQ27">
        <v>0.24</v>
      </c>
      <c r="DR27">
        <v>3.4470172177939999</v>
      </c>
      <c r="DS27">
        <v>-0.18385788366393499</v>
      </c>
      <c r="DT27">
        <v>5.8881505334949999E-2</v>
      </c>
      <c r="DU27">
        <v>1</v>
      </c>
      <c r="DV27">
        <v>-4.1999700000000004</v>
      </c>
      <c r="DW27">
        <v>0.18094985539487601</v>
      </c>
      <c r="DX27">
        <v>6.7839708529248005E-2</v>
      </c>
      <c r="DY27">
        <v>1</v>
      </c>
      <c r="DZ27">
        <v>9.6801490000000004E-2</v>
      </c>
      <c r="EA27">
        <v>-1.8690770189098802E-2</v>
      </c>
      <c r="EB27">
        <v>1.69079586513768E-3</v>
      </c>
      <c r="EC27">
        <v>1</v>
      </c>
      <c r="ED27">
        <v>3</v>
      </c>
      <c r="EE27">
        <v>3</v>
      </c>
      <c r="EF27" t="s">
        <v>301</v>
      </c>
      <c r="EG27">
        <v>100</v>
      </c>
      <c r="EH27">
        <v>100</v>
      </c>
      <c r="EI27">
        <v>3.4660000000000002</v>
      </c>
      <c r="EJ27">
        <v>0.16869999999999999</v>
      </c>
      <c r="EK27">
        <v>3.46595238095244</v>
      </c>
      <c r="EL27">
        <v>0</v>
      </c>
      <c r="EM27">
        <v>0</v>
      </c>
      <c r="EN27">
        <v>0</v>
      </c>
      <c r="EO27">
        <v>0.168671428571432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5.4</v>
      </c>
      <c r="EX27">
        <v>5.4</v>
      </c>
      <c r="EY27">
        <v>2</v>
      </c>
      <c r="EZ27">
        <v>492.161</v>
      </c>
      <c r="FA27">
        <v>505.68599999999998</v>
      </c>
      <c r="FB27">
        <v>23.771799999999999</v>
      </c>
      <c r="FC27">
        <v>32.9176</v>
      </c>
      <c r="FD27">
        <v>30.000900000000001</v>
      </c>
      <c r="FE27">
        <v>32.692999999999998</v>
      </c>
      <c r="FF27">
        <v>32.742600000000003</v>
      </c>
      <c r="FG27">
        <v>32.890999999999998</v>
      </c>
      <c r="FH27">
        <v>100</v>
      </c>
      <c r="FI27">
        <v>14.2073</v>
      </c>
      <c r="FJ27">
        <v>23.772400000000001</v>
      </c>
      <c r="FK27">
        <v>703.77499999999998</v>
      </c>
      <c r="FL27">
        <v>13.555999999999999</v>
      </c>
      <c r="FM27">
        <v>100.804</v>
      </c>
      <c r="FN27">
        <v>100.363</v>
      </c>
    </row>
    <row r="28" spans="1:170" x14ac:dyDescent="0.25">
      <c r="A28">
        <v>12</v>
      </c>
      <c r="B28">
        <v>1608238382.0999999</v>
      </c>
      <c r="C28">
        <v>1062.5</v>
      </c>
      <c r="D28" t="s">
        <v>335</v>
      </c>
      <c r="E28" t="s">
        <v>336</v>
      </c>
      <c r="F28" t="s">
        <v>285</v>
      </c>
      <c r="G28" t="s">
        <v>286</v>
      </c>
      <c r="H28">
        <v>1608238374.3499999</v>
      </c>
      <c r="I28">
        <f t="shared" si="0"/>
        <v>1.6119630864138007E-4</v>
      </c>
      <c r="J28">
        <f t="shared" si="1"/>
        <v>3.9833315407934888</v>
      </c>
      <c r="K28">
        <f t="shared" si="2"/>
        <v>799.317366666667</v>
      </c>
      <c r="L28">
        <f t="shared" si="3"/>
        <v>90.13139710913515</v>
      </c>
      <c r="M28">
        <f t="shared" si="4"/>
        <v>9.1580825369878056</v>
      </c>
      <c r="N28">
        <f t="shared" si="5"/>
        <v>81.217141328869417</v>
      </c>
      <c r="O28">
        <f t="shared" si="6"/>
        <v>9.1620444810059879E-3</v>
      </c>
      <c r="P28">
        <f t="shared" si="7"/>
        <v>2.9568022620115668</v>
      </c>
      <c r="Q28">
        <f t="shared" si="8"/>
        <v>9.1463016295720481E-3</v>
      </c>
      <c r="R28">
        <f t="shared" si="9"/>
        <v>5.7178506676416694E-3</v>
      </c>
      <c r="S28">
        <f t="shared" si="10"/>
        <v>231.29634515353138</v>
      </c>
      <c r="T28">
        <f t="shared" si="11"/>
        <v>29.250123133304697</v>
      </c>
      <c r="U28">
        <f t="shared" si="12"/>
        <v>28.850200000000001</v>
      </c>
      <c r="V28">
        <f t="shared" si="13"/>
        <v>3.9870425090660402</v>
      </c>
      <c r="W28">
        <f t="shared" si="14"/>
        <v>59.531101054768435</v>
      </c>
      <c r="X28">
        <f t="shared" si="15"/>
        <v>2.2512523771146107</v>
      </c>
      <c r="Y28">
        <f t="shared" si="16"/>
        <v>3.7816407511822523</v>
      </c>
      <c r="Z28">
        <f t="shared" si="17"/>
        <v>1.7357901319514295</v>
      </c>
      <c r="AA28">
        <f t="shared" si="18"/>
        <v>-7.1087572110848605</v>
      </c>
      <c r="AB28">
        <f t="shared" si="19"/>
        <v>-145.05304343100258</v>
      </c>
      <c r="AC28">
        <f t="shared" si="20"/>
        <v>-10.73558849932447</v>
      </c>
      <c r="AD28">
        <f t="shared" si="21"/>
        <v>68.39895601211947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53535.186118130456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677.16132000000005</v>
      </c>
      <c r="AR28">
        <v>756.67</v>
      </c>
      <c r="AS28">
        <f t="shared" si="27"/>
        <v>0.10507708776613311</v>
      </c>
      <c r="AT28">
        <v>0.5</v>
      </c>
      <c r="AU28">
        <f t="shared" si="28"/>
        <v>1180.2145398605053</v>
      </c>
      <c r="AV28">
        <f t="shared" si="29"/>
        <v>3.9833315407934888</v>
      </c>
      <c r="AW28">
        <f t="shared" si="30"/>
        <v>62.006753393894364</v>
      </c>
      <c r="AX28">
        <f t="shared" si="31"/>
        <v>0.33216593759498858</v>
      </c>
      <c r="AY28">
        <f t="shared" si="32"/>
        <v>3.864618564306796E-3</v>
      </c>
      <c r="AZ28">
        <f t="shared" si="33"/>
        <v>3.3110999511015371</v>
      </c>
      <c r="BA28" t="s">
        <v>338</v>
      </c>
      <c r="BB28">
        <v>505.33</v>
      </c>
      <c r="BC28">
        <f t="shared" si="34"/>
        <v>251.33999999999997</v>
      </c>
      <c r="BD28">
        <f t="shared" si="35"/>
        <v>0.31633914219781939</v>
      </c>
      <c r="BE28">
        <f t="shared" si="36"/>
        <v>0.90882742359662638</v>
      </c>
      <c r="BF28">
        <f t="shared" si="37"/>
        <v>1.9301466639278386</v>
      </c>
      <c r="BG28">
        <f t="shared" si="38"/>
        <v>0.98382430411069455</v>
      </c>
      <c r="BH28">
        <f t="shared" si="39"/>
        <v>1400.0353333333301</v>
      </c>
      <c r="BI28">
        <f t="shared" si="40"/>
        <v>1180.2145398605053</v>
      </c>
      <c r="BJ28">
        <f t="shared" si="41"/>
        <v>0.84298911017520139</v>
      </c>
      <c r="BK28">
        <f t="shared" si="42"/>
        <v>0.19597822035040283</v>
      </c>
      <c r="BL28">
        <v>6</v>
      </c>
      <c r="BM28">
        <v>0.5</v>
      </c>
      <c r="BN28" t="s">
        <v>290</v>
      </c>
      <c r="BO28">
        <v>2</v>
      </c>
      <c r="BP28">
        <v>1608238374.3499999</v>
      </c>
      <c r="BQ28">
        <v>799.317366666667</v>
      </c>
      <c r="BR28">
        <v>804.25189999999998</v>
      </c>
      <c r="BS28">
        <v>22.156223333333301</v>
      </c>
      <c r="BT28">
        <v>21.967076666666699</v>
      </c>
      <c r="BU28">
        <v>795.85140000000001</v>
      </c>
      <c r="BV28">
        <v>21.987553333333299</v>
      </c>
      <c r="BW28">
        <v>500.00819999999999</v>
      </c>
      <c r="BX28">
        <v>101.559366666667</v>
      </c>
      <c r="BY28">
        <v>4.87613633333333E-2</v>
      </c>
      <c r="BZ28">
        <v>27.940246666666699</v>
      </c>
      <c r="CA28">
        <v>28.850200000000001</v>
      </c>
      <c r="CB28">
        <v>999.9</v>
      </c>
      <c r="CC28">
        <v>0</v>
      </c>
      <c r="CD28">
        <v>0</v>
      </c>
      <c r="CE28">
        <v>10000.243333333299</v>
      </c>
      <c r="CF28">
        <v>0</v>
      </c>
      <c r="CG28">
        <v>1055.2170000000001</v>
      </c>
      <c r="CH28">
        <v>1400.0353333333301</v>
      </c>
      <c r="CI28">
        <v>0.90000630000000004</v>
      </c>
      <c r="CJ28">
        <v>9.9993826666666702E-2</v>
      </c>
      <c r="CK28">
        <v>0</v>
      </c>
      <c r="CL28">
        <v>677.18150000000003</v>
      </c>
      <c r="CM28">
        <v>4.9993800000000004</v>
      </c>
      <c r="CN28">
        <v>9596.5416666666606</v>
      </c>
      <c r="CO28">
        <v>11164.63</v>
      </c>
      <c r="CP28">
        <v>48.470599999999997</v>
      </c>
      <c r="CQ28">
        <v>50.8830666666667</v>
      </c>
      <c r="CR28">
        <v>49.341333333333303</v>
      </c>
      <c r="CS28">
        <v>50.2622</v>
      </c>
      <c r="CT28">
        <v>49.903933333333299</v>
      </c>
      <c r="CU28">
        <v>1255.5406666666699</v>
      </c>
      <c r="CV28">
        <v>139.49533333333301</v>
      </c>
      <c r="CW28">
        <v>0</v>
      </c>
      <c r="CX28">
        <v>91.399999856948895</v>
      </c>
      <c r="CY28">
        <v>0</v>
      </c>
      <c r="CZ28">
        <v>677.16132000000005</v>
      </c>
      <c r="DA28">
        <v>0.71669231559951996</v>
      </c>
      <c r="DB28">
        <v>-22.2192307674521</v>
      </c>
      <c r="DC28">
        <v>9596.2420000000002</v>
      </c>
      <c r="DD28">
        <v>15</v>
      </c>
      <c r="DE28">
        <v>1608237966.5999999</v>
      </c>
      <c r="DF28" t="s">
        <v>322</v>
      </c>
      <c r="DG28">
        <v>1608237966.5999999</v>
      </c>
      <c r="DH28">
        <v>1608237966.5999999</v>
      </c>
      <c r="DI28">
        <v>20</v>
      </c>
      <c r="DJ28">
        <v>4.5999999999999999E-2</v>
      </c>
      <c r="DK28">
        <v>1.6E-2</v>
      </c>
      <c r="DL28">
        <v>3.4660000000000002</v>
      </c>
      <c r="DM28">
        <v>0.16900000000000001</v>
      </c>
      <c r="DN28">
        <v>401</v>
      </c>
      <c r="DO28">
        <v>22</v>
      </c>
      <c r="DP28">
        <v>0.28999999999999998</v>
      </c>
      <c r="DQ28">
        <v>0.24</v>
      </c>
      <c r="DR28">
        <v>3.9941441446095198</v>
      </c>
      <c r="DS28">
        <v>-0.32112114551112098</v>
      </c>
      <c r="DT28">
        <v>4.83815766556044E-2</v>
      </c>
      <c r="DU28">
        <v>1</v>
      </c>
      <c r="DV28">
        <v>-4.9384769999999998</v>
      </c>
      <c r="DW28">
        <v>0.19609121245830999</v>
      </c>
      <c r="DX28">
        <v>4.7340083308615499E-2</v>
      </c>
      <c r="DY28">
        <v>1</v>
      </c>
      <c r="DZ28">
        <v>0.18801470000000001</v>
      </c>
      <c r="EA28">
        <v>0.12925233370411601</v>
      </c>
      <c r="EB28">
        <v>9.3496718343479904E-3</v>
      </c>
      <c r="EC28">
        <v>1</v>
      </c>
      <c r="ED28">
        <v>3</v>
      </c>
      <c r="EE28">
        <v>3</v>
      </c>
      <c r="EF28" t="s">
        <v>301</v>
      </c>
      <c r="EG28">
        <v>100</v>
      </c>
      <c r="EH28">
        <v>100</v>
      </c>
      <c r="EI28">
        <v>3.4660000000000002</v>
      </c>
      <c r="EJ28">
        <v>0.1686</v>
      </c>
      <c r="EK28">
        <v>3.46595238095244</v>
      </c>
      <c r="EL28">
        <v>0</v>
      </c>
      <c r="EM28">
        <v>0</v>
      </c>
      <c r="EN28">
        <v>0</v>
      </c>
      <c r="EO28">
        <v>0.168671428571432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6.9</v>
      </c>
      <c r="EX28">
        <v>6.9</v>
      </c>
      <c r="EY28">
        <v>2</v>
      </c>
      <c r="EZ28">
        <v>491.76600000000002</v>
      </c>
      <c r="FA28">
        <v>505.84699999999998</v>
      </c>
      <c r="FB28">
        <v>24.021599999999999</v>
      </c>
      <c r="FC28">
        <v>33.033999999999999</v>
      </c>
      <c r="FD28">
        <v>29.999300000000002</v>
      </c>
      <c r="FE28">
        <v>32.779200000000003</v>
      </c>
      <c r="FF28">
        <v>32.810699999999997</v>
      </c>
      <c r="FG28">
        <v>36.665700000000001</v>
      </c>
      <c r="FH28">
        <v>100</v>
      </c>
      <c r="FI28">
        <v>10.781599999999999</v>
      </c>
      <c r="FJ28">
        <v>24.063199999999998</v>
      </c>
      <c r="FK28">
        <v>804.4</v>
      </c>
      <c r="FL28">
        <v>10.459</v>
      </c>
      <c r="FM28">
        <v>100.795</v>
      </c>
      <c r="FN28">
        <v>100.363</v>
      </c>
    </row>
    <row r="29" spans="1:170" x14ac:dyDescent="0.25">
      <c r="A29">
        <v>13</v>
      </c>
      <c r="B29">
        <v>1608238502.5999999</v>
      </c>
      <c r="C29">
        <v>1183</v>
      </c>
      <c r="D29" t="s">
        <v>339</v>
      </c>
      <c r="E29" t="s">
        <v>340</v>
      </c>
      <c r="F29" t="s">
        <v>285</v>
      </c>
      <c r="G29" t="s">
        <v>286</v>
      </c>
      <c r="H29">
        <v>1608238494.5999999</v>
      </c>
      <c r="I29">
        <f t="shared" si="0"/>
        <v>1.5604051594690619E-4</v>
      </c>
      <c r="J29">
        <f t="shared" si="1"/>
        <v>4.2697498069124302</v>
      </c>
      <c r="K29">
        <f t="shared" si="2"/>
        <v>899.83551612903204</v>
      </c>
      <c r="L29">
        <f t="shared" si="3"/>
        <v>99.772336830974851</v>
      </c>
      <c r="M29">
        <f t="shared" si="4"/>
        <v>10.138202719994871</v>
      </c>
      <c r="N29">
        <f t="shared" si="5"/>
        <v>91.435313303548327</v>
      </c>
      <c r="O29">
        <f t="shared" si="6"/>
        <v>8.7069700530788639E-3</v>
      </c>
      <c r="P29">
        <f t="shared" si="7"/>
        <v>2.956907121619365</v>
      </c>
      <c r="Q29">
        <f t="shared" si="8"/>
        <v>8.6927514360341501E-3</v>
      </c>
      <c r="R29">
        <f t="shared" si="9"/>
        <v>5.4342451720965201E-3</v>
      </c>
      <c r="S29">
        <f t="shared" si="10"/>
        <v>231.29462358404527</v>
      </c>
      <c r="T29">
        <f t="shared" si="11"/>
        <v>29.307565661240403</v>
      </c>
      <c r="U29">
        <f t="shared" si="12"/>
        <v>28.864335483870999</v>
      </c>
      <c r="V29">
        <f t="shared" si="13"/>
        <v>3.9903085253711255</v>
      </c>
      <c r="W29">
        <f t="shared" si="14"/>
        <v>58.56634091117391</v>
      </c>
      <c r="X29">
        <f t="shared" si="15"/>
        <v>2.2220407133414124</v>
      </c>
      <c r="Y29">
        <f t="shared" si="16"/>
        <v>3.7940576084675075</v>
      </c>
      <c r="Z29">
        <f t="shared" si="17"/>
        <v>1.7682678120297131</v>
      </c>
      <c r="AA29">
        <f t="shared" si="18"/>
        <v>-6.8813867532585631</v>
      </c>
      <c r="AB29">
        <f t="shared" si="19"/>
        <v>-138.34972082042822</v>
      </c>
      <c r="AC29">
        <f t="shared" si="20"/>
        <v>-10.242686048973354</v>
      </c>
      <c r="AD29">
        <f t="shared" si="21"/>
        <v>75.82082996138513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53528.353597317066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341</v>
      </c>
      <c r="AQ29">
        <v>677.00649999999996</v>
      </c>
      <c r="AR29">
        <v>758.99</v>
      </c>
      <c r="AS29">
        <f t="shared" si="27"/>
        <v>0.10801657465842773</v>
      </c>
      <c r="AT29">
        <v>0.5</v>
      </c>
      <c r="AU29">
        <f t="shared" si="28"/>
        <v>1180.2025325157078</v>
      </c>
      <c r="AV29">
        <f t="shared" si="29"/>
        <v>4.2697498069124302</v>
      </c>
      <c r="AW29">
        <f t="shared" si="30"/>
        <v>63.740717482774222</v>
      </c>
      <c r="AX29">
        <f t="shared" si="31"/>
        <v>0.33022832975401517</v>
      </c>
      <c r="AY29">
        <f t="shared" si="32"/>
        <v>4.107343572967749E-3</v>
      </c>
      <c r="AZ29">
        <f t="shared" si="33"/>
        <v>3.2979222387646741</v>
      </c>
      <c r="BA29" t="s">
        <v>342</v>
      </c>
      <c r="BB29">
        <v>508.35</v>
      </c>
      <c r="BC29">
        <f t="shared" si="34"/>
        <v>250.64</v>
      </c>
      <c r="BD29">
        <f t="shared" si="35"/>
        <v>0.32709663262049177</v>
      </c>
      <c r="BE29">
        <f t="shared" si="36"/>
        <v>0.90898163581760016</v>
      </c>
      <c r="BF29">
        <f t="shared" si="37"/>
        <v>1.8841117612742369</v>
      </c>
      <c r="BG29">
        <f t="shared" si="38"/>
        <v>0.98291328659837662</v>
      </c>
      <c r="BH29">
        <f t="shared" si="39"/>
        <v>1400.0206451612901</v>
      </c>
      <c r="BI29">
        <f t="shared" si="40"/>
        <v>1180.2025325157078</v>
      </c>
      <c r="BJ29">
        <f t="shared" si="41"/>
        <v>0.84298937776002725</v>
      </c>
      <c r="BK29">
        <f t="shared" si="42"/>
        <v>0.19597875552005467</v>
      </c>
      <c r="BL29">
        <v>6</v>
      </c>
      <c r="BM29">
        <v>0.5</v>
      </c>
      <c r="BN29" t="s">
        <v>290</v>
      </c>
      <c r="BO29">
        <v>2</v>
      </c>
      <c r="BP29">
        <v>1608238494.5999999</v>
      </c>
      <c r="BQ29">
        <v>899.83551612903204</v>
      </c>
      <c r="BR29">
        <v>905.12754838709702</v>
      </c>
      <c r="BS29">
        <v>21.867603225806398</v>
      </c>
      <c r="BT29">
        <v>21.684454838709701</v>
      </c>
      <c r="BU29">
        <v>896.36958064516102</v>
      </c>
      <c r="BV29">
        <v>21.698932258064499</v>
      </c>
      <c r="BW29">
        <v>500.01516129032302</v>
      </c>
      <c r="BX29">
        <v>101.564580645161</v>
      </c>
      <c r="BY29">
        <v>4.8782758064516103E-2</v>
      </c>
      <c r="BZ29">
        <v>27.996464516128999</v>
      </c>
      <c r="CA29">
        <v>28.864335483870999</v>
      </c>
      <c r="CB29">
        <v>999.9</v>
      </c>
      <c r="CC29">
        <v>0</v>
      </c>
      <c r="CD29">
        <v>0</v>
      </c>
      <c r="CE29">
        <v>10000.324838709699</v>
      </c>
      <c r="CF29">
        <v>0</v>
      </c>
      <c r="CG29">
        <v>1046.51451612903</v>
      </c>
      <c r="CH29">
        <v>1400.0206451612901</v>
      </c>
      <c r="CI29">
        <v>0.89999641935483898</v>
      </c>
      <c r="CJ29">
        <v>0.100003451612903</v>
      </c>
      <c r="CK29">
        <v>0</v>
      </c>
      <c r="CL29">
        <v>677.00748387096803</v>
      </c>
      <c r="CM29">
        <v>4.9993800000000004</v>
      </c>
      <c r="CN29">
        <v>9555.76</v>
      </c>
      <c r="CO29">
        <v>11164.483870967701</v>
      </c>
      <c r="CP29">
        <v>47.576290322580597</v>
      </c>
      <c r="CQ29">
        <v>50.174999999999997</v>
      </c>
      <c r="CR29">
        <v>48.465451612903202</v>
      </c>
      <c r="CS29">
        <v>49.497806451612902</v>
      </c>
      <c r="CT29">
        <v>49.074225806451601</v>
      </c>
      <c r="CU29">
        <v>1255.5158064516099</v>
      </c>
      <c r="CV29">
        <v>139.50645161290299</v>
      </c>
      <c r="CW29">
        <v>0</v>
      </c>
      <c r="CX29">
        <v>120</v>
      </c>
      <c r="CY29">
        <v>0</v>
      </c>
      <c r="CZ29">
        <v>677.00649999999996</v>
      </c>
      <c r="DA29">
        <v>-9.1179488609920006E-2</v>
      </c>
      <c r="DB29">
        <v>-10.853675179195699</v>
      </c>
      <c r="DC29">
        <v>9555.4734615384605</v>
      </c>
      <c r="DD29">
        <v>15</v>
      </c>
      <c r="DE29">
        <v>1608237966.5999999</v>
      </c>
      <c r="DF29" t="s">
        <v>322</v>
      </c>
      <c r="DG29">
        <v>1608237966.5999999</v>
      </c>
      <c r="DH29">
        <v>1608237966.5999999</v>
      </c>
      <c r="DI29">
        <v>20</v>
      </c>
      <c r="DJ29">
        <v>4.5999999999999999E-2</v>
      </c>
      <c r="DK29">
        <v>1.6E-2</v>
      </c>
      <c r="DL29">
        <v>3.4660000000000002</v>
      </c>
      <c r="DM29">
        <v>0.16900000000000001</v>
      </c>
      <c r="DN29">
        <v>401</v>
      </c>
      <c r="DO29">
        <v>22</v>
      </c>
      <c r="DP29">
        <v>0.28999999999999998</v>
      </c>
      <c r="DQ29">
        <v>0.24</v>
      </c>
      <c r="DR29">
        <v>4.2728575423065696</v>
      </c>
      <c r="DS29">
        <v>0.40171735529847002</v>
      </c>
      <c r="DT29">
        <v>0.13619424326915699</v>
      </c>
      <c r="DU29">
        <v>1</v>
      </c>
      <c r="DV29">
        <v>-5.2986839999999997</v>
      </c>
      <c r="DW29">
        <v>-0.20656391546163799</v>
      </c>
      <c r="DX29">
        <v>0.15799656345629801</v>
      </c>
      <c r="DY29">
        <v>0</v>
      </c>
      <c r="DZ29">
        <v>0.182946733333333</v>
      </c>
      <c r="EA29">
        <v>-1.30998353726365E-2</v>
      </c>
      <c r="EB29">
        <v>2.8155337437548501E-3</v>
      </c>
      <c r="EC29">
        <v>1</v>
      </c>
      <c r="ED29">
        <v>2</v>
      </c>
      <c r="EE29">
        <v>3</v>
      </c>
      <c r="EF29" t="s">
        <v>343</v>
      </c>
      <c r="EG29">
        <v>100</v>
      </c>
      <c r="EH29">
        <v>100</v>
      </c>
      <c r="EI29">
        <v>3.4660000000000002</v>
      </c>
      <c r="EJ29">
        <v>0.16869999999999999</v>
      </c>
      <c r="EK29">
        <v>3.46595238095244</v>
      </c>
      <c r="EL29">
        <v>0</v>
      </c>
      <c r="EM29">
        <v>0</v>
      </c>
      <c r="EN29">
        <v>0</v>
      </c>
      <c r="EO29">
        <v>0.168671428571432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8.9</v>
      </c>
      <c r="EX29">
        <v>8.9</v>
      </c>
      <c r="EY29">
        <v>2</v>
      </c>
      <c r="EZ29">
        <v>492.54300000000001</v>
      </c>
      <c r="FA29">
        <v>507.49299999999999</v>
      </c>
      <c r="FB29">
        <v>24.151499999999999</v>
      </c>
      <c r="FC29">
        <v>32.914000000000001</v>
      </c>
      <c r="FD29">
        <v>29.999500000000001</v>
      </c>
      <c r="FE29">
        <v>32.715400000000002</v>
      </c>
      <c r="FF29">
        <v>32.754899999999999</v>
      </c>
      <c r="FG29">
        <v>40.397300000000001</v>
      </c>
      <c r="FH29">
        <v>100</v>
      </c>
      <c r="FI29">
        <v>3.5638399999999999</v>
      </c>
      <c r="FJ29">
        <v>24.160900000000002</v>
      </c>
      <c r="FK29">
        <v>905.35500000000002</v>
      </c>
      <c r="FL29">
        <v>6.5707800000000001</v>
      </c>
      <c r="FM29">
        <v>100.82299999999999</v>
      </c>
      <c r="FN29">
        <v>100.38800000000001</v>
      </c>
    </row>
    <row r="30" spans="1:170" x14ac:dyDescent="0.25">
      <c r="A30">
        <v>14</v>
      </c>
      <c r="B30">
        <v>1608238614.5</v>
      </c>
      <c r="C30">
        <v>1294.9000000953699</v>
      </c>
      <c r="D30" t="s">
        <v>344</v>
      </c>
      <c r="E30" t="s">
        <v>345</v>
      </c>
      <c r="F30" t="s">
        <v>285</v>
      </c>
      <c r="G30" t="s">
        <v>286</v>
      </c>
      <c r="H30">
        <v>1608238606.5838699</v>
      </c>
      <c r="I30">
        <f t="shared" si="0"/>
        <v>1.6882916725753175E-4</v>
      </c>
      <c r="J30">
        <f t="shared" si="1"/>
        <v>4.0069870807950094</v>
      </c>
      <c r="K30">
        <f t="shared" si="2"/>
        <v>1201.7406451612901</v>
      </c>
      <c r="L30">
        <f t="shared" si="3"/>
        <v>485.18751733453036</v>
      </c>
      <c r="M30">
        <f t="shared" si="4"/>
        <v>49.299806531557756</v>
      </c>
      <c r="N30">
        <f t="shared" si="5"/>
        <v>122.10862644001608</v>
      </c>
      <c r="O30">
        <f t="shared" si="6"/>
        <v>9.2790402220771957E-3</v>
      </c>
      <c r="P30">
        <f t="shared" si="7"/>
        <v>2.9585610696263571</v>
      </c>
      <c r="Q30">
        <f t="shared" si="8"/>
        <v>9.2629027070774729E-3</v>
      </c>
      <c r="R30">
        <f t="shared" si="9"/>
        <v>5.79076171480606E-3</v>
      </c>
      <c r="S30">
        <f t="shared" si="10"/>
        <v>231.29300208357876</v>
      </c>
      <c r="T30">
        <f t="shared" si="11"/>
        <v>29.310690047960108</v>
      </c>
      <c r="U30">
        <f t="shared" si="12"/>
        <v>28.905696774193501</v>
      </c>
      <c r="V30">
        <f t="shared" si="13"/>
        <v>3.9998784934498146</v>
      </c>
      <c r="W30">
        <f t="shared" si="14"/>
        <v>58.078366503775605</v>
      </c>
      <c r="X30">
        <f t="shared" si="15"/>
        <v>2.2044409966680831</v>
      </c>
      <c r="Y30">
        <f t="shared" si="16"/>
        <v>3.7956318839042678</v>
      </c>
      <c r="Z30">
        <f t="shared" si="17"/>
        <v>1.7954374967817315</v>
      </c>
      <c r="AA30">
        <f t="shared" si="18"/>
        <v>-7.4453662760571504</v>
      </c>
      <c r="AB30">
        <f t="shared" si="19"/>
        <v>-143.8892766423337</v>
      </c>
      <c r="AC30">
        <f t="shared" si="20"/>
        <v>-10.649420710301191</v>
      </c>
      <c r="AD30">
        <f t="shared" si="21"/>
        <v>69.308938454886714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53575.187317417221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675.47446153846101</v>
      </c>
      <c r="AR30">
        <v>762.76</v>
      </c>
      <c r="AS30">
        <f t="shared" si="27"/>
        <v>0.11443381727088331</v>
      </c>
      <c r="AT30">
        <v>0.5</v>
      </c>
      <c r="AU30">
        <f t="shared" si="28"/>
        <v>1180.1967986274794</v>
      </c>
      <c r="AV30">
        <f t="shared" si="29"/>
        <v>4.0069870807950094</v>
      </c>
      <c r="AW30">
        <f t="shared" si="30"/>
        <v>67.527212398909228</v>
      </c>
      <c r="AX30">
        <f t="shared" si="31"/>
        <v>0.3370653940951282</v>
      </c>
      <c r="AY30">
        <f t="shared" si="32"/>
        <v>3.8847203838741902E-3</v>
      </c>
      <c r="AZ30">
        <f t="shared" si="33"/>
        <v>3.2766794273428075</v>
      </c>
      <c r="BA30" t="s">
        <v>347</v>
      </c>
      <c r="BB30">
        <v>505.66</v>
      </c>
      <c r="BC30">
        <f t="shared" si="34"/>
        <v>257.09999999999997</v>
      </c>
      <c r="BD30">
        <f t="shared" si="35"/>
        <v>0.3395003440744418</v>
      </c>
      <c r="BE30">
        <f t="shared" si="36"/>
        <v>0.906726841337677</v>
      </c>
      <c r="BF30">
        <f t="shared" si="37"/>
        <v>1.8460206936942865</v>
      </c>
      <c r="BG30">
        <f t="shared" si="38"/>
        <v>0.98143288314085964</v>
      </c>
      <c r="BH30">
        <f t="shared" si="39"/>
        <v>1400.01419354839</v>
      </c>
      <c r="BI30">
        <f t="shared" si="40"/>
        <v>1180.1967986274794</v>
      </c>
      <c r="BJ30">
        <f t="shared" si="41"/>
        <v>0.8429891668713908</v>
      </c>
      <c r="BK30">
        <f t="shared" si="42"/>
        <v>0.19597833374278176</v>
      </c>
      <c r="BL30">
        <v>6</v>
      </c>
      <c r="BM30">
        <v>0.5</v>
      </c>
      <c r="BN30" t="s">
        <v>290</v>
      </c>
      <c r="BO30">
        <v>2</v>
      </c>
      <c r="BP30">
        <v>1608238606.5838699</v>
      </c>
      <c r="BQ30">
        <v>1201.7406451612901</v>
      </c>
      <c r="BR30">
        <v>1206.79225806452</v>
      </c>
      <c r="BS30">
        <v>21.695161290322599</v>
      </c>
      <c r="BT30">
        <v>21.496970967741898</v>
      </c>
      <c r="BU30">
        <v>1195.7606451612901</v>
      </c>
      <c r="BV30">
        <v>21.544161290322599</v>
      </c>
      <c r="BW30">
        <v>500.02358064516102</v>
      </c>
      <c r="BX30">
        <v>101.560838709677</v>
      </c>
      <c r="BY30">
        <v>4.8961151612903202E-2</v>
      </c>
      <c r="BZ30">
        <v>28.0035806451613</v>
      </c>
      <c r="CA30">
        <v>28.905696774193501</v>
      </c>
      <c r="CB30">
        <v>999.9</v>
      </c>
      <c r="CC30">
        <v>0</v>
      </c>
      <c r="CD30">
        <v>0</v>
      </c>
      <c r="CE30">
        <v>10010.08</v>
      </c>
      <c r="CF30">
        <v>0</v>
      </c>
      <c r="CG30">
        <v>833.15535483870997</v>
      </c>
      <c r="CH30">
        <v>1400.01419354839</v>
      </c>
      <c r="CI30">
        <v>0.90000348387096796</v>
      </c>
      <c r="CJ30">
        <v>9.9996406451612896E-2</v>
      </c>
      <c r="CK30">
        <v>0</v>
      </c>
      <c r="CL30">
        <v>675.51806451612902</v>
      </c>
      <c r="CM30">
        <v>4.9993800000000004</v>
      </c>
      <c r="CN30">
        <v>9515.7903225806403</v>
      </c>
      <c r="CO30">
        <v>11164.4516129032</v>
      </c>
      <c r="CP30">
        <v>47.108741935483799</v>
      </c>
      <c r="CQ30">
        <v>49.830290322580602</v>
      </c>
      <c r="CR30">
        <v>47.995935483871001</v>
      </c>
      <c r="CS30">
        <v>49.174999999999997</v>
      </c>
      <c r="CT30">
        <v>48.616870967741903</v>
      </c>
      <c r="CU30">
        <v>1255.5183870967701</v>
      </c>
      <c r="CV30">
        <v>139.49580645161299</v>
      </c>
      <c r="CW30">
        <v>0</v>
      </c>
      <c r="CX30">
        <v>111.299999952316</v>
      </c>
      <c r="CY30">
        <v>0</v>
      </c>
      <c r="CZ30">
        <v>675.47446153846101</v>
      </c>
      <c r="DA30">
        <v>3.76752118256478E-2</v>
      </c>
      <c r="DB30">
        <v>-5.3388033541945603</v>
      </c>
      <c r="DC30">
        <v>9515.84230769231</v>
      </c>
      <c r="DD30">
        <v>15</v>
      </c>
      <c r="DE30">
        <v>1608238643</v>
      </c>
      <c r="DF30" t="s">
        <v>348</v>
      </c>
      <c r="DG30">
        <v>1608238643</v>
      </c>
      <c r="DH30">
        <v>1608238632.5</v>
      </c>
      <c r="DI30">
        <v>21</v>
      </c>
      <c r="DJ30">
        <v>2.5129999999999999</v>
      </c>
      <c r="DK30">
        <v>-1.7999999999999999E-2</v>
      </c>
      <c r="DL30">
        <v>5.98</v>
      </c>
      <c r="DM30">
        <v>0.151</v>
      </c>
      <c r="DN30">
        <v>1207</v>
      </c>
      <c r="DO30">
        <v>21</v>
      </c>
      <c r="DP30">
        <v>0.23</v>
      </c>
      <c r="DQ30">
        <v>0.14000000000000001</v>
      </c>
      <c r="DR30">
        <v>6.0802117913743503</v>
      </c>
      <c r="DS30">
        <v>7.8410211159330306E-3</v>
      </c>
      <c r="DT30">
        <v>3.05509123645109E-2</v>
      </c>
      <c r="DU30">
        <v>1</v>
      </c>
      <c r="DV30">
        <v>-7.5647522580645203</v>
      </c>
      <c r="DW30">
        <v>3.2631188077319101E-2</v>
      </c>
      <c r="DX30">
        <v>4.3962259526133099E-2</v>
      </c>
      <c r="DY30">
        <v>1</v>
      </c>
      <c r="DZ30">
        <v>0.21696238709677401</v>
      </c>
      <c r="EA30">
        <v>-0.15741831104891901</v>
      </c>
      <c r="EB30">
        <v>1.19266466630126E-2</v>
      </c>
      <c r="EC30">
        <v>1</v>
      </c>
      <c r="ED30">
        <v>3</v>
      </c>
      <c r="EE30">
        <v>3</v>
      </c>
      <c r="EF30" t="s">
        <v>301</v>
      </c>
      <c r="EG30">
        <v>100</v>
      </c>
      <c r="EH30">
        <v>100</v>
      </c>
      <c r="EI30">
        <v>5.98</v>
      </c>
      <c r="EJ30">
        <v>0.151</v>
      </c>
      <c r="EK30">
        <v>3.46595238095244</v>
      </c>
      <c r="EL30">
        <v>0</v>
      </c>
      <c r="EM30">
        <v>0</v>
      </c>
      <c r="EN30">
        <v>0</v>
      </c>
      <c r="EO30">
        <v>0.168671428571432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10.8</v>
      </c>
      <c r="EX30">
        <v>10.8</v>
      </c>
      <c r="EY30">
        <v>2</v>
      </c>
      <c r="EZ30">
        <v>492.29</v>
      </c>
      <c r="FA30">
        <v>508.18900000000002</v>
      </c>
      <c r="FB30">
        <v>24.130500000000001</v>
      </c>
      <c r="FC30">
        <v>32.8688</v>
      </c>
      <c r="FD30">
        <v>30</v>
      </c>
      <c r="FE30">
        <v>32.695099999999996</v>
      </c>
      <c r="FF30">
        <v>32.741700000000002</v>
      </c>
      <c r="FG30">
        <v>51.041899999999998</v>
      </c>
      <c r="FH30">
        <v>100</v>
      </c>
      <c r="FI30">
        <v>0</v>
      </c>
      <c r="FJ30">
        <v>24.140899999999998</v>
      </c>
      <c r="FK30">
        <v>1207.01</v>
      </c>
      <c r="FL30">
        <v>5.4332500000000001</v>
      </c>
      <c r="FM30">
        <v>100.824</v>
      </c>
      <c r="FN30">
        <v>100.387</v>
      </c>
    </row>
    <row r="31" spans="1:170" x14ac:dyDescent="0.25">
      <c r="A31">
        <v>15</v>
      </c>
      <c r="B31">
        <v>1608238764</v>
      </c>
      <c r="C31">
        <v>1444.4000000953699</v>
      </c>
      <c r="D31" t="s">
        <v>349</v>
      </c>
      <c r="E31" t="s">
        <v>350</v>
      </c>
      <c r="F31" t="s">
        <v>285</v>
      </c>
      <c r="G31" t="s">
        <v>286</v>
      </c>
      <c r="H31">
        <v>1608238756</v>
      </c>
      <c r="I31">
        <f t="shared" si="0"/>
        <v>-8.2831494591877281E-4</v>
      </c>
      <c r="J31">
        <f t="shared" si="1"/>
        <v>4.8317033614896827</v>
      </c>
      <c r="K31">
        <f t="shared" si="2"/>
        <v>1399.90161290323</v>
      </c>
      <c r="L31">
        <f t="shared" si="3"/>
        <v>1527.6259815260257</v>
      </c>
      <c r="M31">
        <f t="shared" si="4"/>
        <v>155.20283516403518</v>
      </c>
      <c r="N31">
        <f t="shared" si="5"/>
        <v>142.22637078759678</v>
      </c>
      <c r="O31">
        <f t="shared" si="6"/>
        <v>-4.5009640672327274E-2</v>
      </c>
      <c r="P31">
        <f t="shared" si="7"/>
        <v>2.9561862039061668</v>
      </c>
      <c r="Q31">
        <f t="shared" si="8"/>
        <v>-4.5393873336035943E-2</v>
      </c>
      <c r="R31">
        <f t="shared" si="9"/>
        <v>-2.8336377544762772E-2</v>
      </c>
      <c r="S31">
        <f t="shared" si="10"/>
        <v>231.29011466297908</v>
      </c>
      <c r="T31">
        <f t="shared" si="11"/>
        <v>29.568958494122583</v>
      </c>
      <c r="U31">
        <f t="shared" si="12"/>
        <v>28.9317806451613</v>
      </c>
      <c r="V31">
        <f t="shared" si="13"/>
        <v>4.0059239341262556</v>
      </c>
      <c r="W31">
        <f t="shared" si="14"/>
        <v>58.190678846657285</v>
      </c>
      <c r="X31">
        <f t="shared" si="15"/>
        <v>2.2087475711877049</v>
      </c>
      <c r="Y31">
        <f t="shared" si="16"/>
        <v>3.7957068296249732</v>
      </c>
      <c r="Z31">
        <f t="shared" si="17"/>
        <v>1.7971763629385507</v>
      </c>
      <c r="AA31">
        <f t="shared" si="18"/>
        <v>36.528689115017883</v>
      </c>
      <c r="AB31">
        <f t="shared" si="19"/>
        <v>-147.87688235626126</v>
      </c>
      <c r="AC31">
        <f t="shared" si="20"/>
        <v>-10.954782197096316</v>
      </c>
      <c r="AD31">
        <f t="shared" si="21"/>
        <v>108.98713922463941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53505.677924842421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351</v>
      </c>
      <c r="AQ31">
        <v>674.81169230769206</v>
      </c>
      <c r="AR31">
        <v>765.58</v>
      </c>
      <c r="AS31">
        <f t="shared" si="27"/>
        <v>0.11856149284504292</v>
      </c>
      <c r="AT31">
        <v>0.5</v>
      </c>
      <c r="AU31">
        <f t="shared" si="28"/>
        <v>1180.1847889499129</v>
      </c>
      <c r="AV31">
        <f t="shared" si="29"/>
        <v>4.8317033614896827</v>
      </c>
      <c r="AW31">
        <f t="shared" si="30"/>
        <v>69.962235205456793</v>
      </c>
      <c r="AX31">
        <f t="shared" si="31"/>
        <v>0.33539277410590668</v>
      </c>
      <c r="AY31">
        <f t="shared" si="32"/>
        <v>4.5835625843975211E-3</v>
      </c>
      <c r="AZ31">
        <f t="shared" si="33"/>
        <v>3.2609263564878912</v>
      </c>
      <c r="BA31" t="s">
        <v>352</v>
      </c>
      <c r="BB31">
        <v>508.81</v>
      </c>
      <c r="BC31">
        <f t="shared" si="34"/>
        <v>256.77000000000004</v>
      </c>
      <c r="BD31">
        <f t="shared" si="35"/>
        <v>0.35350043888424648</v>
      </c>
      <c r="BE31">
        <f t="shared" si="36"/>
        <v>0.90673998554446167</v>
      </c>
      <c r="BF31">
        <f t="shared" si="37"/>
        <v>1.8116314060245033</v>
      </c>
      <c r="BG31">
        <f t="shared" si="38"/>
        <v>0.98032552564743858</v>
      </c>
      <c r="BH31">
        <f t="shared" si="39"/>
        <v>1400.0003225806399</v>
      </c>
      <c r="BI31">
        <f t="shared" si="40"/>
        <v>1180.1847889499129</v>
      </c>
      <c r="BJ31">
        <f t="shared" si="41"/>
        <v>0.84298894072714359</v>
      </c>
      <c r="BK31">
        <f t="shared" si="42"/>
        <v>0.19597788145428727</v>
      </c>
      <c r="BL31">
        <v>6</v>
      </c>
      <c r="BM31">
        <v>0.5</v>
      </c>
      <c r="BN31" t="s">
        <v>290</v>
      </c>
      <c r="BO31">
        <v>2</v>
      </c>
      <c r="BP31">
        <v>1608238756</v>
      </c>
      <c r="BQ31">
        <v>1399.90161290323</v>
      </c>
      <c r="BR31">
        <v>1404.3080645161299</v>
      </c>
      <c r="BS31">
        <v>21.7401967741935</v>
      </c>
      <c r="BT31">
        <v>22.7125387096774</v>
      </c>
      <c r="BU31">
        <v>1393.9219354838699</v>
      </c>
      <c r="BV31">
        <v>21.589083870967698</v>
      </c>
      <c r="BW31">
        <v>500.01374193548401</v>
      </c>
      <c r="BX31">
        <v>101.548064516129</v>
      </c>
      <c r="BY31">
        <v>4.9340241935483899E-2</v>
      </c>
      <c r="BZ31">
        <v>28.0039193548387</v>
      </c>
      <c r="CA31">
        <v>28.9317806451613</v>
      </c>
      <c r="CB31">
        <v>999.9</v>
      </c>
      <c r="CC31">
        <v>0</v>
      </c>
      <c r="CD31">
        <v>0</v>
      </c>
      <c r="CE31">
        <v>9997.8612903225803</v>
      </c>
      <c r="CF31">
        <v>0</v>
      </c>
      <c r="CG31">
        <v>569.35880645161296</v>
      </c>
      <c r="CH31">
        <v>1400.0003225806399</v>
      </c>
      <c r="CI31">
        <v>0.90001116129032199</v>
      </c>
      <c r="CJ31">
        <v>9.9988951612903304E-2</v>
      </c>
      <c r="CK31">
        <v>0</v>
      </c>
      <c r="CL31">
        <v>674.81029032258095</v>
      </c>
      <c r="CM31">
        <v>4.9993800000000004</v>
      </c>
      <c r="CN31">
        <v>9490.2706451612903</v>
      </c>
      <c r="CO31">
        <v>11164.3580645161</v>
      </c>
      <c r="CP31">
        <v>46.662999999999997</v>
      </c>
      <c r="CQ31">
        <v>49.53</v>
      </c>
      <c r="CR31">
        <v>47.533999999999999</v>
      </c>
      <c r="CS31">
        <v>48.875</v>
      </c>
      <c r="CT31">
        <v>48.213419354838699</v>
      </c>
      <c r="CU31">
        <v>1255.5164516129</v>
      </c>
      <c r="CV31">
        <v>139.48387096774201</v>
      </c>
      <c r="CW31">
        <v>0</v>
      </c>
      <c r="CX31">
        <v>148.69999980926499</v>
      </c>
      <c r="CY31">
        <v>0</v>
      </c>
      <c r="CZ31">
        <v>674.81169230769206</v>
      </c>
      <c r="DA31">
        <v>0.27097437440175198</v>
      </c>
      <c r="DB31">
        <v>9.7777775671385597E-2</v>
      </c>
      <c r="DC31">
        <v>9490.2684615384605</v>
      </c>
      <c r="DD31">
        <v>15</v>
      </c>
      <c r="DE31">
        <v>1608238643</v>
      </c>
      <c r="DF31" t="s">
        <v>348</v>
      </c>
      <c r="DG31">
        <v>1608238643</v>
      </c>
      <c r="DH31">
        <v>1608238632.5</v>
      </c>
      <c r="DI31">
        <v>21</v>
      </c>
      <c r="DJ31">
        <v>2.5129999999999999</v>
      </c>
      <c r="DK31">
        <v>-1.7999999999999999E-2</v>
      </c>
      <c r="DL31">
        <v>5.98</v>
      </c>
      <c r="DM31">
        <v>0.151</v>
      </c>
      <c r="DN31">
        <v>1207</v>
      </c>
      <c r="DO31">
        <v>21</v>
      </c>
      <c r="DP31">
        <v>0.23</v>
      </c>
      <c r="DQ31">
        <v>0.14000000000000001</v>
      </c>
      <c r="DR31">
        <v>4.8297538085580802</v>
      </c>
      <c r="DS31">
        <v>0.61277286171547996</v>
      </c>
      <c r="DT31">
        <v>5.6830696465484998E-2</v>
      </c>
      <c r="DU31">
        <v>0</v>
      </c>
      <c r="DV31">
        <v>-4.4059148387096796</v>
      </c>
      <c r="DW31">
        <v>7.9251290322585793E-2</v>
      </c>
      <c r="DX31">
        <v>4.58648928126505E-2</v>
      </c>
      <c r="DY31">
        <v>1</v>
      </c>
      <c r="DZ31">
        <v>-0.97234729032258005</v>
      </c>
      <c r="EA31">
        <v>-0.54956375806451496</v>
      </c>
      <c r="EB31">
        <v>4.23978228139998E-2</v>
      </c>
      <c r="EC31">
        <v>0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5.98</v>
      </c>
      <c r="EJ31">
        <v>0.1512</v>
      </c>
      <c r="EK31">
        <v>5.98000000000025</v>
      </c>
      <c r="EL31">
        <v>0</v>
      </c>
      <c r="EM31">
        <v>0</v>
      </c>
      <c r="EN31">
        <v>0</v>
      </c>
      <c r="EO31">
        <v>0.151114999999997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2</v>
      </c>
      <c r="EX31">
        <v>2.2000000000000002</v>
      </c>
      <c r="EY31">
        <v>2</v>
      </c>
      <c r="EZ31">
        <v>491.94900000000001</v>
      </c>
      <c r="FA31">
        <v>507.35599999999999</v>
      </c>
      <c r="FB31">
        <v>24.1633</v>
      </c>
      <c r="FC31">
        <v>32.940899999999999</v>
      </c>
      <c r="FD31">
        <v>30.000499999999999</v>
      </c>
      <c r="FE31">
        <v>32.759300000000003</v>
      </c>
      <c r="FF31">
        <v>32.809800000000003</v>
      </c>
      <c r="FG31">
        <v>57.679600000000001</v>
      </c>
      <c r="FH31">
        <v>0.76041400000000003</v>
      </c>
      <c r="FI31">
        <v>36.473100000000002</v>
      </c>
      <c r="FJ31">
        <v>24.164400000000001</v>
      </c>
      <c r="FK31">
        <v>1404.29</v>
      </c>
      <c r="FL31">
        <v>22.789300000000001</v>
      </c>
      <c r="FM31">
        <v>100.804</v>
      </c>
      <c r="FN31">
        <v>100.37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2020-12-17T13:04:24Z</dcterms:created>
  <dcterms:modified xsi:type="dcterms:W3CDTF">2021-05-04T23:48:44Z</dcterms:modified>
</cp:coreProperties>
</file>