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2415685-EA2E-443D-8F42-4E77018D6D48}" xr6:coauthVersionLast="46" xr6:coauthVersionMax="46" xr10:uidLastSave="{00000000-0000-0000-0000-000000000000}"/>
  <bookViews>
    <workbookView xWindow="2805" yWindow="28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I26" i="1"/>
  <c r="AH26" i="1"/>
  <c r="O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I24" i="1"/>
  <c r="AH24" i="1"/>
  <c r="O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I22" i="1"/>
  <c r="AH22" i="1"/>
  <c r="O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I21" i="1"/>
  <c r="AH21" i="1"/>
  <c r="O21" i="1" s="1"/>
  <c r="Z21" i="1"/>
  <c r="Y21" i="1"/>
  <c r="X21" i="1" s="1"/>
  <c r="Q21" i="1"/>
  <c r="L21" i="1"/>
  <c r="K21" i="1"/>
  <c r="AX21" i="1" s="1"/>
  <c r="J21" i="1"/>
  <c r="I21" i="1"/>
  <c r="AB21" i="1" s="1"/>
  <c r="BO20" i="1"/>
  <c r="BN20" i="1"/>
  <c r="BL20" i="1"/>
  <c r="BM20" i="1" s="1"/>
  <c r="BK20" i="1"/>
  <c r="BJ20" i="1"/>
  <c r="BI20" i="1"/>
  <c r="BH20" i="1"/>
  <c r="BG20" i="1"/>
  <c r="BF20" i="1"/>
  <c r="BE20" i="1"/>
  <c r="BA20" i="1"/>
  <c r="AU20" i="1"/>
  <c r="AO20" i="1"/>
  <c r="AJ20" i="1"/>
  <c r="AI20" i="1"/>
  <c r="AH20" i="1"/>
  <c r="O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I19" i="1"/>
  <c r="AH19" i="1"/>
  <c r="O19" i="1" s="1"/>
  <c r="Z19" i="1"/>
  <c r="Y19" i="1"/>
  <c r="X19" i="1" s="1"/>
  <c r="Q19" i="1"/>
  <c r="L19" i="1"/>
  <c r="K19" i="1"/>
  <c r="AX19" i="1" s="1"/>
  <c r="J19" i="1"/>
  <c r="I19" i="1"/>
  <c r="AB19" i="1" s="1"/>
  <c r="BO18" i="1"/>
  <c r="BN18" i="1"/>
  <c r="BL18" i="1"/>
  <c r="BM18" i="1" s="1"/>
  <c r="BK18" i="1"/>
  <c r="BJ18" i="1"/>
  <c r="BI18" i="1"/>
  <c r="BH18" i="1"/>
  <c r="BG18" i="1"/>
  <c r="BF18" i="1"/>
  <c r="BE18" i="1"/>
  <c r="BA18" i="1"/>
  <c r="AU18" i="1"/>
  <c r="AO18" i="1"/>
  <c r="AJ18" i="1"/>
  <c r="AI18" i="1"/>
  <c r="AH18" i="1"/>
  <c r="O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I17" i="1"/>
  <c r="AH17" i="1"/>
  <c r="J17" i="1" s="1"/>
  <c r="I17" i="1" s="1"/>
  <c r="Z17" i="1"/>
  <c r="Y17" i="1"/>
  <c r="X17" i="1" s="1"/>
  <c r="Q17" i="1"/>
  <c r="L17" i="1"/>
  <c r="K17" i="1"/>
  <c r="AX17" i="1" s="1"/>
  <c r="T17" i="1" l="1"/>
  <c r="AW17" i="1"/>
  <c r="AZ17" i="1" s="1"/>
  <c r="T19" i="1"/>
  <c r="AW19" i="1"/>
  <c r="AY19" i="1" s="1"/>
  <c r="AZ21" i="1"/>
  <c r="T21" i="1"/>
  <c r="AW21" i="1"/>
  <c r="T23" i="1"/>
  <c r="AW23" i="1"/>
  <c r="T25" i="1"/>
  <c r="AW25" i="1"/>
  <c r="AY25" i="1" s="1"/>
  <c r="T27" i="1"/>
  <c r="AW27" i="1"/>
  <c r="AY27" i="1" s="1"/>
  <c r="AY28" i="1"/>
  <c r="AY17" i="1"/>
  <c r="AY21" i="1"/>
  <c r="AW22" i="1"/>
  <c r="T22" i="1"/>
  <c r="AY23" i="1"/>
  <c r="AW24" i="1"/>
  <c r="T24" i="1"/>
  <c r="AW26" i="1"/>
  <c r="T26" i="1"/>
  <c r="L25" i="1"/>
  <c r="K25" i="1"/>
  <c r="AX25" i="1" s="1"/>
  <c r="AZ25" i="1" s="1"/>
  <c r="J25" i="1"/>
  <c r="I25" i="1" s="1"/>
  <c r="AI25" i="1"/>
  <c r="O25" i="1"/>
  <c r="AY22" i="1"/>
  <c r="AY24" i="1"/>
  <c r="AY26" i="1"/>
  <c r="AW18" i="1"/>
  <c r="AY18" i="1" s="1"/>
  <c r="T18" i="1"/>
  <c r="AW20" i="1"/>
  <c r="AY20" i="1" s="1"/>
  <c r="T20" i="1"/>
  <c r="L31" i="1"/>
  <c r="K31" i="1"/>
  <c r="AX31" i="1" s="1"/>
  <c r="J31" i="1"/>
  <c r="I31" i="1" s="1"/>
  <c r="AI31" i="1"/>
  <c r="O31" i="1"/>
  <c r="AW28" i="1"/>
  <c r="T28" i="1"/>
  <c r="O30" i="1"/>
  <c r="L30" i="1"/>
  <c r="AI30" i="1"/>
  <c r="K30" i="1"/>
  <c r="AX30" i="1" s="1"/>
  <c r="J30" i="1"/>
  <c r="I30" i="1" s="1"/>
  <c r="T31" i="1"/>
  <c r="AW31" i="1"/>
  <c r="L27" i="1"/>
  <c r="K27" i="1"/>
  <c r="AX27" i="1" s="1"/>
  <c r="AZ27" i="1" s="1"/>
  <c r="J27" i="1"/>
  <c r="I27" i="1" s="1"/>
  <c r="AI27" i="1"/>
  <c r="O27" i="1"/>
  <c r="AB17" i="1"/>
  <c r="L29" i="1"/>
  <c r="K29" i="1"/>
  <c r="AX29" i="1" s="1"/>
  <c r="AZ29" i="1" s="1"/>
  <c r="J29" i="1"/>
  <c r="I29" i="1" s="1"/>
  <c r="AI29" i="1"/>
  <c r="O29" i="1"/>
  <c r="AW30" i="1"/>
  <c r="T30" i="1"/>
  <c r="AY31" i="1"/>
  <c r="L23" i="1"/>
  <c r="K23" i="1"/>
  <c r="AX23" i="1" s="1"/>
  <c r="AZ23" i="1" s="1"/>
  <c r="J23" i="1"/>
  <c r="I23" i="1" s="1"/>
  <c r="AI23" i="1"/>
  <c r="O23" i="1"/>
  <c r="AY29" i="1"/>
  <c r="O28" i="1"/>
  <c r="L28" i="1"/>
  <c r="K28" i="1"/>
  <c r="AX28" i="1" s="1"/>
  <c r="AZ28" i="1" s="1"/>
  <c r="J28" i="1"/>
  <c r="I28" i="1" s="1"/>
  <c r="AI28" i="1"/>
  <c r="T29" i="1"/>
  <c r="AW29" i="1"/>
  <c r="AY30" i="1"/>
  <c r="J18" i="1"/>
  <c r="I18" i="1" s="1"/>
  <c r="J20" i="1"/>
  <c r="I20" i="1" s="1"/>
  <c r="J22" i="1"/>
  <c r="I22" i="1" s="1"/>
  <c r="J24" i="1"/>
  <c r="I24" i="1" s="1"/>
  <c r="J26" i="1"/>
  <c r="I26" i="1" s="1"/>
  <c r="O17" i="1"/>
  <c r="K18" i="1"/>
  <c r="AX18" i="1" s="1"/>
  <c r="AZ18" i="1" s="1"/>
  <c r="K20" i="1"/>
  <c r="AX20" i="1" s="1"/>
  <c r="AZ20" i="1" s="1"/>
  <c r="K22" i="1"/>
  <c r="AX22" i="1" s="1"/>
  <c r="AZ22" i="1" s="1"/>
  <c r="K24" i="1"/>
  <c r="AX24" i="1" s="1"/>
  <c r="AZ24" i="1" s="1"/>
  <c r="K26" i="1"/>
  <c r="AX26" i="1" s="1"/>
  <c r="AZ26" i="1" s="1"/>
  <c r="L18" i="1"/>
  <c r="L20" i="1"/>
  <c r="L22" i="1"/>
  <c r="L24" i="1"/>
  <c r="L26" i="1"/>
  <c r="U21" i="1" l="1"/>
  <c r="V21" i="1" s="1"/>
  <c r="AB22" i="1"/>
  <c r="AB24" i="1"/>
  <c r="AB20" i="1"/>
  <c r="R20" i="1"/>
  <c r="P20" i="1" s="1"/>
  <c r="S20" i="1" s="1"/>
  <c r="M20" i="1" s="1"/>
  <c r="N20" i="1" s="1"/>
  <c r="U31" i="1"/>
  <c r="V31" i="1" s="1"/>
  <c r="U27" i="1"/>
  <c r="V27" i="1" s="1"/>
  <c r="AB18" i="1"/>
  <c r="U30" i="1"/>
  <c r="V30" i="1" s="1"/>
  <c r="AB30" i="1"/>
  <c r="U20" i="1"/>
  <c r="V20" i="1" s="1"/>
  <c r="U22" i="1"/>
  <c r="V22" i="1" s="1"/>
  <c r="U19" i="1"/>
  <c r="V19" i="1" s="1"/>
  <c r="U28" i="1"/>
  <c r="V28" i="1" s="1"/>
  <c r="AZ30" i="1"/>
  <c r="AB31" i="1"/>
  <c r="R31" i="1"/>
  <c r="P31" i="1" s="1"/>
  <c r="S31" i="1" s="1"/>
  <c r="M31" i="1" s="1"/>
  <c r="N31" i="1" s="1"/>
  <c r="U25" i="1"/>
  <c r="V25" i="1" s="1"/>
  <c r="AZ19" i="1"/>
  <c r="AB25" i="1"/>
  <c r="AZ31" i="1"/>
  <c r="U26" i="1"/>
  <c r="V26" i="1" s="1"/>
  <c r="AB28" i="1"/>
  <c r="R28" i="1"/>
  <c r="P28" i="1" s="1"/>
  <c r="S28" i="1" s="1"/>
  <c r="M28" i="1" s="1"/>
  <c r="N28" i="1" s="1"/>
  <c r="U24" i="1"/>
  <c r="V24" i="1" s="1"/>
  <c r="R24" i="1" s="1"/>
  <c r="P24" i="1" s="1"/>
  <c r="S24" i="1" s="1"/>
  <c r="M24" i="1" s="1"/>
  <c r="N24" i="1" s="1"/>
  <c r="U29" i="1"/>
  <c r="V29" i="1" s="1"/>
  <c r="AB27" i="1"/>
  <c r="R27" i="1"/>
  <c r="P27" i="1" s="1"/>
  <c r="S27" i="1" s="1"/>
  <c r="M27" i="1" s="1"/>
  <c r="N27" i="1" s="1"/>
  <c r="U18" i="1"/>
  <c r="V18" i="1" s="1"/>
  <c r="U23" i="1"/>
  <c r="V23" i="1" s="1"/>
  <c r="U17" i="1"/>
  <c r="V17" i="1" s="1"/>
  <c r="AB26" i="1"/>
  <c r="AB23" i="1"/>
  <c r="R23" i="1"/>
  <c r="P23" i="1" s="1"/>
  <c r="S23" i="1" s="1"/>
  <c r="M23" i="1" s="1"/>
  <c r="N23" i="1" s="1"/>
  <c r="AB29" i="1"/>
  <c r="R29" i="1"/>
  <c r="P29" i="1" s="1"/>
  <c r="S29" i="1" s="1"/>
  <c r="M29" i="1" s="1"/>
  <c r="N29" i="1" s="1"/>
  <c r="W18" i="1" l="1"/>
  <c r="AA18" i="1" s="1"/>
  <c r="AD18" i="1"/>
  <c r="AE18" i="1" s="1"/>
  <c r="AC18" i="1"/>
  <c r="W25" i="1"/>
  <c r="AA25" i="1" s="1"/>
  <c r="AC25" i="1"/>
  <c r="AD25" i="1"/>
  <c r="AE25" i="1" s="1"/>
  <c r="W22" i="1"/>
  <c r="AA22" i="1" s="1"/>
  <c r="AD22" i="1"/>
  <c r="AE22" i="1" s="1"/>
  <c r="AC22" i="1"/>
  <c r="R18" i="1"/>
  <c r="P18" i="1" s="1"/>
  <c r="S18" i="1" s="1"/>
  <c r="M18" i="1" s="1"/>
  <c r="N18" i="1" s="1"/>
  <c r="W26" i="1"/>
  <c r="AA26" i="1" s="1"/>
  <c r="AD26" i="1"/>
  <c r="AE26" i="1" s="1"/>
  <c r="AC26" i="1"/>
  <c r="W20" i="1"/>
  <c r="AA20" i="1" s="1"/>
  <c r="AD20" i="1"/>
  <c r="AC20" i="1"/>
  <c r="R22" i="1"/>
  <c r="P22" i="1" s="1"/>
  <c r="S22" i="1" s="1"/>
  <c r="M22" i="1" s="1"/>
  <c r="N22" i="1" s="1"/>
  <c r="W19" i="1"/>
  <c r="AA19" i="1" s="1"/>
  <c r="AC19" i="1"/>
  <c r="AD19" i="1"/>
  <c r="AE19" i="1" s="1"/>
  <c r="R19" i="1"/>
  <c r="P19" i="1" s="1"/>
  <c r="S19" i="1" s="1"/>
  <c r="M19" i="1" s="1"/>
  <c r="N19" i="1" s="1"/>
  <c r="W30" i="1"/>
  <c r="AA30" i="1" s="1"/>
  <c r="AD30" i="1"/>
  <c r="AC30" i="1"/>
  <c r="R26" i="1"/>
  <c r="P26" i="1" s="1"/>
  <c r="S26" i="1" s="1"/>
  <c r="M26" i="1" s="1"/>
  <c r="N26" i="1" s="1"/>
  <c r="W29" i="1"/>
  <c r="AA29" i="1" s="1"/>
  <c r="AD29" i="1"/>
  <c r="AC29" i="1"/>
  <c r="AC27" i="1"/>
  <c r="W27" i="1"/>
  <c r="AA27" i="1" s="1"/>
  <c r="AD27" i="1"/>
  <c r="AC17" i="1"/>
  <c r="W17" i="1"/>
  <c r="AA17" i="1" s="1"/>
  <c r="AD17" i="1"/>
  <c r="R17" i="1"/>
  <c r="P17" i="1" s="1"/>
  <c r="S17" i="1" s="1"/>
  <c r="M17" i="1" s="1"/>
  <c r="N17" i="1" s="1"/>
  <c r="R25" i="1"/>
  <c r="P25" i="1" s="1"/>
  <c r="S25" i="1" s="1"/>
  <c r="M25" i="1" s="1"/>
  <c r="N25" i="1" s="1"/>
  <c r="W28" i="1"/>
  <c r="AA28" i="1" s="1"/>
  <c r="AD28" i="1"/>
  <c r="AC28" i="1"/>
  <c r="R30" i="1"/>
  <c r="P30" i="1" s="1"/>
  <c r="S30" i="1" s="1"/>
  <c r="M30" i="1" s="1"/>
  <c r="N30" i="1" s="1"/>
  <c r="AC21" i="1"/>
  <c r="W21" i="1"/>
  <c r="AA21" i="1" s="1"/>
  <c r="AD21" i="1"/>
  <c r="R21" i="1"/>
  <c r="P21" i="1" s="1"/>
  <c r="S21" i="1" s="1"/>
  <c r="M21" i="1" s="1"/>
  <c r="N21" i="1" s="1"/>
  <c r="AC23" i="1"/>
  <c r="W23" i="1"/>
  <c r="AA23" i="1" s="1"/>
  <c r="AD23" i="1"/>
  <c r="W24" i="1"/>
  <c r="AA24" i="1" s="1"/>
  <c r="AD24" i="1"/>
  <c r="AE24" i="1" s="1"/>
  <c r="AC24" i="1"/>
  <c r="AC31" i="1"/>
  <c r="W31" i="1"/>
  <c r="AA31" i="1" s="1"/>
  <c r="AD31" i="1"/>
  <c r="AE31" i="1" s="1"/>
  <c r="AE23" i="1" l="1"/>
  <c r="AE27" i="1"/>
  <c r="AE30" i="1"/>
  <c r="AE20" i="1"/>
  <c r="AE28" i="1"/>
  <c r="AE21" i="1"/>
  <c r="AE29" i="1"/>
  <c r="AE17" i="1"/>
</calcChain>
</file>

<file path=xl/sharedStrings.xml><?xml version="1.0" encoding="utf-8"?>
<sst xmlns="http://schemas.openxmlformats.org/spreadsheetml/2006/main" count="702" uniqueCount="360">
  <si>
    <t>File opened</t>
  </si>
  <si>
    <t>2020-12-17 14:07:22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</si>
  <si>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</si>
  <si>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</si>
  <si>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</si>
  <si>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</si>
  <si>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</si>
  <si>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</si>
  <si>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</si>
  <si>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</si>
  <si>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</si>
  <si>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</si>
  <si>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</si>
  <si>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</si>
  <si>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</si>
  <si>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</si>
  <si>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</si>
  <si>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</si>
  <si>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</si>
  <si>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</si>
  <si>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</si>
  <si>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</si>
  <si>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</si>
  <si>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</si>
  <si>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14:07:22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</si>
  <si>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</si>
  <si>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</si>
  <si>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</si>
  <si>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</si>
  <si>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</si>
  <si>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</si>
  <si>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</si>
  <si>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</si>
  <si>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</si>
  <si>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</si>
  <si>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</si>
  <si>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</si>
  <si>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</si>
  <si>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</si>
  <si>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</si>
  <si>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</si>
  <si>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</si>
  <si>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</si>
  <si>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</si>
  <si>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</si>
  <si>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</si>
  <si>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</si>
  <si>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</si>
  <si>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</si>
  <si>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</si>
  <si>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</si>
  <si>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</si>
  <si>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</si>
  <si>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</si>
  <si>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</si>
  <si>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</si>
  <si>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</si>
  <si>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</si>
  <si>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</si>
  <si>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</si>
  <si>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</si>
  <si>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</si>
  <si>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</si>
  <si>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</si>
  <si>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</si>
  <si>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</si>
  <si>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</si>
  <si>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</si>
  <si>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</si>
  <si>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</si>
  <si>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</si>
  <si>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</si>
  <si>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</si>
  <si>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</si>
  <si>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</si>
  <si>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</si>
  <si>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</si>
  <si>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</si>
  <si>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</si>
  <si>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</si>
  <si>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</si>
  <si>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</si>
  <si>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</si>
  <si>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</si>
  <si>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</si>
  <si>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</si>
  <si>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</si>
  <si>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</si>
  <si>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</si>
  <si>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</si>
  <si>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</si>
  <si>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</si>
  <si>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</si>
  <si>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</si>
  <si>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</si>
  <si>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</si>
  <si>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</si>
  <si>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</si>
  <si>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</si>
  <si>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</si>
  <si>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</si>
  <si>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</si>
  <si>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</si>
  <si>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</si>
  <si>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</si>
  <si>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</si>
  <si>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</si>
  <si>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</si>
  <si>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</si>
  <si>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</si>
  <si>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</si>
  <si>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</si>
  <si>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</si>
  <si>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</si>
  <si>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</si>
  <si>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</si>
  <si>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</si>
  <si>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</si>
  <si>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</si>
  <si>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</si>
  <si>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</si>
  <si>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</si>
  <si>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</si>
  <si>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</si>
  <si>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</si>
  <si>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</si>
  <si>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</si>
  <si>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</si>
  <si>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</si>
  <si>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</si>
  <si>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</si>
  <si>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</si>
  <si>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</si>
  <si>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</si>
  <si>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</si>
  <si>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</si>
  <si>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</si>
  <si>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</si>
  <si>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</si>
  <si>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</si>
  <si>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</si>
  <si>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</si>
  <si>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</si>
  <si>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</si>
  <si>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</si>
  <si>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</si>
  <si>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</si>
  <si>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</si>
  <si>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</si>
  <si>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</si>
  <si>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</si>
  <si>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</si>
  <si>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</si>
  <si>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</si>
  <si>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</si>
  <si>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</si>
  <si>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</si>
  <si>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</si>
  <si>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</si>
  <si>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</si>
  <si>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</si>
  <si>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</si>
  <si>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</si>
  <si>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</si>
  <si>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</si>
  <si>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</si>
  <si>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</si>
  <si>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</si>
  <si>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</si>
  <si>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</si>
  <si>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</si>
  <si>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</si>
  <si>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</si>
  <si>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</si>
  <si>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</si>
  <si>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</si>
  <si>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</si>
  <si>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</si>
  <si>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</si>
  <si>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</si>
  <si>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</si>
  <si>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</si>
  <si>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</si>
  <si>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</si>
  <si>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</si>
  <si>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</si>
  <si>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</si>
  <si>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</si>
  <si>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</si>
  <si>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</si>
  <si>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</si>
  <si>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</si>
  <si>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</si>
  <si>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</si>
  <si>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</si>
  <si>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</si>
  <si>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</si>
  <si>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</si>
  <si>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</si>
  <si>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</si>
  <si>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</si>
  <si>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</si>
  <si>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</si>
  <si>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</si>
  <si>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</si>
  <si>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</si>
  <si>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</si>
  <si>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</si>
  <si>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</si>
  <si>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</si>
  <si>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</si>
  <si>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</si>
  <si>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</si>
  <si>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</si>
  <si>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</si>
  <si>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</si>
  <si>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</si>
  <si>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</si>
  <si>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</si>
  <si>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</si>
  <si>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</si>
  <si>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</si>
  <si>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</si>
  <si>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</si>
  <si>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</si>
  <si>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</si>
  <si>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</si>
  <si>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</si>
  <si>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</si>
  <si>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</si>
  <si>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</si>
  <si>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</si>
  <si>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</si>
  <si>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</si>
  <si>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</si>
  <si>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</si>
  <si>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</si>
  <si>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</si>
  <si>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</si>
  <si>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</si>
  <si>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</si>
  <si>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</si>
  <si>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</si>
  <si>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</si>
  <si>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</si>
  <si>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</si>
  <si>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</si>
  <si>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</si>
  <si>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</si>
  <si>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</si>
  <si>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</si>
  <si>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</si>
  <si>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</si>
  <si>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</si>
  <si>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</si>
  <si>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</si>
  <si>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</si>
  <si>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</si>
  <si>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</si>
  <si>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</si>
  <si>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</si>
  <si>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</si>
  <si>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</si>
  <si>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</si>
  <si>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</si>
  <si>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</si>
  <si>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</si>
  <si>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</si>
  <si>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</si>
  <si>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</si>
  <si>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</si>
  <si>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</si>
  <si>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</si>
  <si>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</si>
  <si>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</si>
  <si>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</si>
  <si>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</si>
  <si>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</si>
  <si>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</si>
  <si>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</si>
  <si>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</si>
  <si>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</si>
  <si>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</si>
  <si>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</si>
  <si>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</si>
  <si>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</si>
  <si>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</si>
  <si>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</si>
  <si>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</si>
  <si>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14:10:49</t>
  </si>
  <si>
    <t>14:10:49</t>
  </si>
  <si>
    <t>1149</t>
  </si>
  <si>
    <t>_1</t>
  </si>
  <si>
    <t>-</t>
  </si>
  <si>
    <t>RECT-3076-20201217-14_10_45</t>
  </si>
  <si>
    <t>DARK-3077-20201217-14_10_52</t>
  </si>
  <si>
    <t>0: Broadleaf</t>
  </si>
  <si>
    <t>14:00:57</t>
  </si>
  <si>
    <t>0/3</t>
  </si>
  <si>
    <t>20201217 14:12:50</t>
  </si>
  <si>
    <t>14:12:50</t>
  </si>
  <si>
    <t>RECT-3078-20201217-14_12_45</t>
  </si>
  <si>
    <t>DARK-3079-20201217-14_12_53</t>
  </si>
  <si>
    <t>14:13:21</t>
  </si>
  <si>
    <t>1/3</t>
  </si>
  <si>
    <t>20201217 14:15:01</t>
  </si>
  <si>
    <t>14:15:01</t>
  </si>
  <si>
    <t>RECT-3080-20201217-14_14_57</t>
  </si>
  <si>
    <t>DARK-3081-20201217-14_15_04</t>
  </si>
  <si>
    <t>3/3</t>
  </si>
  <si>
    <t>20201217 14:16:25</t>
  </si>
  <si>
    <t>14:16:25</t>
  </si>
  <si>
    <t>RECT-3082-20201217-14_16_21</t>
  </si>
  <si>
    <t>DARK-3083-20201217-14_16_28</t>
  </si>
  <si>
    <t>20201217 14:17:39</t>
  </si>
  <si>
    <t>14:17:39</t>
  </si>
  <si>
    <t>RECT-3084-20201217-14_17_35</t>
  </si>
  <si>
    <t>DARK-3085-20201217-14_17_42</t>
  </si>
  <si>
    <t>20201217 14:19:04</t>
  </si>
  <si>
    <t>14:19:04</t>
  </si>
  <si>
    <t>RECT-3086-20201217-14_19_00</t>
  </si>
  <si>
    <t>DARK-3087-20201217-14_19_07</t>
  </si>
  <si>
    <t>20201217 14:20:42</t>
  </si>
  <si>
    <t>14:20:42</t>
  </si>
  <si>
    <t>RECT-3088-20201217-14_20_38</t>
  </si>
  <si>
    <t>DARK-3089-20201217-14_20_46</t>
  </si>
  <si>
    <t>20201217 14:22:36</t>
  </si>
  <si>
    <t>14:22:36</t>
  </si>
  <si>
    <t>RECT-3090-20201217-14_22_32</t>
  </si>
  <si>
    <t>DARK-3091-20201217-14_22_40</t>
  </si>
  <si>
    <t>20201217 14:24:23</t>
  </si>
  <si>
    <t>14:24:23</t>
  </si>
  <si>
    <t>RECT-3092-20201217-14_24_19</t>
  </si>
  <si>
    <t>DARK-3093-20201217-14_24_26</t>
  </si>
  <si>
    <t>14:24:48</t>
  </si>
  <si>
    <t>20201217 14:26:29</t>
  </si>
  <si>
    <t>14:26:29</t>
  </si>
  <si>
    <t>RECT-3094-20201217-14_26_25</t>
  </si>
  <si>
    <t>DARK-3095-20201217-14_26_33</t>
  </si>
  <si>
    <t>20201217 14:28:18</t>
  </si>
  <si>
    <t>14:28:18</t>
  </si>
  <si>
    <t>RECT-3096-20201217-14_28_14</t>
  </si>
  <si>
    <t>DARK-3097-20201217-14_28_21</t>
  </si>
  <si>
    <t>20201217 14:29:56</t>
  </si>
  <si>
    <t>14:29:56</t>
  </si>
  <si>
    <t>RECT-3098-20201217-14_29_52</t>
  </si>
  <si>
    <t>DARK-3099-20201217-14_30_00</t>
  </si>
  <si>
    <t>20201217 14:31:53</t>
  </si>
  <si>
    <t>14:31:53</t>
  </si>
  <si>
    <t>RECT-3100-20201217-14_31_49</t>
  </si>
  <si>
    <t>DARK-3101-20201217-14_31_57</t>
  </si>
  <si>
    <t>20201217 14:33:53</t>
  </si>
  <si>
    <t>14:33:53</t>
  </si>
  <si>
    <t>RECT-3102-20201217-14_33_49</t>
  </si>
  <si>
    <t>DARK-3103-20201217-14_33_57</t>
  </si>
  <si>
    <t>20201217 14:35:50</t>
  </si>
  <si>
    <t>14:35:50</t>
  </si>
  <si>
    <t>RECT-3104-20201217-14_35_46</t>
  </si>
  <si>
    <t>DARK-3105-20201217-14_35_54</t>
  </si>
  <si>
    <t>14:36:19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</si>
</sst>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1608235849.5999999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1608235841.8499999</v>
      </c>
      <c r="I17">
        <f t="shared" ref="I17:I31" si="0">(J17)/1000</f>
        <v>3.1450954490442112E-3</v>
      </c>
      <c r="J17">
        <f t="shared" ref="J17:J31" si="1">1000*CA17*AH17*(BW17-BX17)/(100*BP17*(1000-AH17*BW17))</f>
        <v>3.1450954490442111</v>
      </c>
      <c r="K17">
        <f t="shared" ref="K17:K31" si="2">CA17*AH17*(BV17-BU17*(1000-AH17*BX17)/(1000-AH17*BW17))/(100*BP17)</f>
        <v>9.8493429816639271</v>
      </c>
      <c r="L17">
        <f t="shared" ref="L17:L31" si="3">BU17 - IF(AH17&gt;1, K17*BP17*100/(AJ17*CI17), 0)</f>
        <v>401.77620000000002</v>
      </c>
      <c r="M17">
        <f t="shared" ref="M17:M31" si="4">((S17-I17/2)*L17-K17)/(S17+I17/2)</f>
        <v>299.84310909580313</v>
      </c>
      <c r="N17">
        <f t="shared" ref="N17:N31" si="5">M17*(CB17+CC17)/1000</f>
        <v>30.508889695234256</v>
      </c>
      <c r="O17">
        <f t="shared" ref="O17:O31" si="6">(BU17 - IF(AH17&gt;1, K17*BP17*100/(AJ17*CI17), 0))*(CB17+CC17)/1000</f>
        <v>40.880531838581938</v>
      </c>
      <c r="P17">
        <f t="shared" ref="P17:P31" si="7">2/((1/R17-1/Q17)+SIGN(R17)*SQRT((1/R17-1/Q17)*(1/R17-1/Q17) + 4*BQ17/((BQ17+1)*(BQ17+1))*(2*1/R17*1/Q17-1/Q17*1/Q17)))</f>
        <v>0.17679539876561209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2.9586545042619492</v>
      </c>
      <c r="R17">
        <f t="shared" ref="R17:R31" si="9">I17*(1000-(1000*0.61365*EXP(17.502*V17/(240.97+V17))/(CB17+CC17)+BW17)/2)/(1000*0.61365*EXP(17.502*V17/(240.97+V17))/(CB17+CC17)-BW17)</f>
        <v>0.17112905474737738</v>
      </c>
      <c r="S17">
        <f t="shared" ref="S17:S31" si="10">1/((BQ17+1)/(P17/1.6)+1/(Q17/1.37)) + BQ17/((BQ17+1)/(P17/1.6) + BQ17/(Q17/1.37))</f>
        <v>0.10744962928630612</v>
      </c>
      <c r="T17">
        <f t="shared" ref="T17:T31" si="11">(BM17*BO17)</f>
        <v>231.28604578915497</v>
      </c>
      <c r="U17">
        <f t="shared" ref="U17:U31" si="12">(CD17+(T17+2*0.95*0.0000000567*(((CD17+$B$7)+273)^4-(CD17+273)^4)-44100*I17)/(1.84*29.3*Q17+8*0.95*0.0000000567*(CD17+273)^3))</f>
        <v>28.550695237922866</v>
      </c>
      <c r="V17">
        <f t="shared" ref="V17:V31" si="13">($C$7*CE17+$D$7*CF17+$E$7*U17)</f>
        <v>28.207986666666699</v>
      </c>
      <c r="W17">
        <f t="shared" ref="W17:W31" si="14">0.61365*EXP(17.502*V17/(240.97+V17))</f>
        <v>3.8410958541303382</v>
      </c>
      <c r="X17">
        <f t="shared" ref="X17:X31" si="15">(Y17/Z17*100)</f>
        <v>53.33055399392552</v>
      </c>
      <c r="Y17">
        <f t="shared" ref="Y17:Y31" si="16">BW17*(CB17+CC17)/1000</f>
        <v>2.0249973984018252</v>
      </c>
      <c r="Z17">
        <f t="shared" ref="Z17:Z31" si="17">0.61365*EXP(17.502*CD17/(240.97+CD17))</f>
        <v>3.7970679971418959</v>
      </c>
      <c r="AA17">
        <f t="shared" ref="AA17:AA31" si="18">(W17-BW17*(CB17+CC17)/1000)</f>
        <v>1.8160984557285129</v>
      </c>
      <c r="AB17">
        <f t="shared" ref="AB17:AB31" si="19">(-I17*44100)</f>
        <v>-138.69870930284972</v>
      </c>
      <c r="AC17">
        <f t="shared" ref="AC17:AC31" si="20">2*29.3*Q17*0.92*(CD17-V17)</f>
        <v>-31.569090115022316</v>
      </c>
      <c r="AD17">
        <f t="shared" ref="AD17:AD31" si="21">2*0.95*0.0000000567*(((CD17+$B$7)+273)^4-(V17+273)^4)</f>
        <v>-2.3283614396625798</v>
      </c>
      <c r="AE17">
        <f t="shared" ref="AE17:AE31" si="22">T17+AD17+AB17+AC17</f>
        <v>58.689884931620341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53578.673208351494</v>
      </c>
      <c r="AK17" t="s">
        <v>293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294</v>
      </c>
      <c r="AR17">
        <v>15347.7</v>
      </c>
      <c r="AS17">
        <v>1135.6826923076901</v>
      </c>
      <c r="AT17">
        <v>1325.41</v>
      </c>
      <c r="AU17">
        <f t="shared" ref="AU17:AU31" si="27">1-AS17/AT17</f>
        <v>0.14314612662671167</v>
      </c>
      <c r="AV17">
        <v>0.5</v>
      </c>
      <c r="AW17">
        <f t="shared" ref="AW17:AW31" si="28">BM17</f>
        <v>1180.1574615545326</v>
      </c>
      <c r="AX17">
        <f t="shared" ref="AX17:AX31" si="29">K17</f>
        <v>9.8493429816639271</v>
      </c>
      <c r="AY17">
        <f t="shared" ref="AY17:AY31" si="30">AU17*AV17*AW17</f>
        <v>84.467484715571857</v>
      </c>
      <c r="AZ17">
        <f t="shared" ref="AZ17:AZ31" si="31">(AX17-AP17)/AW17</f>
        <v>9.1931317091982837E-3</v>
      </c>
      <c r="BA17">
        <f t="shared" ref="BA17:BA31" si="32">(AN17-AT17)/AT17</f>
        <v>-1</v>
      </c>
      <c r="BB17" t="s">
        <v>295</v>
      </c>
      <c r="BC17">
        <v>1135.6826923076901</v>
      </c>
      <c r="BD17">
        <v>724.15</v>
      </c>
      <c r="BE17">
        <f t="shared" ref="BE17:BE31" si="33">1-BD17/AT17</f>
        <v>0.45364076021759314</v>
      </c>
      <c r="BF17">
        <f t="shared" ref="BF17:BF31" si="34">(AT17-BC17)/(AT17-BD17)</f>
        <v>0.31554952548366755</v>
      </c>
      <c r="BG17">
        <f t="shared" ref="BG17:BG31" si="35">(AN17-AT17)/(AN17-BD17)</f>
        <v>1.8302975902782574</v>
      </c>
      <c r="BH17">
        <f t="shared" ref="BH17:BH31" si="36">(AT17-BC17)/(AT17-AM17)</f>
        <v>0.14314612662671172</v>
      </c>
      <c r="BI17" t="e">
        <f t="shared" ref="BI17:BI31" si="37">(AN17-AT17)/(AN17-AM17)</f>
        <v>#DIV/0!</v>
      </c>
      <c r="BJ17">
        <f t="shared" ref="BJ17:BJ31" si="38">(BF17*BD17/BC17)</f>
        <v>0.20120513452105071</v>
      </c>
      <c r="BK17">
        <f t="shared" ref="BK17:BK31" si="39">(1-BJ17)</f>
        <v>0.79879486547894929</v>
      </c>
      <c r="BL17">
        <f t="shared" ref="BL17:BL31" si="40">$B$11*CJ17+$C$11*CK17+$F$11*CL17*(1-CO17)</f>
        <v>1399.9670000000001</v>
      </c>
      <c r="BM17">
        <f t="shared" ref="BM17:BM31" si="41">BL17*BN17</f>
        <v>1180.1574615545326</v>
      </c>
      <c r="BN17">
        <f t="shared" ref="BN17:BN31" si="42">($B$11*$D$9+$C$11*$D$9+$F$11*((CY17+CQ17)/MAX(CY17+CQ17+CZ17, 0.1)*$I$9+CZ17/MAX(CY17+CQ17+CZ17, 0.1)*$J$9))/($B$11+$C$11+$F$11)</f>
        <v>0.84298948586254707</v>
      </c>
      <c r="BO17">
        <f t="shared" ref="BO17:BO31" si="43">($B$11*$K$9+$C$11*$K$9+$F$11*((CY17+CQ17)/MAX(CY17+CQ17+CZ17, 0.1)*$P$9+CZ17/MAX(CY17+CQ17+CZ17, 0.1)*$Q$9))/($B$11+$C$11+$F$11)</f>
        <v>0.19597897172509443</v>
      </c>
      <c r="BP17">
        <v>6</v>
      </c>
      <c r="BQ17">
        <v>0.5</v>
      </c>
      <c r="BR17" t="s">
        <v>296</v>
      </c>
      <c r="BS17">
        <v>2</v>
      </c>
      <c r="BT17">
        <v>1608235841.8499999</v>
      </c>
      <c r="BU17">
        <v>401.77620000000002</v>
      </c>
      <c r="BV17">
        <v>415.11093333333298</v>
      </c>
      <c r="BW17">
        <v>19.901789999999998</v>
      </c>
      <c r="BX17">
        <v>16.203016666666699</v>
      </c>
      <c r="BY17">
        <v>400.57830000000001</v>
      </c>
      <c r="BZ17">
        <v>19.668623333333301</v>
      </c>
      <c r="CA17">
        <v>500.03103333333303</v>
      </c>
      <c r="CB17">
        <v>101.649533333333</v>
      </c>
      <c r="CC17">
        <v>9.9977559999999993E-2</v>
      </c>
      <c r="CD17">
        <v>28.010069999999999</v>
      </c>
      <c r="CE17">
        <v>28.207986666666699</v>
      </c>
      <c r="CF17">
        <v>999.9</v>
      </c>
      <c r="CG17">
        <v>0</v>
      </c>
      <c r="CH17">
        <v>0</v>
      </c>
      <c r="CI17">
        <v>10001.8756666667</v>
      </c>
      <c r="CJ17">
        <v>0</v>
      </c>
      <c r="CK17">
        <v>79.180959999999999</v>
      </c>
      <c r="CL17">
        <v>1399.9670000000001</v>
      </c>
      <c r="CM17">
        <v>0.89999320000000005</v>
      </c>
      <c r="CN17">
        <v>0.10000661666666701</v>
      </c>
      <c r="CO17">
        <v>0</v>
      </c>
      <c r="CP17">
        <v>1136.047</v>
      </c>
      <c r="CQ17">
        <v>4.9994800000000001</v>
      </c>
      <c r="CR17">
        <v>15985.3766666667</v>
      </c>
      <c r="CS17">
        <v>11417.2833333333</v>
      </c>
      <c r="CT17">
        <v>46.670533333333303</v>
      </c>
      <c r="CU17">
        <v>48.5662666666666</v>
      </c>
      <c r="CV17">
        <v>47.6332666666667</v>
      </c>
      <c r="CW17">
        <v>48.445533333333302</v>
      </c>
      <c r="CX17">
        <v>48.666333333333299</v>
      </c>
      <c r="CY17">
        <v>1255.461</v>
      </c>
      <c r="CZ17">
        <v>139.506</v>
      </c>
      <c r="DA17">
        <v>0</v>
      </c>
      <c r="DB17">
        <v>470.5</v>
      </c>
      <c r="DC17">
        <v>0</v>
      </c>
      <c r="DD17">
        <v>1135.6826923076901</v>
      </c>
      <c r="DE17">
        <v>-76.0940170933941</v>
      </c>
      <c r="DF17">
        <v>-1100.0581197459101</v>
      </c>
      <c r="DG17">
        <v>15980.3269230769</v>
      </c>
      <c r="DH17">
        <v>15</v>
      </c>
      <c r="DI17">
        <v>1608235257.5</v>
      </c>
      <c r="DJ17" t="s">
        <v>297</v>
      </c>
      <c r="DK17">
        <v>1608235257.5</v>
      </c>
      <c r="DL17">
        <v>1608235254.5</v>
      </c>
      <c r="DM17">
        <v>24</v>
      </c>
      <c r="DN17">
        <v>0.41399999999999998</v>
      </c>
      <c r="DO17">
        <v>-8.9999999999999993E-3</v>
      </c>
      <c r="DP17">
        <v>0.307</v>
      </c>
      <c r="DQ17">
        <v>0.27600000000000002</v>
      </c>
      <c r="DR17">
        <v>1210</v>
      </c>
      <c r="DS17">
        <v>21</v>
      </c>
      <c r="DT17">
        <v>0.38</v>
      </c>
      <c r="DU17">
        <v>0.17</v>
      </c>
      <c r="DV17">
        <v>9.8118353455347496</v>
      </c>
      <c r="DW17">
        <v>2.4120816202762998</v>
      </c>
      <c r="DX17">
        <v>0.17741795012563</v>
      </c>
      <c r="DY17">
        <v>0</v>
      </c>
      <c r="DZ17">
        <v>-13.301338709677401</v>
      </c>
      <c r="EA17">
        <v>-2.7349258064516002</v>
      </c>
      <c r="EB17">
        <v>0.20942395290402699</v>
      </c>
      <c r="EC17">
        <v>0</v>
      </c>
      <c r="ED17">
        <v>3.7021454838709702</v>
      </c>
      <c r="EE17">
        <v>-0.211789354838712</v>
      </c>
      <c r="EF17">
        <v>2.3537028458087798E-2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1.198</v>
      </c>
      <c r="EN17">
        <v>0.23330000000000001</v>
      </c>
      <c r="EO17">
        <v>1.36588320024764</v>
      </c>
      <c r="EP17">
        <v>-1.6043650578588901E-5</v>
      </c>
      <c r="EQ17">
        <v>-1.15305589960158E-6</v>
      </c>
      <c r="ER17">
        <v>3.6581349982770798E-10</v>
      </c>
      <c r="ES17">
        <v>-0.108095241961034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9.9</v>
      </c>
      <c r="FB17">
        <v>9.9</v>
      </c>
      <c r="FC17">
        <v>2</v>
      </c>
      <c r="FD17">
        <v>509.96199999999999</v>
      </c>
      <c r="FE17">
        <v>469.19600000000003</v>
      </c>
      <c r="FF17">
        <v>24.211500000000001</v>
      </c>
      <c r="FG17">
        <v>34.0867</v>
      </c>
      <c r="FH17">
        <v>30.0001</v>
      </c>
      <c r="FI17">
        <v>34.195700000000002</v>
      </c>
      <c r="FJ17">
        <v>34.249099999999999</v>
      </c>
      <c r="FK17">
        <v>19.730399999999999</v>
      </c>
      <c r="FL17">
        <v>26.1296</v>
      </c>
      <c r="FM17">
        <v>33.487000000000002</v>
      </c>
      <c r="FN17">
        <v>24.208500000000001</v>
      </c>
      <c r="FO17">
        <v>414.58600000000001</v>
      </c>
      <c r="FP17">
        <v>16.340399999999999</v>
      </c>
      <c r="FQ17">
        <v>97.889700000000005</v>
      </c>
      <c r="FR17">
        <v>101.76</v>
      </c>
    </row>
    <row r="18" spans="1:174" x14ac:dyDescent="0.25">
      <c r="A18">
        <v>2</v>
      </c>
      <c r="B18">
        <v>1608235970.0999999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1608235962.0999999</v>
      </c>
      <c r="I18">
        <f t="shared" si="0"/>
        <v>3.0118871979154119E-3</v>
      </c>
      <c r="J18">
        <f t="shared" si="1"/>
        <v>3.0118871979154118</v>
      </c>
      <c r="K18">
        <f t="shared" si="2"/>
        <v>-0.55431449536661925</v>
      </c>
      <c r="L18">
        <f t="shared" si="3"/>
        <v>48.865748387096801</v>
      </c>
      <c r="M18">
        <f t="shared" si="4"/>
        <v>52.776604758915546</v>
      </c>
      <c r="N18">
        <f t="shared" si="5"/>
        <v>5.3701764091021147</v>
      </c>
      <c r="O18">
        <f t="shared" si="6"/>
        <v>4.9722351485139216</v>
      </c>
      <c r="P18">
        <f t="shared" si="7"/>
        <v>0.16859900390866248</v>
      </c>
      <c r="Q18">
        <f t="shared" si="8"/>
        <v>2.9576946513488176</v>
      </c>
      <c r="R18">
        <f t="shared" si="9"/>
        <v>0.16343599985721224</v>
      </c>
      <c r="S18">
        <f t="shared" si="10"/>
        <v>0.10259820512835213</v>
      </c>
      <c r="T18">
        <f t="shared" si="11"/>
        <v>231.28685499838755</v>
      </c>
      <c r="U18">
        <f t="shared" si="12"/>
        <v>28.571994399962918</v>
      </c>
      <c r="V18">
        <f t="shared" si="13"/>
        <v>28.199109677419401</v>
      </c>
      <c r="W18">
        <f t="shared" si="14"/>
        <v>3.8391116125825402</v>
      </c>
      <c r="X18">
        <f t="shared" si="15"/>
        <v>53.185055192795595</v>
      </c>
      <c r="Y18">
        <f t="shared" si="16"/>
        <v>2.0179209657336221</v>
      </c>
      <c r="Z18">
        <f t="shared" si="17"/>
        <v>3.7941503650201494</v>
      </c>
      <c r="AA18">
        <f t="shared" si="18"/>
        <v>1.8211906468489181</v>
      </c>
      <c r="AB18">
        <f t="shared" si="19"/>
        <v>-132.82422542806967</v>
      </c>
      <c r="AC18">
        <f t="shared" si="20"/>
        <v>-32.245963297394951</v>
      </c>
      <c r="AD18">
        <f t="shared" si="21"/>
        <v>-2.3787942198309886</v>
      </c>
      <c r="AE18">
        <f t="shared" si="22"/>
        <v>63.837872053091957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53553.122186070745</v>
      </c>
      <c r="AK18" t="s">
        <v>293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301</v>
      </c>
      <c r="AR18">
        <v>15340.7</v>
      </c>
      <c r="AS18">
        <v>863.33242307692296</v>
      </c>
      <c r="AT18">
        <v>942.28</v>
      </c>
      <c r="AU18">
        <f t="shared" si="27"/>
        <v>8.3783564251684206E-2</v>
      </c>
      <c r="AV18">
        <v>0.5</v>
      </c>
      <c r="AW18">
        <f t="shared" si="28"/>
        <v>1180.1633241351055</v>
      </c>
      <c r="AX18">
        <f t="shared" si="29"/>
        <v>-0.55431449536661925</v>
      </c>
      <c r="AY18">
        <f t="shared" si="30"/>
        <v>49.439144847577417</v>
      </c>
      <c r="AZ18">
        <f t="shared" si="31"/>
        <v>3.776473099263662E-4</v>
      </c>
      <c r="BA18">
        <f t="shared" si="32"/>
        <v>-1</v>
      </c>
      <c r="BB18" t="s">
        <v>302</v>
      </c>
      <c r="BC18">
        <v>863.33242307692296</v>
      </c>
      <c r="BD18">
        <v>654.15</v>
      </c>
      <c r="BE18">
        <f t="shared" si="33"/>
        <v>0.30577959842085156</v>
      </c>
      <c r="BF18">
        <f t="shared" si="34"/>
        <v>0.27399985049483572</v>
      </c>
      <c r="BG18">
        <f t="shared" si="35"/>
        <v>1.4404647252159291</v>
      </c>
      <c r="BH18">
        <f t="shared" si="36"/>
        <v>8.378356425168422E-2</v>
      </c>
      <c r="BI18" t="e">
        <f t="shared" si="37"/>
        <v>#DIV/0!</v>
      </c>
      <c r="BJ18">
        <f t="shared" si="38"/>
        <v>0.20761064615457719</v>
      </c>
      <c r="BK18">
        <f t="shared" si="39"/>
        <v>0.79238935384542275</v>
      </c>
      <c r="BL18">
        <f t="shared" si="40"/>
        <v>1399.9741935483901</v>
      </c>
      <c r="BM18">
        <f t="shared" si="41"/>
        <v>1180.1633241351055</v>
      </c>
      <c r="BN18">
        <f t="shared" si="42"/>
        <v>0.84298934192768971</v>
      </c>
      <c r="BO18">
        <f t="shared" si="43"/>
        <v>0.19597868385537945</v>
      </c>
      <c r="BP18">
        <v>6</v>
      </c>
      <c r="BQ18">
        <v>0.5</v>
      </c>
      <c r="BR18" t="s">
        <v>296</v>
      </c>
      <c r="BS18">
        <v>2</v>
      </c>
      <c r="BT18">
        <v>1608235962.0999999</v>
      </c>
      <c r="BU18">
        <v>48.865748387096801</v>
      </c>
      <c r="BV18">
        <v>48.377225806451598</v>
      </c>
      <c r="BW18">
        <v>19.831567741935501</v>
      </c>
      <c r="BX18">
        <v>16.2892774193548</v>
      </c>
      <c r="BY18">
        <v>48.232748387096798</v>
      </c>
      <c r="BZ18">
        <v>19.658567741935499</v>
      </c>
      <c r="CA18">
        <v>500.04203225806498</v>
      </c>
      <c r="CB18">
        <v>101.652935483871</v>
      </c>
      <c r="CC18">
        <v>0.10003694838709699</v>
      </c>
      <c r="CD18">
        <v>27.9968838709677</v>
      </c>
      <c r="CE18">
        <v>28.199109677419401</v>
      </c>
      <c r="CF18">
        <v>999.9</v>
      </c>
      <c r="CG18">
        <v>0</v>
      </c>
      <c r="CH18">
        <v>0</v>
      </c>
      <c r="CI18">
        <v>9996.0974193548409</v>
      </c>
      <c r="CJ18">
        <v>0</v>
      </c>
      <c r="CK18">
        <v>72.017070967741901</v>
      </c>
      <c r="CL18">
        <v>1399.9741935483901</v>
      </c>
      <c r="CM18">
        <v>0.89999909677419399</v>
      </c>
      <c r="CN18">
        <v>0.100000651612903</v>
      </c>
      <c r="CO18">
        <v>0</v>
      </c>
      <c r="CP18">
        <v>863.51590322580603</v>
      </c>
      <c r="CQ18">
        <v>4.9994800000000001</v>
      </c>
      <c r="CR18">
        <v>12175.464516128999</v>
      </c>
      <c r="CS18">
        <v>11417.3580645161</v>
      </c>
      <c r="CT18">
        <v>47.137</v>
      </c>
      <c r="CU18">
        <v>48.878999999999998</v>
      </c>
      <c r="CV18">
        <v>48.062064516128999</v>
      </c>
      <c r="CW18">
        <v>48.765999999999998</v>
      </c>
      <c r="CX18">
        <v>49.102645161290297</v>
      </c>
      <c r="CY18">
        <v>1255.4741935483901</v>
      </c>
      <c r="CZ18">
        <v>139.5</v>
      </c>
      <c r="DA18">
        <v>0</v>
      </c>
      <c r="DB18">
        <v>119.60000014305101</v>
      </c>
      <c r="DC18">
        <v>0</v>
      </c>
      <c r="DD18">
        <v>863.33242307692296</v>
      </c>
      <c r="DE18">
        <v>-29.783829056087999</v>
      </c>
      <c r="DF18">
        <v>-496.755555382571</v>
      </c>
      <c r="DG18">
        <v>12172.634615384601</v>
      </c>
      <c r="DH18">
        <v>15</v>
      </c>
      <c r="DI18">
        <v>1608236001.0999999</v>
      </c>
      <c r="DJ18" t="s">
        <v>303</v>
      </c>
      <c r="DK18">
        <v>1608235990.5999999</v>
      </c>
      <c r="DL18">
        <v>1608236001.0999999</v>
      </c>
      <c r="DM18">
        <v>25</v>
      </c>
      <c r="DN18">
        <v>-0.72899999999999998</v>
      </c>
      <c r="DO18">
        <v>7.6999999999999999E-2</v>
      </c>
      <c r="DP18">
        <v>0.63300000000000001</v>
      </c>
      <c r="DQ18">
        <v>0.17299999999999999</v>
      </c>
      <c r="DR18">
        <v>48</v>
      </c>
      <c r="DS18">
        <v>16</v>
      </c>
      <c r="DT18">
        <v>0.33</v>
      </c>
      <c r="DU18">
        <v>0.02</v>
      </c>
      <c r="DV18">
        <v>-1.16479110238711</v>
      </c>
      <c r="DW18">
        <v>-0.370839232094692</v>
      </c>
      <c r="DX18">
        <v>3.2803972192228303E-2</v>
      </c>
      <c r="DY18">
        <v>1</v>
      </c>
      <c r="DZ18">
        <v>1.21798387096774</v>
      </c>
      <c r="EA18">
        <v>0.37842725806451499</v>
      </c>
      <c r="EB18">
        <v>3.6437419854605101E-2</v>
      </c>
      <c r="EC18">
        <v>0</v>
      </c>
      <c r="ED18">
        <v>3.6020509677419401</v>
      </c>
      <c r="EE18">
        <v>0.37064951612903002</v>
      </c>
      <c r="EF18">
        <v>3.7389428672859298E-2</v>
      </c>
      <c r="EG18">
        <v>0</v>
      </c>
      <c r="EH18">
        <v>1</v>
      </c>
      <c r="EI18">
        <v>3</v>
      </c>
      <c r="EJ18" t="s">
        <v>304</v>
      </c>
      <c r="EK18">
        <v>100</v>
      </c>
      <c r="EL18">
        <v>100</v>
      </c>
      <c r="EM18">
        <v>0.63300000000000001</v>
      </c>
      <c r="EN18">
        <v>0.17299999999999999</v>
      </c>
      <c r="EO18">
        <v>1.36588320024764</v>
      </c>
      <c r="EP18">
        <v>-1.6043650578588901E-5</v>
      </c>
      <c r="EQ18">
        <v>-1.15305589960158E-6</v>
      </c>
      <c r="ER18">
        <v>3.6581349982770798E-10</v>
      </c>
      <c r="ES18">
        <v>-0.108095241961034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11.9</v>
      </c>
      <c r="FB18">
        <v>11.9</v>
      </c>
      <c r="FC18">
        <v>2</v>
      </c>
      <c r="FD18">
        <v>509.99099999999999</v>
      </c>
      <c r="FE18">
        <v>469.25</v>
      </c>
      <c r="FF18">
        <v>24.311800000000002</v>
      </c>
      <c r="FG18">
        <v>34.028300000000002</v>
      </c>
      <c r="FH18">
        <v>30.0001</v>
      </c>
      <c r="FI18">
        <v>34.139299999999999</v>
      </c>
      <c r="FJ18">
        <v>34.191299999999998</v>
      </c>
      <c r="FK18">
        <v>5.0229999999999997</v>
      </c>
      <c r="FL18">
        <v>18.411100000000001</v>
      </c>
      <c r="FM18">
        <v>31.186</v>
      </c>
      <c r="FN18">
        <v>24.310199999999998</v>
      </c>
      <c r="FO18">
        <v>48.540500000000002</v>
      </c>
      <c r="FP18">
        <v>16.3749</v>
      </c>
      <c r="FQ18">
        <v>97.897599999999997</v>
      </c>
      <c r="FR18">
        <v>101.762</v>
      </c>
    </row>
    <row r="19" spans="1:174" x14ac:dyDescent="0.25">
      <c r="A19">
        <v>3</v>
      </c>
      <c r="B19">
        <v>1608236101.5999999</v>
      </c>
      <c r="C19">
        <v>252</v>
      </c>
      <c r="D19" t="s">
        <v>305</v>
      </c>
      <c r="E19" t="s">
        <v>306</v>
      </c>
      <c r="F19" t="s">
        <v>291</v>
      </c>
      <c r="G19" t="s">
        <v>292</v>
      </c>
      <c r="H19">
        <v>1608236093.8499999</v>
      </c>
      <c r="I19">
        <f t="shared" si="0"/>
        <v>3.1067652260383812E-3</v>
      </c>
      <c r="J19">
        <f t="shared" si="1"/>
        <v>3.1067652260383811</v>
      </c>
      <c r="K19">
        <f t="shared" si="2"/>
        <v>0.59401691435766901</v>
      </c>
      <c r="L19">
        <f t="shared" si="3"/>
        <v>79.823279999999997</v>
      </c>
      <c r="M19">
        <f t="shared" si="4"/>
        <v>72.035900328111353</v>
      </c>
      <c r="N19">
        <f t="shared" si="5"/>
        <v>7.3296780944821966</v>
      </c>
      <c r="O19">
        <f t="shared" si="6"/>
        <v>8.1220467042236315</v>
      </c>
      <c r="P19">
        <f t="shared" si="7"/>
        <v>0.17530868302700994</v>
      </c>
      <c r="Q19">
        <f t="shared" si="8"/>
        <v>2.9593925299032571</v>
      </c>
      <c r="R19">
        <f t="shared" si="9"/>
        <v>0.16973696325908325</v>
      </c>
      <c r="S19">
        <f t="shared" si="10"/>
        <v>0.10657144760805393</v>
      </c>
      <c r="T19">
        <f t="shared" si="11"/>
        <v>231.28900833194004</v>
      </c>
      <c r="U19">
        <f t="shared" si="12"/>
        <v>28.546373471897624</v>
      </c>
      <c r="V19">
        <f t="shared" si="13"/>
        <v>28.205873333333301</v>
      </c>
      <c r="W19">
        <f t="shared" si="14"/>
        <v>3.8406233871924766</v>
      </c>
      <c r="X19">
        <f t="shared" si="15"/>
        <v>53.558660472883048</v>
      </c>
      <c r="Y19">
        <f t="shared" si="16"/>
        <v>2.0319894303104822</v>
      </c>
      <c r="Z19">
        <f t="shared" si="17"/>
        <v>3.7939511787067306</v>
      </c>
      <c r="AA19">
        <f t="shared" si="18"/>
        <v>1.8086339568819945</v>
      </c>
      <c r="AB19">
        <f t="shared" si="19"/>
        <v>-137.00834646829261</v>
      </c>
      <c r="AC19">
        <f t="shared" si="20"/>
        <v>-33.487271570442623</v>
      </c>
      <c r="AD19">
        <f t="shared" si="21"/>
        <v>-2.4690207224982594</v>
      </c>
      <c r="AE19">
        <f t="shared" si="22"/>
        <v>58.32436957070653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53602.710000308187</v>
      </c>
      <c r="AK19" t="s">
        <v>293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307</v>
      </c>
      <c r="AR19">
        <v>15337.7</v>
      </c>
      <c r="AS19">
        <v>822.42119230769299</v>
      </c>
      <c r="AT19">
        <v>889.42</v>
      </c>
      <c r="AU19">
        <f t="shared" si="27"/>
        <v>7.53286497855985E-2</v>
      </c>
      <c r="AV19">
        <v>0.5</v>
      </c>
      <c r="AW19">
        <f t="shared" si="28"/>
        <v>1180.1743915544516</v>
      </c>
      <c r="AX19">
        <f t="shared" si="29"/>
        <v>0.59401691435766901</v>
      </c>
      <c r="AY19">
        <f t="shared" si="30"/>
        <v>44.450471713668541</v>
      </c>
      <c r="AZ19">
        <f t="shared" si="31"/>
        <v>1.3506621782041297E-3</v>
      </c>
      <c r="BA19">
        <f t="shared" si="32"/>
        <v>-1</v>
      </c>
      <c r="BB19" t="s">
        <v>308</v>
      </c>
      <c r="BC19">
        <v>822.42119230769299</v>
      </c>
      <c r="BD19">
        <v>632.65</v>
      </c>
      <c r="BE19">
        <f t="shared" si="33"/>
        <v>0.28869375548109999</v>
      </c>
      <c r="BF19">
        <f t="shared" si="34"/>
        <v>0.26092926623946322</v>
      </c>
      <c r="BG19">
        <f t="shared" si="35"/>
        <v>1.4058642219236543</v>
      </c>
      <c r="BH19">
        <f t="shared" si="36"/>
        <v>7.5328649785598445E-2</v>
      </c>
      <c r="BI19" t="e">
        <f t="shared" si="37"/>
        <v>#DIV/0!</v>
      </c>
      <c r="BJ19">
        <f t="shared" si="38"/>
        <v>0.20072063053627645</v>
      </c>
      <c r="BK19">
        <f t="shared" si="39"/>
        <v>0.79927936946372358</v>
      </c>
      <c r="BL19">
        <f t="shared" si="40"/>
        <v>1399.9873333333301</v>
      </c>
      <c r="BM19">
        <f t="shared" si="41"/>
        <v>1180.1743915544516</v>
      </c>
      <c r="BN19">
        <f t="shared" si="42"/>
        <v>0.84298933529954867</v>
      </c>
      <c r="BO19">
        <f t="shared" si="43"/>
        <v>0.19597867059909738</v>
      </c>
      <c r="BP19">
        <v>6</v>
      </c>
      <c r="BQ19">
        <v>0.5</v>
      </c>
      <c r="BR19" t="s">
        <v>296</v>
      </c>
      <c r="BS19">
        <v>2</v>
      </c>
      <c r="BT19">
        <v>1608236093.8499999</v>
      </c>
      <c r="BU19">
        <v>79.823279999999997</v>
      </c>
      <c r="BV19">
        <v>80.833619999999996</v>
      </c>
      <c r="BW19">
        <v>19.9703433333333</v>
      </c>
      <c r="BX19">
        <v>16.316933333333299</v>
      </c>
      <c r="BY19">
        <v>79.194933333333296</v>
      </c>
      <c r="BZ19">
        <v>19.660923333333301</v>
      </c>
      <c r="CA19">
        <v>500.0351</v>
      </c>
      <c r="CB19">
        <v>101.650366666667</v>
      </c>
      <c r="CC19">
        <v>9.9983660000000002E-2</v>
      </c>
      <c r="CD19">
        <v>27.995983333333299</v>
      </c>
      <c r="CE19">
        <v>28.205873333333301</v>
      </c>
      <c r="CF19">
        <v>999.9</v>
      </c>
      <c r="CG19">
        <v>0</v>
      </c>
      <c r="CH19">
        <v>0</v>
      </c>
      <c r="CI19">
        <v>10005.980666666699</v>
      </c>
      <c r="CJ19">
        <v>0</v>
      </c>
      <c r="CK19">
        <v>69.192176666666697</v>
      </c>
      <c r="CL19">
        <v>1399.9873333333301</v>
      </c>
      <c r="CM19">
        <v>0.89999953333333305</v>
      </c>
      <c r="CN19">
        <v>0.100000243333333</v>
      </c>
      <c r="CO19">
        <v>0</v>
      </c>
      <c r="CP19">
        <v>822.45439999999996</v>
      </c>
      <c r="CQ19">
        <v>4.9994800000000001</v>
      </c>
      <c r="CR19">
        <v>11619.99</v>
      </c>
      <c r="CS19">
        <v>11417.4766666667</v>
      </c>
      <c r="CT19">
        <v>47.620733333333298</v>
      </c>
      <c r="CU19">
        <v>49.25</v>
      </c>
      <c r="CV19">
        <v>48.557866666666598</v>
      </c>
      <c r="CW19">
        <v>49.120800000000003</v>
      </c>
      <c r="CX19">
        <v>49.5041333333333</v>
      </c>
      <c r="CY19">
        <v>1255.4863333333301</v>
      </c>
      <c r="CZ19">
        <v>139.501</v>
      </c>
      <c r="DA19">
        <v>0</v>
      </c>
      <c r="DB19">
        <v>130.700000047684</v>
      </c>
      <c r="DC19">
        <v>0</v>
      </c>
      <c r="DD19">
        <v>822.42119230769299</v>
      </c>
      <c r="DE19">
        <v>-9.9491623889928107</v>
      </c>
      <c r="DF19">
        <v>3.1863248053080602</v>
      </c>
      <c r="DG19">
        <v>11620.353846153799</v>
      </c>
      <c r="DH19">
        <v>15</v>
      </c>
      <c r="DI19">
        <v>1608236001.0999999</v>
      </c>
      <c r="DJ19" t="s">
        <v>303</v>
      </c>
      <c r="DK19">
        <v>1608235990.5999999</v>
      </c>
      <c r="DL19">
        <v>1608236001.0999999</v>
      </c>
      <c r="DM19">
        <v>25</v>
      </c>
      <c r="DN19">
        <v>-0.72899999999999998</v>
      </c>
      <c r="DO19">
        <v>7.6999999999999999E-2</v>
      </c>
      <c r="DP19">
        <v>0.63300000000000001</v>
      </c>
      <c r="DQ19">
        <v>0.17299999999999999</v>
      </c>
      <c r="DR19">
        <v>48</v>
      </c>
      <c r="DS19">
        <v>16</v>
      </c>
      <c r="DT19">
        <v>0.33</v>
      </c>
      <c r="DU19">
        <v>0.02</v>
      </c>
      <c r="DV19">
        <v>0.594555820462767</v>
      </c>
      <c r="DW19">
        <v>-0.15167517769424699</v>
      </c>
      <c r="DX19">
        <v>2.33371943811162E-2</v>
      </c>
      <c r="DY19">
        <v>1</v>
      </c>
      <c r="DZ19">
        <v>-1.01140087096774</v>
      </c>
      <c r="EA19">
        <v>0.147168580645159</v>
      </c>
      <c r="EB19">
        <v>2.74200383740608E-2</v>
      </c>
      <c r="EC19">
        <v>1</v>
      </c>
      <c r="ED19">
        <v>3.6524096774193602</v>
      </c>
      <c r="EE19">
        <v>5.5865806451608498E-2</v>
      </c>
      <c r="EF19">
        <v>4.6328591352327699E-3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0.628</v>
      </c>
      <c r="EN19">
        <v>0.30940000000000001</v>
      </c>
      <c r="EO19">
        <v>0.63666130335959104</v>
      </c>
      <c r="EP19">
        <v>-1.6043650578588901E-5</v>
      </c>
      <c r="EQ19">
        <v>-1.15305589960158E-6</v>
      </c>
      <c r="ER19">
        <v>3.6581349982770798E-10</v>
      </c>
      <c r="ES19">
        <v>-3.1526503336319602E-2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1.9</v>
      </c>
      <c r="FB19">
        <v>1.7</v>
      </c>
      <c r="FC19">
        <v>2</v>
      </c>
      <c r="FD19">
        <v>509.69200000000001</v>
      </c>
      <c r="FE19">
        <v>469.49900000000002</v>
      </c>
      <c r="FF19">
        <v>24.112400000000001</v>
      </c>
      <c r="FG19">
        <v>34.012900000000002</v>
      </c>
      <c r="FH19">
        <v>30.0001</v>
      </c>
      <c r="FI19">
        <v>34.106200000000001</v>
      </c>
      <c r="FJ19">
        <v>34.156799999999997</v>
      </c>
      <c r="FK19">
        <v>6.3733899999999997</v>
      </c>
      <c r="FL19">
        <v>16.229299999999999</v>
      </c>
      <c r="FM19">
        <v>29.9435</v>
      </c>
      <c r="FN19">
        <v>24.1175</v>
      </c>
      <c r="FO19">
        <v>80.827200000000005</v>
      </c>
      <c r="FP19">
        <v>16.373699999999999</v>
      </c>
      <c r="FQ19">
        <v>97.896299999999997</v>
      </c>
      <c r="FR19">
        <v>101.76</v>
      </c>
    </row>
    <row r="20" spans="1:174" x14ac:dyDescent="0.25">
      <c r="A20">
        <v>4</v>
      </c>
      <c r="B20">
        <v>1608236185.5999999</v>
      </c>
      <c r="C20">
        <v>336</v>
      </c>
      <c r="D20" t="s">
        <v>310</v>
      </c>
      <c r="E20" t="s">
        <v>311</v>
      </c>
      <c r="F20" t="s">
        <v>291</v>
      </c>
      <c r="G20" t="s">
        <v>292</v>
      </c>
      <c r="H20">
        <v>1608236177.8499999</v>
      </c>
      <c r="I20">
        <f t="shared" si="0"/>
        <v>3.0554142145635789E-3</v>
      </c>
      <c r="J20">
        <f t="shared" si="1"/>
        <v>3.0554142145635788</v>
      </c>
      <c r="K20">
        <f t="shared" si="2"/>
        <v>1.2175751645542943</v>
      </c>
      <c r="L20">
        <f t="shared" si="3"/>
        <v>99.77355</v>
      </c>
      <c r="M20">
        <f t="shared" si="4"/>
        <v>85.453257939416318</v>
      </c>
      <c r="N20">
        <f t="shared" si="5"/>
        <v>8.6951069430656283</v>
      </c>
      <c r="O20">
        <f t="shared" si="6"/>
        <v>10.152236535608338</v>
      </c>
      <c r="P20">
        <f t="shared" si="7"/>
        <v>0.17228977049747857</v>
      </c>
      <c r="Q20">
        <f t="shared" si="8"/>
        <v>2.9585776524382288</v>
      </c>
      <c r="R20">
        <f t="shared" si="9"/>
        <v>0.16690368932851857</v>
      </c>
      <c r="S20">
        <f t="shared" si="10"/>
        <v>0.104784697766932</v>
      </c>
      <c r="T20">
        <f t="shared" si="11"/>
        <v>231.28950728731681</v>
      </c>
      <c r="U20">
        <f t="shared" si="12"/>
        <v>28.549025227700856</v>
      </c>
      <c r="V20">
        <f t="shared" si="13"/>
        <v>28.162970000000001</v>
      </c>
      <c r="W20">
        <f t="shared" si="14"/>
        <v>3.8310426676687239</v>
      </c>
      <c r="X20">
        <f t="shared" si="15"/>
        <v>53.325606882196752</v>
      </c>
      <c r="Y20">
        <f t="shared" si="16"/>
        <v>2.0218834535991168</v>
      </c>
      <c r="Z20">
        <f t="shared" si="17"/>
        <v>3.7915807654392419</v>
      </c>
      <c r="AA20">
        <f t="shared" si="18"/>
        <v>1.8091592140696071</v>
      </c>
      <c r="AB20">
        <f t="shared" si="19"/>
        <v>-134.74376686225384</v>
      </c>
      <c r="AC20">
        <f t="shared" si="20"/>
        <v>-28.344717735630475</v>
      </c>
      <c r="AD20">
        <f t="shared" si="21"/>
        <v>-2.0898767390311361</v>
      </c>
      <c r="AE20">
        <f t="shared" si="22"/>
        <v>66.111145950401379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53580.919624690869</v>
      </c>
      <c r="AK20" t="s">
        <v>293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312</v>
      </c>
      <c r="AR20">
        <v>15336.2</v>
      </c>
      <c r="AS20">
        <v>808.52336000000003</v>
      </c>
      <c r="AT20">
        <v>874.25</v>
      </c>
      <c r="AU20">
        <f t="shared" si="27"/>
        <v>7.5180600514726859E-2</v>
      </c>
      <c r="AV20">
        <v>0.5</v>
      </c>
      <c r="AW20">
        <f t="shared" si="28"/>
        <v>1180.1766705580133</v>
      </c>
      <c r="AX20">
        <f t="shared" si="29"/>
        <v>1.2175751645542943</v>
      </c>
      <c r="AY20">
        <f t="shared" si="30"/>
        <v>44.363195403011204</v>
      </c>
      <c r="AZ20">
        <f t="shared" si="31"/>
        <v>1.8790196585616087E-3</v>
      </c>
      <c r="BA20">
        <f t="shared" si="32"/>
        <v>-1</v>
      </c>
      <c r="BB20" t="s">
        <v>313</v>
      </c>
      <c r="BC20">
        <v>808.52336000000003</v>
      </c>
      <c r="BD20">
        <v>620.15</v>
      </c>
      <c r="BE20">
        <f t="shared" si="33"/>
        <v>0.290649127823849</v>
      </c>
      <c r="BF20">
        <f t="shared" si="34"/>
        <v>0.25866446280991723</v>
      </c>
      <c r="BG20">
        <f t="shared" si="35"/>
        <v>1.4097395791340805</v>
      </c>
      <c r="BH20">
        <f t="shared" si="36"/>
        <v>7.5180600514726886E-2</v>
      </c>
      <c r="BI20" t="e">
        <f t="shared" si="37"/>
        <v>#DIV/0!</v>
      </c>
      <c r="BJ20">
        <f t="shared" si="38"/>
        <v>0.19839966851615784</v>
      </c>
      <c r="BK20">
        <f t="shared" si="39"/>
        <v>0.80160033148384213</v>
      </c>
      <c r="BL20">
        <f t="shared" si="40"/>
        <v>1399.99</v>
      </c>
      <c r="BM20">
        <f t="shared" si="41"/>
        <v>1180.1766705580133</v>
      </c>
      <c r="BN20">
        <f t="shared" si="42"/>
        <v>0.84298935746541992</v>
      </c>
      <c r="BO20">
        <f t="shared" si="43"/>
        <v>0.19597871493084004</v>
      </c>
      <c r="BP20">
        <v>6</v>
      </c>
      <c r="BQ20">
        <v>0.5</v>
      </c>
      <c r="BR20" t="s">
        <v>296</v>
      </c>
      <c r="BS20">
        <v>2</v>
      </c>
      <c r="BT20">
        <v>1608236177.8499999</v>
      </c>
      <c r="BU20">
        <v>99.77355</v>
      </c>
      <c r="BV20">
        <v>101.600333333333</v>
      </c>
      <c r="BW20">
        <v>19.870546666666701</v>
      </c>
      <c r="BX20">
        <v>16.277153333333299</v>
      </c>
      <c r="BY20">
        <v>99.149469999999994</v>
      </c>
      <c r="BZ20">
        <v>19.565059999999999</v>
      </c>
      <c r="CA20">
        <v>500.03456666666699</v>
      </c>
      <c r="CB20">
        <v>101.6528</v>
      </c>
      <c r="CC20">
        <v>9.9984536666666707E-2</v>
      </c>
      <c r="CD20">
        <v>27.9852633333333</v>
      </c>
      <c r="CE20">
        <v>28.162970000000001</v>
      </c>
      <c r="CF20">
        <v>999.9</v>
      </c>
      <c r="CG20">
        <v>0</v>
      </c>
      <c r="CH20">
        <v>0</v>
      </c>
      <c r="CI20">
        <v>10001.118333333299</v>
      </c>
      <c r="CJ20">
        <v>0</v>
      </c>
      <c r="CK20">
        <v>76.472206666666693</v>
      </c>
      <c r="CL20">
        <v>1399.99</v>
      </c>
      <c r="CM20">
        <v>0.89999660000000004</v>
      </c>
      <c r="CN20">
        <v>0.100003326666667</v>
      </c>
      <c r="CO20">
        <v>0</v>
      </c>
      <c r="CP20">
        <v>808.55309999999997</v>
      </c>
      <c r="CQ20">
        <v>4.9994800000000001</v>
      </c>
      <c r="CR20">
        <v>11465.39</v>
      </c>
      <c r="CS20">
        <v>11417.473333333301</v>
      </c>
      <c r="CT20">
        <v>47.866599999999998</v>
      </c>
      <c r="CU20">
        <v>49.435000000000002</v>
      </c>
      <c r="CV20">
        <v>48.787199999999999</v>
      </c>
      <c r="CW20">
        <v>49.2562</v>
      </c>
      <c r="CX20">
        <v>49.743699999999997</v>
      </c>
      <c r="CY20">
        <v>1255.4880000000001</v>
      </c>
      <c r="CZ20">
        <v>139.50233333333301</v>
      </c>
      <c r="DA20">
        <v>0</v>
      </c>
      <c r="DB20">
        <v>83</v>
      </c>
      <c r="DC20">
        <v>0</v>
      </c>
      <c r="DD20">
        <v>808.52336000000003</v>
      </c>
      <c r="DE20">
        <v>-5.5277692510368803</v>
      </c>
      <c r="DF20">
        <v>52.115384723931001</v>
      </c>
      <c r="DG20">
        <v>11465.675999999999</v>
      </c>
      <c r="DH20">
        <v>15</v>
      </c>
      <c r="DI20">
        <v>1608236001.0999999</v>
      </c>
      <c r="DJ20" t="s">
        <v>303</v>
      </c>
      <c r="DK20">
        <v>1608235990.5999999</v>
      </c>
      <c r="DL20">
        <v>1608236001.0999999</v>
      </c>
      <c r="DM20">
        <v>25</v>
      </c>
      <c r="DN20">
        <v>-0.72899999999999998</v>
      </c>
      <c r="DO20">
        <v>7.6999999999999999E-2</v>
      </c>
      <c r="DP20">
        <v>0.63300000000000001</v>
      </c>
      <c r="DQ20">
        <v>0.17299999999999999</v>
      </c>
      <c r="DR20">
        <v>48</v>
      </c>
      <c r="DS20">
        <v>16</v>
      </c>
      <c r="DT20">
        <v>0.33</v>
      </c>
      <c r="DU20">
        <v>0.02</v>
      </c>
      <c r="DV20">
        <v>1.2210815253296301</v>
      </c>
      <c r="DW20">
        <v>-0.18034666470424299</v>
      </c>
      <c r="DX20">
        <v>2.64244632444086E-2</v>
      </c>
      <c r="DY20">
        <v>1</v>
      </c>
      <c r="DZ20">
        <v>-1.8317893548387101</v>
      </c>
      <c r="EA20">
        <v>0.17687854838709899</v>
      </c>
      <c r="EB20">
        <v>3.1374619281636498E-2</v>
      </c>
      <c r="EC20">
        <v>1</v>
      </c>
      <c r="ED20">
        <v>3.59381483870968</v>
      </c>
      <c r="EE20">
        <v>-2.2409032258074901E-2</v>
      </c>
      <c r="EF20">
        <v>6.9713644108007197E-3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0.624</v>
      </c>
      <c r="EN20">
        <v>0.307</v>
      </c>
      <c r="EO20">
        <v>0.63666130335959104</v>
      </c>
      <c r="EP20">
        <v>-1.6043650578588901E-5</v>
      </c>
      <c r="EQ20">
        <v>-1.15305589960158E-6</v>
      </c>
      <c r="ER20">
        <v>3.6581349982770798E-10</v>
      </c>
      <c r="ES20">
        <v>-3.1526503336319602E-2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3.2</v>
      </c>
      <c r="FB20">
        <v>3.1</v>
      </c>
      <c r="FC20">
        <v>2</v>
      </c>
      <c r="FD20">
        <v>509.87599999999998</v>
      </c>
      <c r="FE20">
        <v>469.34100000000001</v>
      </c>
      <c r="FF20">
        <v>24.211099999999998</v>
      </c>
      <c r="FG20">
        <v>33.989199999999997</v>
      </c>
      <c r="FH20">
        <v>29.9999</v>
      </c>
      <c r="FI20">
        <v>34.084000000000003</v>
      </c>
      <c r="FJ20">
        <v>34.133699999999997</v>
      </c>
      <c r="FK20">
        <v>7.2478899999999999</v>
      </c>
      <c r="FL20">
        <v>16.358699999999999</v>
      </c>
      <c r="FM20">
        <v>29.196899999999999</v>
      </c>
      <c r="FN20">
        <v>24.2105</v>
      </c>
      <c r="FO20">
        <v>101.663</v>
      </c>
      <c r="FP20">
        <v>16.334099999999999</v>
      </c>
      <c r="FQ20">
        <v>97.902600000000007</v>
      </c>
      <c r="FR20">
        <v>101.76600000000001</v>
      </c>
    </row>
    <row r="21" spans="1:174" x14ac:dyDescent="0.25">
      <c r="A21">
        <v>5</v>
      </c>
      <c r="B21">
        <v>1608236259.5999999</v>
      </c>
      <c r="C21">
        <v>410</v>
      </c>
      <c r="D21" t="s">
        <v>314</v>
      </c>
      <c r="E21" t="s">
        <v>315</v>
      </c>
      <c r="F21" t="s">
        <v>291</v>
      </c>
      <c r="G21" t="s">
        <v>292</v>
      </c>
      <c r="H21">
        <v>1608236251.8499999</v>
      </c>
      <c r="I21">
        <f t="shared" si="0"/>
        <v>3.0253113383271251E-3</v>
      </c>
      <c r="J21">
        <f t="shared" si="1"/>
        <v>3.0253113383271253</v>
      </c>
      <c r="K21">
        <f t="shared" si="2"/>
        <v>3.0374035146033687</v>
      </c>
      <c r="L21">
        <f t="shared" si="3"/>
        <v>149.03903333333301</v>
      </c>
      <c r="M21">
        <f t="shared" si="4"/>
        <v>115.83151496776927</v>
      </c>
      <c r="N21">
        <f t="shared" si="5"/>
        <v>11.786086882025707</v>
      </c>
      <c r="O21">
        <f t="shared" si="6"/>
        <v>15.165017881088476</v>
      </c>
      <c r="P21">
        <f t="shared" si="7"/>
        <v>0.17017521181505491</v>
      </c>
      <c r="Q21">
        <f t="shared" si="8"/>
        <v>2.9584354350391</v>
      </c>
      <c r="R21">
        <f t="shared" si="9"/>
        <v>0.16491811355690897</v>
      </c>
      <c r="S21">
        <f t="shared" si="10"/>
        <v>0.10353262213808691</v>
      </c>
      <c r="T21">
        <f t="shared" si="11"/>
        <v>231.29309149714385</v>
      </c>
      <c r="U21">
        <f t="shared" si="12"/>
        <v>28.57856183051825</v>
      </c>
      <c r="V21">
        <f t="shared" si="13"/>
        <v>28.191026666666701</v>
      </c>
      <c r="W21">
        <f t="shared" si="14"/>
        <v>3.8373056240524308</v>
      </c>
      <c r="X21">
        <f t="shared" si="15"/>
        <v>53.326955436270786</v>
      </c>
      <c r="Y21">
        <f t="shared" si="16"/>
        <v>2.0244996040379175</v>
      </c>
      <c r="Z21">
        <f t="shared" si="17"/>
        <v>3.796390751122718</v>
      </c>
      <c r="AA21">
        <f t="shared" si="18"/>
        <v>1.8128060200145133</v>
      </c>
      <c r="AB21">
        <f t="shared" si="19"/>
        <v>-133.41623002022621</v>
      </c>
      <c r="AC21">
        <f t="shared" si="20"/>
        <v>-29.349769748842601</v>
      </c>
      <c r="AD21">
        <f t="shared" si="21"/>
        <v>-2.1646210128595045</v>
      </c>
      <c r="AE21">
        <f t="shared" si="22"/>
        <v>66.362470715215537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53572.886033528979</v>
      </c>
      <c r="AK21" t="s">
        <v>293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316</v>
      </c>
      <c r="AR21">
        <v>15334.9</v>
      </c>
      <c r="AS21">
        <v>805.13751999999999</v>
      </c>
      <c r="AT21">
        <v>879.5</v>
      </c>
      <c r="AU21">
        <f t="shared" si="27"/>
        <v>8.4550858442296817E-2</v>
      </c>
      <c r="AV21">
        <v>0.5</v>
      </c>
      <c r="AW21">
        <f t="shared" si="28"/>
        <v>1180.1951895615637</v>
      </c>
      <c r="AX21">
        <f t="shared" si="29"/>
        <v>3.0374035146033687</v>
      </c>
      <c r="AY21">
        <f t="shared" si="30"/>
        <v>49.893258203449712</v>
      </c>
      <c r="AZ21">
        <f t="shared" si="31"/>
        <v>3.4209625240916659E-3</v>
      </c>
      <c r="BA21">
        <f t="shared" si="32"/>
        <v>-1</v>
      </c>
      <c r="BB21" t="s">
        <v>317</v>
      </c>
      <c r="BC21">
        <v>805.13751999999999</v>
      </c>
      <c r="BD21">
        <v>607.82000000000005</v>
      </c>
      <c r="BE21">
        <f t="shared" si="33"/>
        <v>0.30890278567367813</v>
      </c>
      <c r="BF21">
        <f t="shared" si="34"/>
        <v>0.2737134864546526</v>
      </c>
      <c r="BG21">
        <f t="shared" si="35"/>
        <v>1.4469744332203611</v>
      </c>
      <c r="BH21">
        <f t="shared" si="36"/>
        <v>8.4550858442296761E-2</v>
      </c>
      <c r="BI21" t="e">
        <f t="shared" si="37"/>
        <v>#DIV/0!</v>
      </c>
      <c r="BJ21">
        <f t="shared" si="38"/>
        <v>0.2066336833201699</v>
      </c>
      <c r="BK21">
        <f t="shared" si="39"/>
        <v>0.79336631667983015</v>
      </c>
      <c r="BL21">
        <f t="shared" si="40"/>
        <v>1400.0119999999999</v>
      </c>
      <c r="BM21">
        <f t="shared" si="41"/>
        <v>1180.1951895615637</v>
      </c>
      <c r="BN21">
        <f t="shared" si="42"/>
        <v>0.8429893383496454</v>
      </c>
      <c r="BO21">
        <f t="shared" si="43"/>
        <v>0.19597867669929075</v>
      </c>
      <c r="BP21">
        <v>6</v>
      </c>
      <c r="BQ21">
        <v>0.5</v>
      </c>
      <c r="BR21" t="s">
        <v>296</v>
      </c>
      <c r="BS21">
        <v>2</v>
      </c>
      <c r="BT21">
        <v>1608236251.8499999</v>
      </c>
      <c r="BU21">
        <v>149.03903333333301</v>
      </c>
      <c r="BV21">
        <v>153.224633333333</v>
      </c>
      <c r="BW21">
        <v>19.8964133333333</v>
      </c>
      <c r="BX21">
        <v>16.338570000000001</v>
      </c>
      <c r="BY21">
        <v>148.429</v>
      </c>
      <c r="BZ21">
        <v>19.5899133333333</v>
      </c>
      <c r="CA21">
        <v>500.04199999999997</v>
      </c>
      <c r="CB21">
        <v>101.65196666666699</v>
      </c>
      <c r="CC21">
        <v>0.100020996666667</v>
      </c>
      <c r="CD21">
        <v>28.007010000000001</v>
      </c>
      <c r="CE21">
        <v>28.191026666666701</v>
      </c>
      <c r="CF21">
        <v>999.9</v>
      </c>
      <c r="CG21">
        <v>0</v>
      </c>
      <c r="CH21">
        <v>0</v>
      </c>
      <c r="CI21">
        <v>10000.3936666667</v>
      </c>
      <c r="CJ21">
        <v>0</v>
      </c>
      <c r="CK21">
        <v>82.178266666666701</v>
      </c>
      <c r="CL21">
        <v>1400.0119999999999</v>
      </c>
      <c r="CM21">
        <v>0.89999660000000004</v>
      </c>
      <c r="CN21">
        <v>0.10000348000000001</v>
      </c>
      <c r="CO21">
        <v>0</v>
      </c>
      <c r="CP21">
        <v>805.13683333333302</v>
      </c>
      <c r="CQ21">
        <v>4.9994800000000001</v>
      </c>
      <c r="CR21">
        <v>11453.76</v>
      </c>
      <c r="CS21">
        <v>11417.66</v>
      </c>
      <c r="CT21">
        <v>48.099800000000002</v>
      </c>
      <c r="CU21">
        <v>49.5767666666667</v>
      </c>
      <c r="CV21">
        <v>49.016433333333303</v>
      </c>
      <c r="CW21">
        <v>49.414266666666599</v>
      </c>
      <c r="CX21">
        <v>49.916400000000003</v>
      </c>
      <c r="CY21">
        <v>1255.509</v>
      </c>
      <c r="CZ21">
        <v>139.50366666666699</v>
      </c>
      <c r="DA21">
        <v>0</v>
      </c>
      <c r="DB21">
        <v>73.399999856948895</v>
      </c>
      <c r="DC21">
        <v>0</v>
      </c>
      <c r="DD21">
        <v>805.13751999999999</v>
      </c>
      <c r="DE21">
        <v>1.0604615386407099</v>
      </c>
      <c r="DF21">
        <v>8.2384614126403406</v>
      </c>
      <c r="DG21">
        <v>11453.6</v>
      </c>
      <c r="DH21">
        <v>15</v>
      </c>
      <c r="DI21">
        <v>1608236001.0999999</v>
      </c>
      <c r="DJ21" t="s">
        <v>303</v>
      </c>
      <c r="DK21">
        <v>1608235990.5999999</v>
      </c>
      <c r="DL21">
        <v>1608236001.0999999</v>
      </c>
      <c r="DM21">
        <v>25</v>
      </c>
      <c r="DN21">
        <v>-0.72899999999999998</v>
      </c>
      <c r="DO21">
        <v>7.6999999999999999E-2</v>
      </c>
      <c r="DP21">
        <v>0.63300000000000001</v>
      </c>
      <c r="DQ21">
        <v>0.17299999999999999</v>
      </c>
      <c r="DR21">
        <v>48</v>
      </c>
      <c r="DS21">
        <v>16</v>
      </c>
      <c r="DT21">
        <v>0.33</v>
      </c>
      <c r="DU21">
        <v>0.02</v>
      </c>
      <c r="DV21">
        <v>3.04274685549318</v>
      </c>
      <c r="DW21">
        <v>-0.15208577808860599</v>
      </c>
      <c r="DX21">
        <v>2.3908459043810899E-2</v>
      </c>
      <c r="DY21">
        <v>1</v>
      </c>
      <c r="DZ21">
        <v>-4.1914170967741899</v>
      </c>
      <c r="EA21">
        <v>0.168093870967751</v>
      </c>
      <c r="EB21">
        <v>2.8261411077428699E-2</v>
      </c>
      <c r="EC21">
        <v>1</v>
      </c>
      <c r="ED21">
        <v>3.5575980645161298</v>
      </c>
      <c r="EE21">
        <v>-1.76733870967755E-2</v>
      </c>
      <c r="EF21">
        <v>8.3480963328734208E-3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0.61</v>
      </c>
      <c r="EN21">
        <v>0.30780000000000002</v>
      </c>
      <c r="EO21">
        <v>0.63666130335959104</v>
      </c>
      <c r="EP21">
        <v>-1.6043650578588901E-5</v>
      </c>
      <c r="EQ21">
        <v>-1.15305589960158E-6</v>
      </c>
      <c r="ER21">
        <v>3.6581349982770798E-10</v>
      </c>
      <c r="ES21">
        <v>-3.1526503336319602E-2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4.5</v>
      </c>
      <c r="FB21">
        <v>4.3</v>
      </c>
      <c r="FC21">
        <v>2</v>
      </c>
      <c r="FD21">
        <v>509.81799999999998</v>
      </c>
      <c r="FE21">
        <v>469.84399999999999</v>
      </c>
      <c r="FF21">
        <v>24.048500000000001</v>
      </c>
      <c r="FG21">
        <v>33.966900000000003</v>
      </c>
      <c r="FH21">
        <v>30</v>
      </c>
      <c r="FI21">
        <v>34.063099999999999</v>
      </c>
      <c r="FJ21">
        <v>34.113300000000002</v>
      </c>
      <c r="FK21">
        <v>9.40611</v>
      </c>
      <c r="FL21">
        <v>13.9909</v>
      </c>
      <c r="FM21">
        <v>28.451000000000001</v>
      </c>
      <c r="FN21">
        <v>24.042899999999999</v>
      </c>
      <c r="FO21">
        <v>153.58699999999999</v>
      </c>
      <c r="FP21">
        <v>16.372199999999999</v>
      </c>
      <c r="FQ21">
        <v>97.9054</v>
      </c>
      <c r="FR21">
        <v>101.77</v>
      </c>
    </row>
    <row r="22" spans="1:174" x14ac:dyDescent="0.25">
      <c r="A22">
        <v>6</v>
      </c>
      <c r="B22">
        <v>1608236344.5999999</v>
      </c>
      <c r="C22">
        <v>495</v>
      </c>
      <c r="D22" t="s">
        <v>318</v>
      </c>
      <c r="E22" t="s">
        <v>319</v>
      </c>
      <c r="F22" t="s">
        <v>291</v>
      </c>
      <c r="G22" t="s">
        <v>292</v>
      </c>
      <c r="H22">
        <v>1608236336.8499999</v>
      </c>
      <c r="I22">
        <f t="shared" si="0"/>
        <v>2.9955674950157673E-3</v>
      </c>
      <c r="J22">
        <f t="shared" si="1"/>
        <v>2.9955674950157674</v>
      </c>
      <c r="K22">
        <f t="shared" si="2"/>
        <v>4.6295008820401469</v>
      </c>
      <c r="L22">
        <f t="shared" si="3"/>
        <v>199.38446666666701</v>
      </c>
      <c r="M22">
        <f t="shared" si="4"/>
        <v>149.35939015408937</v>
      </c>
      <c r="N22">
        <f t="shared" si="5"/>
        <v>15.19790272902444</v>
      </c>
      <c r="O22">
        <f t="shared" si="6"/>
        <v>20.288150125360264</v>
      </c>
      <c r="P22">
        <f t="shared" si="7"/>
        <v>0.16924835140359676</v>
      </c>
      <c r="Q22">
        <f t="shared" si="8"/>
        <v>2.9601973905883394</v>
      </c>
      <c r="R22">
        <f t="shared" si="9"/>
        <v>0.16405041418502311</v>
      </c>
      <c r="S22">
        <f t="shared" si="10"/>
        <v>0.10298522505076393</v>
      </c>
      <c r="T22">
        <f t="shared" si="11"/>
        <v>231.28917041018121</v>
      </c>
      <c r="U22">
        <f t="shared" si="12"/>
        <v>28.56178706447902</v>
      </c>
      <c r="V22">
        <f t="shared" si="13"/>
        <v>28.1959366666667</v>
      </c>
      <c r="W22">
        <f t="shared" si="14"/>
        <v>3.8384025778409105</v>
      </c>
      <c r="X22">
        <f t="shared" si="15"/>
        <v>53.652184882301725</v>
      </c>
      <c r="Y22">
        <f t="shared" si="16"/>
        <v>2.0339868248689679</v>
      </c>
      <c r="Z22">
        <f t="shared" si="17"/>
        <v>3.791060567861273</v>
      </c>
      <c r="AA22">
        <f t="shared" si="18"/>
        <v>1.8044157529719427</v>
      </c>
      <c r="AB22">
        <f t="shared" si="19"/>
        <v>-132.10452653019533</v>
      </c>
      <c r="AC22">
        <f t="shared" si="20"/>
        <v>-33.996960184309081</v>
      </c>
      <c r="AD22">
        <f t="shared" si="21"/>
        <v>-2.5056313659493079</v>
      </c>
      <c r="AE22">
        <f t="shared" si="22"/>
        <v>62.68205232972749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53628.58022857055</v>
      </c>
      <c r="AK22" t="s">
        <v>293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320</v>
      </c>
      <c r="AR22">
        <v>15333.8</v>
      </c>
      <c r="AS22">
        <v>813.02351999999996</v>
      </c>
      <c r="AT22">
        <v>901.88</v>
      </c>
      <c r="AU22">
        <f t="shared" si="27"/>
        <v>9.8523617332682889E-2</v>
      </c>
      <c r="AV22">
        <v>0.5</v>
      </c>
      <c r="AW22">
        <f t="shared" si="28"/>
        <v>1180.1764915543993</v>
      </c>
      <c r="AX22">
        <f t="shared" si="29"/>
        <v>4.6295008820401469</v>
      </c>
      <c r="AY22">
        <f t="shared" si="30"/>
        <v>58.137628519466944</v>
      </c>
      <c r="AZ22">
        <f t="shared" si="31"/>
        <v>4.7700500072032316E-3</v>
      </c>
      <c r="BA22">
        <f t="shared" si="32"/>
        <v>-1</v>
      </c>
      <c r="BB22" t="s">
        <v>321</v>
      </c>
      <c r="BC22">
        <v>813.02351999999996</v>
      </c>
      <c r="BD22">
        <v>599.35</v>
      </c>
      <c r="BE22">
        <f t="shared" si="33"/>
        <v>0.33544373974364661</v>
      </c>
      <c r="BF22">
        <f t="shared" si="34"/>
        <v>0.29371130135854306</v>
      </c>
      <c r="BG22">
        <f t="shared" si="35"/>
        <v>1.5047634937849337</v>
      </c>
      <c r="BH22">
        <f t="shared" si="36"/>
        <v>9.8523617332682875E-2</v>
      </c>
      <c r="BI22" t="e">
        <f t="shared" si="37"/>
        <v>#DIV/0!</v>
      </c>
      <c r="BJ22">
        <f t="shared" si="38"/>
        <v>0.21652001957980599</v>
      </c>
      <c r="BK22">
        <f t="shared" si="39"/>
        <v>0.78347998042019396</v>
      </c>
      <c r="BL22">
        <f t="shared" si="40"/>
        <v>1399.99</v>
      </c>
      <c r="BM22">
        <f t="shared" si="41"/>
        <v>1180.1764915543993</v>
      </c>
      <c r="BN22">
        <f t="shared" si="42"/>
        <v>0.84298922960478229</v>
      </c>
      <c r="BO22">
        <f t="shared" si="43"/>
        <v>0.19597845920956486</v>
      </c>
      <c r="BP22">
        <v>6</v>
      </c>
      <c r="BQ22">
        <v>0.5</v>
      </c>
      <c r="BR22" t="s">
        <v>296</v>
      </c>
      <c r="BS22">
        <v>2</v>
      </c>
      <c r="BT22">
        <v>1608236336.8499999</v>
      </c>
      <c r="BU22">
        <v>199.38446666666701</v>
      </c>
      <c r="BV22">
        <v>205.65610000000001</v>
      </c>
      <c r="BW22">
        <v>19.989273333333301</v>
      </c>
      <c r="BX22">
        <v>16.466723333333299</v>
      </c>
      <c r="BY22">
        <v>198.79376666666701</v>
      </c>
      <c r="BZ22">
        <v>19.679106666666701</v>
      </c>
      <c r="CA22">
        <v>500.03916666666697</v>
      </c>
      <c r="CB22">
        <v>101.653933333333</v>
      </c>
      <c r="CC22">
        <v>9.9981926666666707E-2</v>
      </c>
      <c r="CD22">
        <v>27.98291</v>
      </c>
      <c r="CE22">
        <v>28.1959366666667</v>
      </c>
      <c r="CF22">
        <v>999.9</v>
      </c>
      <c r="CG22">
        <v>0</v>
      </c>
      <c r="CH22">
        <v>0</v>
      </c>
      <c r="CI22">
        <v>10010.197</v>
      </c>
      <c r="CJ22">
        <v>0</v>
      </c>
      <c r="CK22">
        <v>70.455143333333297</v>
      </c>
      <c r="CL22">
        <v>1399.99</v>
      </c>
      <c r="CM22">
        <v>0.90000016666666705</v>
      </c>
      <c r="CN22">
        <v>9.9999903333333306E-2</v>
      </c>
      <c r="CO22">
        <v>0</v>
      </c>
      <c r="CP22">
        <v>812.89806666666698</v>
      </c>
      <c r="CQ22">
        <v>4.9994800000000001</v>
      </c>
      <c r="CR22">
        <v>11538.1833333333</v>
      </c>
      <c r="CS22">
        <v>11417.503333333299</v>
      </c>
      <c r="CT22">
        <v>48.332999999999998</v>
      </c>
      <c r="CU22">
        <v>49.8121333333333</v>
      </c>
      <c r="CV22">
        <v>49.258200000000002</v>
      </c>
      <c r="CW22">
        <v>49.633133333333298</v>
      </c>
      <c r="CX22">
        <v>50.158066666666599</v>
      </c>
      <c r="CY22">
        <v>1255.4936666666699</v>
      </c>
      <c r="CZ22">
        <v>139.49633333333301</v>
      </c>
      <c r="DA22">
        <v>0</v>
      </c>
      <c r="DB22">
        <v>84.700000047683702</v>
      </c>
      <c r="DC22">
        <v>0</v>
      </c>
      <c r="DD22">
        <v>813.02351999999996</v>
      </c>
      <c r="DE22">
        <v>9.0063076881273592</v>
      </c>
      <c r="DF22">
        <v>107.28461518202801</v>
      </c>
      <c r="DG22">
        <v>11539.716</v>
      </c>
      <c r="DH22">
        <v>15</v>
      </c>
      <c r="DI22">
        <v>1608236001.0999999</v>
      </c>
      <c r="DJ22" t="s">
        <v>303</v>
      </c>
      <c r="DK22">
        <v>1608235990.5999999</v>
      </c>
      <c r="DL22">
        <v>1608236001.0999999</v>
      </c>
      <c r="DM22">
        <v>25</v>
      </c>
      <c r="DN22">
        <v>-0.72899999999999998</v>
      </c>
      <c r="DO22">
        <v>7.6999999999999999E-2</v>
      </c>
      <c r="DP22">
        <v>0.63300000000000001</v>
      </c>
      <c r="DQ22">
        <v>0.17299999999999999</v>
      </c>
      <c r="DR22">
        <v>48</v>
      </c>
      <c r="DS22">
        <v>16</v>
      </c>
      <c r="DT22">
        <v>0.33</v>
      </c>
      <c r="DU22">
        <v>0.02</v>
      </c>
      <c r="DV22">
        <v>4.6331168552488604</v>
      </c>
      <c r="DW22">
        <v>-0.175202595023388</v>
      </c>
      <c r="DX22">
        <v>1.8755906325706301E-2</v>
      </c>
      <c r="DY22">
        <v>1</v>
      </c>
      <c r="DZ22">
        <v>-6.27501</v>
      </c>
      <c r="EA22">
        <v>0.17248403225807299</v>
      </c>
      <c r="EB22">
        <v>2.0592241413979501E-2</v>
      </c>
      <c r="EC22">
        <v>1</v>
      </c>
      <c r="ED22">
        <v>3.5209048387096802</v>
      </c>
      <c r="EE22">
        <v>0.113990806451606</v>
      </c>
      <c r="EF22">
        <v>8.8632724863637602E-3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0.59099999999999997</v>
      </c>
      <c r="EN22">
        <v>0.31080000000000002</v>
      </c>
      <c r="EO22">
        <v>0.63666130335959104</v>
      </c>
      <c r="EP22">
        <v>-1.6043650578588901E-5</v>
      </c>
      <c r="EQ22">
        <v>-1.15305589960158E-6</v>
      </c>
      <c r="ER22">
        <v>3.6581349982770798E-10</v>
      </c>
      <c r="ES22">
        <v>-3.1526503336319602E-2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5.9</v>
      </c>
      <c r="FB22">
        <v>5.7</v>
      </c>
      <c r="FC22">
        <v>2</v>
      </c>
      <c r="FD22">
        <v>509.75599999999997</v>
      </c>
      <c r="FE22">
        <v>470.262</v>
      </c>
      <c r="FF22">
        <v>23.964600000000001</v>
      </c>
      <c r="FG22">
        <v>33.966900000000003</v>
      </c>
      <c r="FH22">
        <v>30.0001</v>
      </c>
      <c r="FI22">
        <v>34.052500000000002</v>
      </c>
      <c r="FJ22">
        <v>34.101100000000002</v>
      </c>
      <c r="FK22">
        <v>11.56</v>
      </c>
      <c r="FL22">
        <v>11.9939</v>
      </c>
      <c r="FM22">
        <v>27.707599999999999</v>
      </c>
      <c r="FN22">
        <v>23.9727</v>
      </c>
      <c r="FO22">
        <v>205.99199999999999</v>
      </c>
      <c r="FP22">
        <v>16.4876</v>
      </c>
      <c r="FQ22">
        <v>97.903099999999995</v>
      </c>
      <c r="FR22">
        <v>101.767</v>
      </c>
    </row>
    <row r="23" spans="1:174" x14ac:dyDescent="0.25">
      <c r="A23">
        <v>7</v>
      </c>
      <c r="B23">
        <v>1608236442.5999999</v>
      </c>
      <c r="C23">
        <v>593</v>
      </c>
      <c r="D23" t="s">
        <v>322</v>
      </c>
      <c r="E23" t="s">
        <v>323</v>
      </c>
      <c r="F23" t="s">
        <v>291</v>
      </c>
      <c r="G23" t="s">
        <v>292</v>
      </c>
      <c r="H23">
        <v>1608236434.8499999</v>
      </c>
      <c r="I23">
        <f t="shared" si="0"/>
        <v>2.9866466344696135E-3</v>
      </c>
      <c r="J23">
        <f t="shared" si="1"/>
        <v>2.9866466344696136</v>
      </c>
      <c r="K23">
        <f t="shared" si="2"/>
        <v>6.4293091747555158</v>
      </c>
      <c r="L23">
        <f t="shared" si="3"/>
        <v>249.6481</v>
      </c>
      <c r="M23">
        <f t="shared" si="4"/>
        <v>180.40930553873974</v>
      </c>
      <c r="N23">
        <f t="shared" si="5"/>
        <v>18.357534968320575</v>
      </c>
      <c r="O23">
        <f t="shared" si="6"/>
        <v>25.402923157645485</v>
      </c>
      <c r="P23">
        <f t="shared" si="7"/>
        <v>0.16781227081291272</v>
      </c>
      <c r="Q23">
        <f t="shared" si="8"/>
        <v>2.9581529354327083</v>
      </c>
      <c r="R23">
        <f t="shared" si="9"/>
        <v>0.16269731817613695</v>
      </c>
      <c r="S23">
        <f t="shared" si="10"/>
        <v>0.10213239530264508</v>
      </c>
      <c r="T23">
        <f t="shared" si="11"/>
        <v>231.29502002729504</v>
      </c>
      <c r="U23">
        <f t="shared" si="12"/>
        <v>28.560253096577704</v>
      </c>
      <c r="V23">
        <f t="shared" si="13"/>
        <v>28.191456666666699</v>
      </c>
      <c r="W23">
        <f t="shared" si="14"/>
        <v>3.8374016803609181</v>
      </c>
      <c r="X23">
        <f t="shared" si="15"/>
        <v>53.382732526339062</v>
      </c>
      <c r="Y23">
        <f t="shared" si="16"/>
        <v>2.0232714825159754</v>
      </c>
      <c r="Z23">
        <f t="shared" si="17"/>
        <v>3.7901234851881975</v>
      </c>
      <c r="AA23">
        <f t="shared" si="18"/>
        <v>1.8141301978449427</v>
      </c>
      <c r="AB23">
        <f t="shared" si="19"/>
        <v>-131.71111658010994</v>
      </c>
      <c r="AC23">
        <f t="shared" si="20"/>
        <v>-33.935205057305218</v>
      </c>
      <c r="AD23">
        <f t="shared" si="21"/>
        <v>-2.5026997460165314</v>
      </c>
      <c r="AE23">
        <f t="shared" si="22"/>
        <v>63.145998643863344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53569.761105815647</v>
      </c>
      <c r="AK23" t="s">
        <v>293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324</v>
      </c>
      <c r="AR23">
        <v>15333</v>
      </c>
      <c r="AS23">
        <v>833.64275999999995</v>
      </c>
      <c r="AT23">
        <v>940.14</v>
      </c>
      <c r="AU23">
        <f t="shared" si="27"/>
        <v>0.11327806496904724</v>
      </c>
      <c r="AV23">
        <v>0.5</v>
      </c>
      <c r="AW23">
        <f t="shared" si="28"/>
        <v>1180.2045215544779</v>
      </c>
      <c r="AX23">
        <f t="shared" si="29"/>
        <v>6.4293091747555158</v>
      </c>
      <c r="AY23">
        <f t="shared" si="30"/>
        <v>66.845642234705736</v>
      </c>
      <c r="AZ23">
        <f t="shared" si="31"/>
        <v>6.2949336653702875E-3</v>
      </c>
      <c r="BA23">
        <f t="shared" si="32"/>
        <v>-1</v>
      </c>
      <c r="BB23" t="s">
        <v>325</v>
      </c>
      <c r="BC23">
        <v>833.64275999999995</v>
      </c>
      <c r="BD23">
        <v>601.30999999999995</v>
      </c>
      <c r="BE23">
        <f t="shared" si="33"/>
        <v>0.36040376965132859</v>
      </c>
      <c r="BF23">
        <f t="shared" si="34"/>
        <v>0.31430876840893668</v>
      </c>
      <c r="BG23">
        <f t="shared" si="35"/>
        <v>1.5634863880527516</v>
      </c>
      <c r="BH23">
        <f t="shared" si="36"/>
        <v>0.1132780649690472</v>
      </c>
      <c r="BI23" t="e">
        <f t="shared" si="37"/>
        <v>#DIV/0!</v>
      </c>
      <c r="BJ23">
        <f t="shared" si="38"/>
        <v>0.22671222566843585</v>
      </c>
      <c r="BK23">
        <f t="shared" si="39"/>
        <v>0.77328777433156415</v>
      </c>
      <c r="BL23">
        <f t="shared" si="40"/>
        <v>1400.0229999999999</v>
      </c>
      <c r="BM23">
        <f t="shared" si="41"/>
        <v>1180.2045215544779</v>
      </c>
      <c r="BN23">
        <f t="shared" si="42"/>
        <v>0.84298938057051775</v>
      </c>
      <c r="BO23">
        <f t="shared" si="43"/>
        <v>0.19597876114103543</v>
      </c>
      <c r="BP23">
        <v>6</v>
      </c>
      <c r="BQ23">
        <v>0.5</v>
      </c>
      <c r="BR23" t="s">
        <v>296</v>
      </c>
      <c r="BS23">
        <v>2</v>
      </c>
      <c r="BT23">
        <v>1608236434.8499999</v>
      </c>
      <c r="BU23">
        <v>249.6481</v>
      </c>
      <c r="BV23">
        <v>258.25740000000002</v>
      </c>
      <c r="BW23">
        <v>19.883769999999998</v>
      </c>
      <c r="BX23">
        <v>16.371303333333302</v>
      </c>
      <c r="BY23">
        <v>249.08126666666701</v>
      </c>
      <c r="BZ23">
        <v>19.577763333333301</v>
      </c>
      <c r="CA23">
        <v>500.03506666666698</v>
      </c>
      <c r="CB23">
        <v>101.65493333333301</v>
      </c>
      <c r="CC23">
        <v>9.9989526666666606E-2</v>
      </c>
      <c r="CD23">
        <v>27.978670000000001</v>
      </c>
      <c r="CE23">
        <v>28.191456666666699</v>
      </c>
      <c r="CF23">
        <v>999.9</v>
      </c>
      <c r="CG23">
        <v>0</v>
      </c>
      <c r="CH23">
        <v>0</v>
      </c>
      <c r="CI23">
        <v>9998.4996666666702</v>
      </c>
      <c r="CJ23">
        <v>0</v>
      </c>
      <c r="CK23">
        <v>68.438973333333294</v>
      </c>
      <c r="CL23">
        <v>1400.0229999999999</v>
      </c>
      <c r="CM23">
        <v>0.89999756666666697</v>
      </c>
      <c r="CN23">
        <v>0.100002363333333</v>
      </c>
      <c r="CO23">
        <v>0</v>
      </c>
      <c r="CP23">
        <v>833.515266666667</v>
      </c>
      <c r="CQ23">
        <v>4.9994800000000001</v>
      </c>
      <c r="CR23">
        <v>11852.3066666667</v>
      </c>
      <c r="CS23">
        <v>11417.78</v>
      </c>
      <c r="CT23">
        <v>48.574666666666602</v>
      </c>
      <c r="CU23">
        <v>50.053733333333298</v>
      </c>
      <c r="CV23">
        <v>49.516399999999997</v>
      </c>
      <c r="CW23">
        <v>49.847700000000003</v>
      </c>
      <c r="CX23">
        <v>50.368499999999997</v>
      </c>
      <c r="CY23">
        <v>1255.5163333333301</v>
      </c>
      <c r="CZ23">
        <v>139.506666666667</v>
      </c>
      <c r="DA23">
        <v>0</v>
      </c>
      <c r="DB23">
        <v>97.5</v>
      </c>
      <c r="DC23">
        <v>0</v>
      </c>
      <c r="DD23">
        <v>833.64275999999995</v>
      </c>
      <c r="DE23">
        <v>11.941538461904001</v>
      </c>
      <c r="DF23">
        <v>114.292307664178</v>
      </c>
      <c r="DG23">
        <v>11853.296</v>
      </c>
      <c r="DH23">
        <v>15</v>
      </c>
      <c r="DI23">
        <v>1608236001.0999999</v>
      </c>
      <c r="DJ23" t="s">
        <v>303</v>
      </c>
      <c r="DK23">
        <v>1608235990.5999999</v>
      </c>
      <c r="DL23">
        <v>1608236001.0999999</v>
      </c>
      <c r="DM23">
        <v>25</v>
      </c>
      <c r="DN23">
        <v>-0.72899999999999998</v>
      </c>
      <c r="DO23">
        <v>7.6999999999999999E-2</v>
      </c>
      <c r="DP23">
        <v>0.63300000000000001</v>
      </c>
      <c r="DQ23">
        <v>0.17299999999999999</v>
      </c>
      <c r="DR23">
        <v>48</v>
      </c>
      <c r="DS23">
        <v>16</v>
      </c>
      <c r="DT23">
        <v>0.33</v>
      </c>
      <c r="DU23">
        <v>0.02</v>
      </c>
      <c r="DV23">
        <v>6.4299438279865804</v>
      </c>
      <c r="DW23">
        <v>-0.180074208070649</v>
      </c>
      <c r="DX23">
        <v>1.42033038552641E-2</v>
      </c>
      <c r="DY23">
        <v>1</v>
      </c>
      <c r="DZ23">
        <v>-8.6103245161290296</v>
      </c>
      <c r="EA23">
        <v>0.19143483870968001</v>
      </c>
      <c r="EB23">
        <v>1.66196249790205E-2</v>
      </c>
      <c r="EC23">
        <v>1</v>
      </c>
      <c r="ED23">
        <v>3.5129245161290301</v>
      </c>
      <c r="EE23">
        <v>-6.6812903225900297E-3</v>
      </c>
      <c r="EF23">
        <v>3.9028127480721202E-3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0.56699999999999995</v>
      </c>
      <c r="EN23">
        <v>0.30680000000000002</v>
      </c>
      <c r="EO23">
        <v>0.63666130335959104</v>
      </c>
      <c r="EP23">
        <v>-1.6043650578588901E-5</v>
      </c>
      <c r="EQ23">
        <v>-1.15305589960158E-6</v>
      </c>
      <c r="ER23">
        <v>3.6581349982770798E-10</v>
      </c>
      <c r="ES23">
        <v>-3.1526503336319602E-2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7.5</v>
      </c>
      <c r="FB23">
        <v>7.4</v>
      </c>
      <c r="FC23">
        <v>2</v>
      </c>
      <c r="FD23">
        <v>509.57600000000002</v>
      </c>
      <c r="FE23">
        <v>470.27600000000001</v>
      </c>
      <c r="FF23">
        <v>24.122599999999998</v>
      </c>
      <c r="FG23">
        <v>33.979199999999999</v>
      </c>
      <c r="FH23">
        <v>30</v>
      </c>
      <c r="FI23">
        <v>34.050800000000002</v>
      </c>
      <c r="FJ23">
        <v>34.097999999999999</v>
      </c>
      <c r="FK23">
        <v>13.672700000000001</v>
      </c>
      <c r="FL23">
        <v>11.032400000000001</v>
      </c>
      <c r="FM23">
        <v>26.964700000000001</v>
      </c>
      <c r="FN23">
        <v>24.134599999999999</v>
      </c>
      <c r="FO23">
        <v>258.38200000000001</v>
      </c>
      <c r="FP23">
        <v>16.434100000000001</v>
      </c>
      <c r="FQ23">
        <v>97.902199999999993</v>
      </c>
      <c r="FR23">
        <v>101.76600000000001</v>
      </c>
    </row>
    <row r="24" spans="1:174" x14ac:dyDescent="0.25">
      <c r="A24">
        <v>8</v>
      </c>
      <c r="B24">
        <v>1608236556.5999999</v>
      </c>
      <c r="C24">
        <v>707</v>
      </c>
      <c r="D24" t="s">
        <v>326</v>
      </c>
      <c r="E24" t="s">
        <v>327</v>
      </c>
      <c r="F24" t="s">
        <v>291</v>
      </c>
      <c r="G24" t="s">
        <v>292</v>
      </c>
      <c r="H24">
        <v>1608236548.8499999</v>
      </c>
      <c r="I24">
        <f t="shared" si="0"/>
        <v>2.9494025610905146E-3</v>
      </c>
      <c r="J24">
        <f t="shared" si="1"/>
        <v>2.9494025610905146</v>
      </c>
      <c r="K24">
        <f t="shared" si="2"/>
        <v>11.264652192379206</v>
      </c>
      <c r="L24">
        <f t="shared" si="3"/>
        <v>399.57016666666698</v>
      </c>
      <c r="M24">
        <f t="shared" si="4"/>
        <v>278.2150952809738</v>
      </c>
      <c r="N24">
        <f t="shared" si="5"/>
        <v>28.3095471970265</v>
      </c>
      <c r="O24">
        <f t="shared" si="6"/>
        <v>40.657932238902923</v>
      </c>
      <c r="P24">
        <f t="shared" si="7"/>
        <v>0.16600333797330644</v>
      </c>
      <c r="Q24">
        <f t="shared" si="8"/>
        <v>2.9585587415050005</v>
      </c>
      <c r="R24">
        <f t="shared" si="9"/>
        <v>0.16099695778312001</v>
      </c>
      <c r="S24">
        <f t="shared" si="10"/>
        <v>0.10106032525933602</v>
      </c>
      <c r="T24">
        <f t="shared" si="11"/>
        <v>231.28974402305138</v>
      </c>
      <c r="U24">
        <f t="shared" si="12"/>
        <v>28.586838719103291</v>
      </c>
      <c r="V24">
        <f t="shared" si="13"/>
        <v>28.200236666666701</v>
      </c>
      <c r="W24">
        <f t="shared" si="14"/>
        <v>3.8393634748790264</v>
      </c>
      <c r="X24">
        <f t="shared" si="15"/>
        <v>53.481018073402367</v>
      </c>
      <c r="Y24">
        <f t="shared" si="16"/>
        <v>2.0290192691472848</v>
      </c>
      <c r="Z24">
        <f t="shared" si="17"/>
        <v>3.7939054682213946</v>
      </c>
      <c r="AA24">
        <f t="shared" si="18"/>
        <v>1.8103442057317416</v>
      </c>
      <c r="AB24">
        <f t="shared" si="19"/>
        <v>-130.0686529440917</v>
      </c>
      <c r="AC24">
        <f t="shared" si="20"/>
        <v>-32.611741886572872</v>
      </c>
      <c r="AD24">
        <f t="shared" si="21"/>
        <v>-2.4050754148417282</v>
      </c>
      <c r="AE24">
        <f t="shared" si="22"/>
        <v>66.204273777545097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53578.527154292758</v>
      </c>
      <c r="AK24" t="s">
        <v>293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328</v>
      </c>
      <c r="AR24">
        <v>15333.1</v>
      </c>
      <c r="AS24">
        <v>895.49012000000005</v>
      </c>
      <c r="AT24">
        <v>1046.68</v>
      </c>
      <c r="AU24">
        <f t="shared" si="27"/>
        <v>0.1444470898459892</v>
      </c>
      <c r="AV24">
        <v>0.5</v>
      </c>
      <c r="AW24">
        <f t="shared" si="28"/>
        <v>1180.17755155448</v>
      </c>
      <c r="AX24">
        <f t="shared" si="29"/>
        <v>11.264652192379206</v>
      </c>
      <c r="AY24">
        <f t="shared" si="30"/>
        <v>85.236606411804757</v>
      </c>
      <c r="AZ24">
        <f t="shared" si="31"/>
        <v>1.0392209355469204E-2</v>
      </c>
      <c r="BA24">
        <f t="shared" si="32"/>
        <v>-1</v>
      </c>
      <c r="BB24" t="s">
        <v>329</v>
      </c>
      <c r="BC24">
        <v>895.49012000000005</v>
      </c>
      <c r="BD24">
        <v>614.97</v>
      </c>
      <c r="BE24">
        <f t="shared" si="33"/>
        <v>0.41245652921618836</v>
      </c>
      <c r="BF24">
        <f t="shared" si="34"/>
        <v>0.35021166987097824</v>
      </c>
      <c r="BG24">
        <f t="shared" si="35"/>
        <v>1.7020017236613167</v>
      </c>
      <c r="BH24">
        <f t="shared" si="36"/>
        <v>0.14444708984598922</v>
      </c>
      <c r="BI24" t="e">
        <f t="shared" si="37"/>
        <v>#DIV/0!</v>
      </c>
      <c r="BJ24">
        <f t="shared" si="38"/>
        <v>0.24050479822217971</v>
      </c>
      <c r="BK24">
        <f t="shared" si="39"/>
        <v>0.75949520177782026</v>
      </c>
      <c r="BL24">
        <f t="shared" si="40"/>
        <v>1399.991</v>
      </c>
      <c r="BM24">
        <f t="shared" si="41"/>
        <v>1180.17755155448</v>
      </c>
      <c r="BN24">
        <f t="shared" si="42"/>
        <v>0.84298938461352968</v>
      </c>
      <c r="BO24">
        <f t="shared" si="43"/>
        <v>0.19597876922705934</v>
      </c>
      <c r="BP24">
        <v>6</v>
      </c>
      <c r="BQ24">
        <v>0.5</v>
      </c>
      <c r="BR24" t="s">
        <v>296</v>
      </c>
      <c r="BS24">
        <v>2</v>
      </c>
      <c r="BT24">
        <v>1608236548.8499999</v>
      </c>
      <c r="BU24">
        <v>399.57016666666698</v>
      </c>
      <c r="BV24">
        <v>414.50069999999999</v>
      </c>
      <c r="BW24">
        <v>19.9404033333333</v>
      </c>
      <c r="BX24">
        <v>16.471983333333299</v>
      </c>
      <c r="BY24">
        <v>399.1003</v>
      </c>
      <c r="BZ24">
        <v>19.632163333333299</v>
      </c>
      <c r="CA24">
        <v>500.04156666666699</v>
      </c>
      <c r="CB24">
        <v>101.6542</v>
      </c>
      <c r="CC24">
        <v>9.9973936666666693E-2</v>
      </c>
      <c r="CD24">
        <v>27.9957766666667</v>
      </c>
      <c r="CE24">
        <v>28.200236666666701</v>
      </c>
      <c r="CF24">
        <v>999.9</v>
      </c>
      <c r="CG24">
        <v>0</v>
      </c>
      <c r="CH24">
        <v>0</v>
      </c>
      <c r="CI24">
        <v>10000.8733333333</v>
      </c>
      <c r="CJ24">
        <v>0</v>
      </c>
      <c r="CK24">
        <v>68.987250000000003</v>
      </c>
      <c r="CL24">
        <v>1399.991</v>
      </c>
      <c r="CM24">
        <v>0.89999703333333303</v>
      </c>
      <c r="CN24">
        <v>0.100002966666667</v>
      </c>
      <c r="CO24">
        <v>0</v>
      </c>
      <c r="CP24">
        <v>895.35106666666695</v>
      </c>
      <c r="CQ24">
        <v>4.9994800000000001</v>
      </c>
      <c r="CR24">
        <v>12734.0433333333</v>
      </c>
      <c r="CS24">
        <v>11417.503333333299</v>
      </c>
      <c r="CT24">
        <v>48.724800000000002</v>
      </c>
      <c r="CU24">
        <v>50.25</v>
      </c>
      <c r="CV24">
        <v>49.705933333333299</v>
      </c>
      <c r="CW24">
        <v>50.0082666666667</v>
      </c>
      <c r="CX24">
        <v>50.5082666666667</v>
      </c>
      <c r="CY24">
        <v>1255.4873333333301</v>
      </c>
      <c r="CZ24">
        <v>139.50366666666699</v>
      </c>
      <c r="DA24">
        <v>0</v>
      </c>
      <c r="DB24">
        <v>113.5</v>
      </c>
      <c r="DC24">
        <v>0</v>
      </c>
      <c r="DD24">
        <v>895.49012000000005</v>
      </c>
      <c r="DE24">
        <v>14.970307677617701</v>
      </c>
      <c r="DF24">
        <v>219.97692302558701</v>
      </c>
      <c r="DG24">
        <v>12736.8</v>
      </c>
      <c r="DH24">
        <v>15</v>
      </c>
      <c r="DI24">
        <v>1608236001.0999999</v>
      </c>
      <c r="DJ24" t="s">
        <v>303</v>
      </c>
      <c r="DK24">
        <v>1608235990.5999999</v>
      </c>
      <c r="DL24">
        <v>1608236001.0999999</v>
      </c>
      <c r="DM24">
        <v>25</v>
      </c>
      <c r="DN24">
        <v>-0.72899999999999998</v>
      </c>
      <c r="DO24">
        <v>7.6999999999999999E-2</v>
      </c>
      <c r="DP24">
        <v>0.63300000000000001</v>
      </c>
      <c r="DQ24">
        <v>0.17299999999999999</v>
      </c>
      <c r="DR24">
        <v>48</v>
      </c>
      <c r="DS24">
        <v>16</v>
      </c>
      <c r="DT24">
        <v>0.33</v>
      </c>
      <c r="DU24">
        <v>0.02</v>
      </c>
      <c r="DV24">
        <v>11.2687960971584</v>
      </c>
      <c r="DW24">
        <v>-0.15685310184166501</v>
      </c>
      <c r="DX24">
        <v>4.1416257213492597E-2</v>
      </c>
      <c r="DY24">
        <v>1</v>
      </c>
      <c r="DZ24">
        <v>-14.9359741935484</v>
      </c>
      <c r="EA24">
        <v>0.15254516129036</v>
      </c>
      <c r="EB24">
        <v>4.8366003574504601E-2</v>
      </c>
      <c r="EC24">
        <v>1</v>
      </c>
      <c r="ED24">
        <v>3.4685087096774199</v>
      </c>
      <c r="EE24">
        <v>6.7499999999230198E-4</v>
      </c>
      <c r="EF24">
        <v>1.25057855497542E-3</v>
      </c>
      <c r="EG24">
        <v>1</v>
      </c>
      <c r="EH24">
        <v>3</v>
      </c>
      <c r="EI24">
        <v>3</v>
      </c>
      <c r="EJ24" t="s">
        <v>309</v>
      </c>
      <c r="EK24">
        <v>100</v>
      </c>
      <c r="EL24">
        <v>100</v>
      </c>
      <c r="EM24">
        <v>0.47</v>
      </c>
      <c r="EN24">
        <v>0.30830000000000002</v>
      </c>
      <c r="EO24">
        <v>0.63666130335959104</v>
      </c>
      <c r="EP24">
        <v>-1.6043650578588901E-5</v>
      </c>
      <c r="EQ24">
        <v>-1.15305589960158E-6</v>
      </c>
      <c r="ER24">
        <v>3.6581349982770798E-10</v>
      </c>
      <c r="ES24">
        <v>-3.1526503336319602E-2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9.4</v>
      </c>
      <c r="FB24">
        <v>9.3000000000000007</v>
      </c>
      <c r="FC24">
        <v>2</v>
      </c>
      <c r="FD24">
        <v>509.48200000000003</v>
      </c>
      <c r="FE24">
        <v>471.108</v>
      </c>
      <c r="FF24">
        <v>24.039100000000001</v>
      </c>
      <c r="FG24">
        <v>33.976100000000002</v>
      </c>
      <c r="FH24">
        <v>30</v>
      </c>
      <c r="FI24">
        <v>34.044800000000002</v>
      </c>
      <c r="FJ24">
        <v>34.091900000000003</v>
      </c>
      <c r="FK24">
        <v>19.751799999999999</v>
      </c>
      <c r="FL24">
        <v>9.4159699999999997</v>
      </c>
      <c r="FM24">
        <v>26.590599999999998</v>
      </c>
      <c r="FN24">
        <v>24.038</v>
      </c>
      <c r="FO24">
        <v>414.709</v>
      </c>
      <c r="FP24">
        <v>16.511099999999999</v>
      </c>
      <c r="FQ24">
        <v>97.9041</v>
      </c>
      <c r="FR24">
        <v>101.765</v>
      </c>
    </row>
    <row r="25" spans="1:174" x14ac:dyDescent="0.25">
      <c r="A25">
        <v>9</v>
      </c>
      <c r="B25">
        <v>1608236663.5999999</v>
      </c>
      <c r="C25">
        <v>814</v>
      </c>
      <c r="D25" t="s">
        <v>330</v>
      </c>
      <c r="E25" t="s">
        <v>331</v>
      </c>
      <c r="F25" t="s">
        <v>291</v>
      </c>
      <c r="G25" t="s">
        <v>292</v>
      </c>
      <c r="H25">
        <v>1608236655.8499999</v>
      </c>
      <c r="I25">
        <f t="shared" si="0"/>
        <v>2.7735326300785683E-3</v>
      </c>
      <c r="J25">
        <f t="shared" si="1"/>
        <v>2.7735326300785683</v>
      </c>
      <c r="K25">
        <f t="shared" si="2"/>
        <v>14.068013525499385</v>
      </c>
      <c r="L25">
        <f t="shared" si="3"/>
        <v>500.12166666666701</v>
      </c>
      <c r="M25">
        <f t="shared" si="4"/>
        <v>339.36075162797118</v>
      </c>
      <c r="N25">
        <f t="shared" si="5"/>
        <v>34.531273745364508</v>
      </c>
      <c r="O25">
        <f t="shared" si="6"/>
        <v>50.889320862263155</v>
      </c>
      <c r="P25">
        <f t="shared" si="7"/>
        <v>0.15538174769181312</v>
      </c>
      <c r="Q25">
        <f t="shared" si="8"/>
        <v>2.9578740345720451</v>
      </c>
      <c r="R25">
        <f t="shared" si="9"/>
        <v>0.15098541198046136</v>
      </c>
      <c r="S25">
        <f t="shared" si="10"/>
        <v>9.4750514834974986E-2</v>
      </c>
      <c r="T25">
        <f t="shared" si="11"/>
        <v>231.28764986722379</v>
      </c>
      <c r="U25">
        <f t="shared" si="12"/>
        <v>28.611581637089415</v>
      </c>
      <c r="V25">
        <f t="shared" si="13"/>
        <v>28.15943</v>
      </c>
      <c r="W25">
        <f t="shared" si="14"/>
        <v>3.830253084186944</v>
      </c>
      <c r="X25">
        <f t="shared" si="15"/>
        <v>53.169402702949121</v>
      </c>
      <c r="Y25">
        <f t="shared" si="16"/>
        <v>2.0147662007782339</v>
      </c>
      <c r="Z25">
        <f t="shared" si="17"/>
        <v>3.7893338994881764</v>
      </c>
      <c r="AA25">
        <f t="shared" si="18"/>
        <v>1.8154868834087101</v>
      </c>
      <c r="AB25">
        <f t="shared" si="19"/>
        <v>-122.31278898646487</v>
      </c>
      <c r="AC25">
        <f t="shared" si="20"/>
        <v>-29.394697479451899</v>
      </c>
      <c r="AD25">
        <f t="shared" si="21"/>
        <v>-2.1676600476487229</v>
      </c>
      <c r="AE25">
        <f t="shared" si="22"/>
        <v>77.412503353658309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53562.246254938495</v>
      </c>
      <c r="AK25" t="s">
        <v>293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332</v>
      </c>
      <c r="AR25">
        <v>15333.5</v>
      </c>
      <c r="AS25">
        <v>952.71127999999999</v>
      </c>
      <c r="AT25">
        <v>1144.5899999999999</v>
      </c>
      <c r="AU25">
        <f t="shared" si="27"/>
        <v>0.16763969631046916</v>
      </c>
      <c r="AV25">
        <v>0.5</v>
      </c>
      <c r="AW25">
        <f t="shared" si="28"/>
        <v>1180.1681315544254</v>
      </c>
      <c r="AX25">
        <f t="shared" si="29"/>
        <v>14.068013525499385</v>
      </c>
      <c r="AY25">
        <f t="shared" si="30"/>
        <v>98.921513584538843</v>
      </c>
      <c r="AZ25">
        <f t="shared" si="31"/>
        <v>1.276768379235336E-2</v>
      </c>
      <c r="BA25">
        <f t="shared" si="32"/>
        <v>-1</v>
      </c>
      <c r="BB25" t="s">
        <v>333</v>
      </c>
      <c r="BC25">
        <v>952.71127999999999</v>
      </c>
      <c r="BD25">
        <v>631.21</v>
      </c>
      <c r="BE25">
        <f t="shared" si="33"/>
        <v>0.44852742029897164</v>
      </c>
      <c r="BF25">
        <f t="shared" si="34"/>
        <v>0.37375573649148774</v>
      </c>
      <c r="BG25">
        <f t="shared" si="35"/>
        <v>1.8133267850636077</v>
      </c>
      <c r="BH25">
        <f t="shared" si="36"/>
        <v>0.16763969631046921</v>
      </c>
      <c r="BI25" t="e">
        <f t="shared" si="37"/>
        <v>#DIV/0!</v>
      </c>
      <c r="BJ25">
        <f t="shared" si="38"/>
        <v>0.2476283879317478</v>
      </c>
      <c r="BK25">
        <f t="shared" si="39"/>
        <v>0.7523716120682522</v>
      </c>
      <c r="BL25">
        <f t="shared" si="40"/>
        <v>1399.98</v>
      </c>
      <c r="BM25">
        <f t="shared" si="41"/>
        <v>1180.1681315544254</v>
      </c>
      <c r="BN25">
        <f t="shared" si="42"/>
        <v>0.84298927952858282</v>
      </c>
      <c r="BO25">
        <f t="shared" si="43"/>
        <v>0.19597855905716566</v>
      </c>
      <c r="BP25">
        <v>6</v>
      </c>
      <c r="BQ25">
        <v>0.5</v>
      </c>
      <c r="BR25" t="s">
        <v>296</v>
      </c>
      <c r="BS25">
        <v>2</v>
      </c>
      <c r="BT25">
        <v>1608236655.8499999</v>
      </c>
      <c r="BU25">
        <v>500.12166666666701</v>
      </c>
      <c r="BV25">
        <v>518.66603333333296</v>
      </c>
      <c r="BW25">
        <v>19.8003866666667</v>
      </c>
      <c r="BX25">
        <v>16.538360000000001</v>
      </c>
      <c r="BY25">
        <v>499.17166666666702</v>
      </c>
      <c r="BZ25">
        <v>19.624386666666702</v>
      </c>
      <c r="CA25">
        <v>500.04783333333302</v>
      </c>
      <c r="CB25">
        <v>101.653866666667</v>
      </c>
      <c r="CC25">
        <v>0.10001494666666701</v>
      </c>
      <c r="CD25">
        <v>27.975096666666701</v>
      </c>
      <c r="CE25">
        <v>28.15943</v>
      </c>
      <c r="CF25">
        <v>999.9</v>
      </c>
      <c r="CG25">
        <v>0</v>
      </c>
      <c r="CH25">
        <v>0</v>
      </c>
      <c r="CI25">
        <v>9997.0229999999992</v>
      </c>
      <c r="CJ25">
        <v>0</v>
      </c>
      <c r="CK25">
        <v>67.532246666666694</v>
      </c>
      <c r="CL25">
        <v>1399.98</v>
      </c>
      <c r="CM25">
        <v>0.89999866666666695</v>
      </c>
      <c r="CN25">
        <v>0.100001383333333</v>
      </c>
      <c r="CO25">
        <v>0</v>
      </c>
      <c r="CP25">
        <v>952.5376</v>
      </c>
      <c r="CQ25">
        <v>4.9994800000000001</v>
      </c>
      <c r="CR25">
        <v>13492.52</v>
      </c>
      <c r="CS25">
        <v>11417.42</v>
      </c>
      <c r="CT25">
        <v>48.845599999999997</v>
      </c>
      <c r="CU25">
        <v>50.375</v>
      </c>
      <c r="CV25">
        <v>49.8372666666667</v>
      </c>
      <c r="CW25">
        <v>50.116599999999998</v>
      </c>
      <c r="CX25">
        <v>50.6332666666667</v>
      </c>
      <c r="CY25">
        <v>1255.48233333333</v>
      </c>
      <c r="CZ25">
        <v>139.49766666666699</v>
      </c>
      <c r="DA25">
        <v>0</v>
      </c>
      <c r="DB25">
        <v>106.299999952316</v>
      </c>
      <c r="DC25">
        <v>0</v>
      </c>
      <c r="DD25">
        <v>952.71127999999999</v>
      </c>
      <c r="DE25">
        <v>20.2913845715577</v>
      </c>
      <c r="DF25">
        <v>155.146153672016</v>
      </c>
      <c r="DG25">
        <v>13493.924000000001</v>
      </c>
      <c r="DH25">
        <v>15</v>
      </c>
      <c r="DI25">
        <v>1608236688.5999999</v>
      </c>
      <c r="DJ25" t="s">
        <v>334</v>
      </c>
      <c r="DK25">
        <v>1608236681.5999999</v>
      </c>
      <c r="DL25">
        <v>1608236688.5999999</v>
      </c>
      <c r="DM25">
        <v>26</v>
      </c>
      <c r="DN25">
        <v>0.57999999999999996</v>
      </c>
      <c r="DO25">
        <v>-6.0000000000000001E-3</v>
      </c>
      <c r="DP25">
        <v>0.95</v>
      </c>
      <c r="DQ25">
        <v>0.17599999999999999</v>
      </c>
      <c r="DR25">
        <v>519</v>
      </c>
      <c r="DS25">
        <v>17</v>
      </c>
      <c r="DT25">
        <v>0.09</v>
      </c>
      <c r="DU25">
        <v>0.02</v>
      </c>
      <c r="DV25">
        <v>14.4883069076909</v>
      </c>
      <c r="DW25">
        <v>-0.130801718611088</v>
      </c>
      <c r="DX25">
        <v>3.57300700411615E-2</v>
      </c>
      <c r="DY25">
        <v>1</v>
      </c>
      <c r="DZ25">
        <v>-19.114848387096799</v>
      </c>
      <c r="EA25">
        <v>0.13431774193548601</v>
      </c>
      <c r="EB25">
        <v>4.2138449769912802E-2</v>
      </c>
      <c r="EC25">
        <v>1</v>
      </c>
      <c r="ED25">
        <v>3.3941432258064501</v>
      </c>
      <c r="EE25">
        <v>-1.0962580645172099E-2</v>
      </c>
      <c r="EF25">
        <v>1.05046652338539E-3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0.95</v>
      </c>
      <c r="EN25">
        <v>0.17599999999999999</v>
      </c>
      <c r="EO25">
        <v>0.63666130335959104</v>
      </c>
      <c r="EP25">
        <v>-1.6043650578588901E-5</v>
      </c>
      <c r="EQ25">
        <v>-1.15305589960158E-6</v>
      </c>
      <c r="ER25">
        <v>3.6581349982770798E-10</v>
      </c>
      <c r="ES25">
        <v>-3.1526503336319602E-2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11.2</v>
      </c>
      <c r="FB25">
        <v>11</v>
      </c>
      <c r="FC25">
        <v>2</v>
      </c>
      <c r="FD25">
        <v>509.392</v>
      </c>
      <c r="FE25">
        <v>471.37799999999999</v>
      </c>
      <c r="FF25">
        <v>24.164200000000001</v>
      </c>
      <c r="FG25">
        <v>33.936300000000003</v>
      </c>
      <c r="FH25">
        <v>29.999600000000001</v>
      </c>
      <c r="FI25">
        <v>34.019500000000001</v>
      </c>
      <c r="FJ25">
        <v>34.067300000000003</v>
      </c>
      <c r="FK25">
        <v>23.606999999999999</v>
      </c>
      <c r="FL25">
        <v>8.1976499999999994</v>
      </c>
      <c r="FM25">
        <v>26.220600000000001</v>
      </c>
      <c r="FN25">
        <v>24.178100000000001</v>
      </c>
      <c r="FO25">
        <v>518.93499999999995</v>
      </c>
      <c r="FP25">
        <v>16.5565</v>
      </c>
      <c r="FQ25">
        <v>97.914400000000001</v>
      </c>
      <c r="FR25">
        <v>101.771</v>
      </c>
    </row>
    <row r="26" spans="1:174" x14ac:dyDescent="0.25">
      <c r="A26">
        <v>10</v>
      </c>
      <c r="B26">
        <v>1608236789.5999999</v>
      </c>
      <c r="C26">
        <v>940</v>
      </c>
      <c r="D26" t="s">
        <v>335</v>
      </c>
      <c r="E26" t="s">
        <v>336</v>
      </c>
      <c r="F26" t="s">
        <v>291</v>
      </c>
      <c r="G26" t="s">
        <v>292</v>
      </c>
      <c r="H26">
        <v>1608236781.5999999</v>
      </c>
      <c r="I26">
        <f t="shared" si="0"/>
        <v>2.8163408385278371E-3</v>
      </c>
      <c r="J26">
        <f t="shared" si="1"/>
        <v>2.8163408385278372</v>
      </c>
      <c r="K26">
        <f t="shared" si="2"/>
        <v>16.320421364119415</v>
      </c>
      <c r="L26">
        <f t="shared" si="3"/>
        <v>599.44251612903201</v>
      </c>
      <c r="M26">
        <f t="shared" si="4"/>
        <v>416.87444374356954</v>
      </c>
      <c r="N26">
        <f t="shared" si="5"/>
        <v>42.414379283409467</v>
      </c>
      <c r="O26">
        <f t="shared" si="6"/>
        <v>60.989544020447639</v>
      </c>
      <c r="P26">
        <f t="shared" si="7"/>
        <v>0.15955430416825025</v>
      </c>
      <c r="Q26">
        <f t="shared" si="8"/>
        <v>2.9592244702620039</v>
      </c>
      <c r="R26">
        <f t="shared" si="9"/>
        <v>0.15492452029736478</v>
      </c>
      <c r="S26">
        <f t="shared" si="10"/>
        <v>9.7232602676160879E-2</v>
      </c>
      <c r="T26">
        <f t="shared" si="11"/>
        <v>231.29274918132231</v>
      </c>
      <c r="U26">
        <f t="shared" si="12"/>
        <v>28.620949312446911</v>
      </c>
      <c r="V26">
        <f t="shared" si="13"/>
        <v>28.1256387096774</v>
      </c>
      <c r="W26">
        <f t="shared" si="14"/>
        <v>3.8227232083627589</v>
      </c>
      <c r="X26">
        <f t="shared" si="15"/>
        <v>53.409691210841061</v>
      </c>
      <c r="Y26">
        <f t="shared" si="16"/>
        <v>2.026308330456335</v>
      </c>
      <c r="Z26">
        <f t="shared" si="17"/>
        <v>3.7938963594776158</v>
      </c>
      <c r="AA26">
        <f t="shared" si="18"/>
        <v>1.796414877906424</v>
      </c>
      <c r="AB26">
        <f t="shared" si="19"/>
        <v>-124.20063097907762</v>
      </c>
      <c r="AC26">
        <f t="shared" si="20"/>
        <v>-20.724463120099898</v>
      </c>
      <c r="AD26">
        <f t="shared" si="21"/>
        <v>-1.5274913253667144</v>
      </c>
      <c r="AE26">
        <f t="shared" si="22"/>
        <v>84.840163756778068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53597.714222334245</v>
      </c>
      <c r="AK26" t="s">
        <v>293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337</v>
      </c>
      <c r="AR26">
        <v>15335.9</v>
      </c>
      <c r="AS26">
        <v>1022.6888</v>
      </c>
      <c r="AT26">
        <v>1252.4100000000001</v>
      </c>
      <c r="AU26">
        <f t="shared" si="27"/>
        <v>0.18342331983934979</v>
      </c>
      <c r="AV26">
        <v>0.5</v>
      </c>
      <c r="AW26">
        <f t="shared" si="28"/>
        <v>1180.1915483456748</v>
      </c>
      <c r="AX26">
        <f t="shared" si="29"/>
        <v>16.320421364119415</v>
      </c>
      <c r="AY26">
        <f t="shared" si="30"/>
        <v>108.23732592195309</v>
      </c>
      <c r="AZ26">
        <f t="shared" si="31"/>
        <v>1.4675940857565193E-2</v>
      </c>
      <c r="BA26">
        <f t="shared" si="32"/>
        <v>-1</v>
      </c>
      <c r="BB26" t="s">
        <v>338</v>
      </c>
      <c r="BC26">
        <v>1022.6888</v>
      </c>
      <c r="BD26">
        <v>647.54</v>
      </c>
      <c r="BE26">
        <f t="shared" si="33"/>
        <v>0.48296484378118998</v>
      </c>
      <c r="BF26">
        <f t="shared" si="34"/>
        <v>0.37978606973399248</v>
      </c>
      <c r="BG26">
        <f t="shared" si="35"/>
        <v>1.9341044568675296</v>
      </c>
      <c r="BH26">
        <f t="shared" si="36"/>
        <v>0.18342331983934979</v>
      </c>
      <c r="BI26" t="e">
        <f t="shared" si="37"/>
        <v>#DIV/0!</v>
      </c>
      <c r="BJ26">
        <f t="shared" si="38"/>
        <v>0.24047068042159986</v>
      </c>
      <c r="BK26">
        <f t="shared" si="39"/>
        <v>0.75952931957840009</v>
      </c>
      <c r="BL26">
        <f t="shared" si="40"/>
        <v>1400.0074193548401</v>
      </c>
      <c r="BM26">
        <f t="shared" si="41"/>
        <v>1180.1915483456748</v>
      </c>
      <c r="BN26">
        <f t="shared" si="42"/>
        <v>0.84298949564820014</v>
      </c>
      <c r="BO26">
        <f t="shared" si="43"/>
        <v>0.1959789912964004</v>
      </c>
      <c r="BP26">
        <v>6</v>
      </c>
      <c r="BQ26">
        <v>0.5</v>
      </c>
      <c r="BR26" t="s">
        <v>296</v>
      </c>
      <c r="BS26">
        <v>2</v>
      </c>
      <c r="BT26">
        <v>1608236781.5999999</v>
      </c>
      <c r="BU26">
        <v>599.44251612903201</v>
      </c>
      <c r="BV26">
        <v>621.05148387096801</v>
      </c>
      <c r="BW26">
        <v>19.915796774193499</v>
      </c>
      <c r="BX26">
        <v>16.603712903225802</v>
      </c>
      <c r="BY26">
        <v>598.569677419355</v>
      </c>
      <c r="BZ26">
        <v>19.614787096774201</v>
      </c>
      <c r="CA26">
        <v>500.03283870967698</v>
      </c>
      <c r="CB26">
        <v>101.643838709677</v>
      </c>
      <c r="CC26">
        <v>9.9935512903225804E-2</v>
      </c>
      <c r="CD26">
        <v>27.995735483871002</v>
      </c>
      <c r="CE26">
        <v>28.1256387096774</v>
      </c>
      <c r="CF26">
        <v>999.9</v>
      </c>
      <c r="CG26">
        <v>0</v>
      </c>
      <c r="CH26">
        <v>0</v>
      </c>
      <c r="CI26">
        <v>10005.669677419401</v>
      </c>
      <c r="CJ26">
        <v>0</v>
      </c>
      <c r="CK26">
        <v>65.619677419354801</v>
      </c>
      <c r="CL26">
        <v>1400.0074193548401</v>
      </c>
      <c r="CM26">
        <v>0.89999390322580597</v>
      </c>
      <c r="CN26">
        <v>0.10000597419354799</v>
      </c>
      <c r="CO26">
        <v>0</v>
      </c>
      <c r="CP26">
        <v>1022.48032258065</v>
      </c>
      <c r="CQ26">
        <v>4.9994800000000001</v>
      </c>
      <c r="CR26">
        <v>14404.706451612899</v>
      </c>
      <c r="CS26">
        <v>11417.6161290323</v>
      </c>
      <c r="CT26">
        <v>48.852645161290297</v>
      </c>
      <c r="CU26">
        <v>50.387</v>
      </c>
      <c r="CV26">
        <v>49.883000000000003</v>
      </c>
      <c r="CW26">
        <v>50.086387096774203</v>
      </c>
      <c r="CX26">
        <v>50.637</v>
      </c>
      <c r="CY26">
        <v>1255.4983870967701</v>
      </c>
      <c r="CZ26">
        <v>139.51064516129</v>
      </c>
      <c r="DA26">
        <v>0</v>
      </c>
      <c r="DB26">
        <v>125.09999990463299</v>
      </c>
      <c r="DC26">
        <v>0</v>
      </c>
      <c r="DD26">
        <v>1022.6888</v>
      </c>
      <c r="DE26">
        <v>18.690000045021499</v>
      </c>
      <c r="DF26">
        <v>242.82307724159</v>
      </c>
      <c r="DG26">
        <v>14406.828</v>
      </c>
      <c r="DH26">
        <v>15</v>
      </c>
      <c r="DI26">
        <v>1608236688.5999999</v>
      </c>
      <c r="DJ26" t="s">
        <v>334</v>
      </c>
      <c r="DK26">
        <v>1608236681.5999999</v>
      </c>
      <c r="DL26">
        <v>1608236688.5999999</v>
      </c>
      <c r="DM26">
        <v>26</v>
      </c>
      <c r="DN26">
        <v>0.57999999999999996</v>
      </c>
      <c r="DO26">
        <v>-6.0000000000000001E-3</v>
      </c>
      <c r="DP26">
        <v>0.95</v>
      </c>
      <c r="DQ26">
        <v>0.17599999999999999</v>
      </c>
      <c r="DR26">
        <v>519</v>
      </c>
      <c r="DS26">
        <v>17</v>
      </c>
      <c r="DT26">
        <v>0.09</v>
      </c>
      <c r="DU26">
        <v>0.02</v>
      </c>
      <c r="DV26">
        <v>16.3222292382018</v>
      </c>
      <c r="DW26">
        <v>-9.4513252008772294E-2</v>
      </c>
      <c r="DX26">
        <v>2.3642090447329699E-2</v>
      </c>
      <c r="DY26">
        <v>1</v>
      </c>
      <c r="DZ26">
        <v>-21.6112096774193</v>
      </c>
      <c r="EA26">
        <v>0.13018064516126099</v>
      </c>
      <c r="EB26">
        <v>2.7945781086617199E-2</v>
      </c>
      <c r="EC26">
        <v>1</v>
      </c>
      <c r="ED26">
        <v>3.3125093548387099</v>
      </c>
      <c r="EE26">
        <v>-5.3599354838714197E-2</v>
      </c>
      <c r="EF26">
        <v>4.1035082830339301E-3</v>
      </c>
      <c r="EG26">
        <v>1</v>
      </c>
      <c r="EH26">
        <v>3</v>
      </c>
      <c r="EI26">
        <v>3</v>
      </c>
      <c r="EJ26" t="s">
        <v>309</v>
      </c>
      <c r="EK26">
        <v>100</v>
      </c>
      <c r="EL26">
        <v>100</v>
      </c>
      <c r="EM26">
        <v>0.872</v>
      </c>
      <c r="EN26">
        <v>0.30070000000000002</v>
      </c>
      <c r="EO26">
        <v>1.21702850298315</v>
      </c>
      <c r="EP26">
        <v>-1.6043650578588901E-5</v>
      </c>
      <c r="EQ26">
        <v>-1.15305589960158E-6</v>
      </c>
      <c r="ER26">
        <v>3.6581349982770798E-10</v>
      </c>
      <c r="ES26">
        <v>-3.8025354337199897E-2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1.8</v>
      </c>
      <c r="FB26">
        <v>1.7</v>
      </c>
      <c r="FC26">
        <v>2</v>
      </c>
      <c r="FD26">
        <v>509.37900000000002</v>
      </c>
      <c r="FE26">
        <v>472.82400000000001</v>
      </c>
      <c r="FF26">
        <v>24.356400000000001</v>
      </c>
      <c r="FG26">
        <v>33.782600000000002</v>
      </c>
      <c r="FH26">
        <v>29.999400000000001</v>
      </c>
      <c r="FI26">
        <v>33.915799999999997</v>
      </c>
      <c r="FJ26">
        <v>33.971299999999999</v>
      </c>
      <c r="FK26">
        <v>27.3048</v>
      </c>
      <c r="FL26">
        <v>8.3434399999999993</v>
      </c>
      <c r="FM26">
        <v>26.513100000000001</v>
      </c>
      <c r="FN26">
        <v>24.357399999999998</v>
      </c>
      <c r="FO26">
        <v>621.19500000000005</v>
      </c>
      <c r="FP26">
        <v>16.555800000000001</v>
      </c>
      <c r="FQ26">
        <v>97.945599999999999</v>
      </c>
      <c r="FR26">
        <v>101.80200000000001</v>
      </c>
    </row>
    <row r="27" spans="1:174" x14ac:dyDescent="0.25">
      <c r="A27">
        <v>11</v>
      </c>
      <c r="B27">
        <v>1608236898.5999999</v>
      </c>
      <c r="C27">
        <v>1049</v>
      </c>
      <c r="D27" t="s">
        <v>339</v>
      </c>
      <c r="E27" t="s">
        <v>340</v>
      </c>
      <c r="F27" t="s">
        <v>291</v>
      </c>
      <c r="G27" t="s">
        <v>292</v>
      </c>
      <c r="H27">
        <v>1608236890.8499999</v>
      </c>
      <c r="I27">
        <f t="shared" si="0"/>
        <v>2.7433484230075583E-3</v>
      </c>
      <c r="J27">
        <f t="shared" si="1"/>
        <v>2.7433484230075584</v>
      </c>
      <c r="K27">
        <f t="shared" si="2"/>
        <v>18.178906335516267</v>
      </c>
      <c r="L27">
        <f t="shared" si="3"/>
        <v>699.65543333333301</v>
      </c>
      <c r="M27">
        <f t="shared" si="4"/>
        <v>488.98725529845132</v>
      </c>
      <c r="N27">
        <f t="shared" si="5"/>
        <v>49.749631445539734</v>
      </c>
      <c r="O27">
        <f t="shared" si="6"/>
        <v>71.183041214352386</v>
      </c>
      <c r="P27">
        <f t="shared" si="7"/>
        <v>0.15417172093985992</v>
      </c>
      <c r="Q27">
        <f t="shared" si="8"/>
        <v>2.9585961960088483</v>
      </c>
      <c r="R27">
        <f t="shared" si="9"/>
        <v>0.14984358873282902</v>
      </c>
      <c r="S27">
        <f t="shared" si="10"/>
        <v>9.4030987702969707E-2</v>
      </c>
      <c r="T27">
        <f t="shared" si="11"/>
        <v>231.28644334858731</v>
      </c>
      <c r="U27">
        <f t="shared" si="12"/>
        <v>28.632750125264298</v>
      </c>
      <c r="V27">
        <f t="shared" si="13"/>
        <v>28.1172033333333</v>
      </c>
      <c r="W27">
        <f t="shared" si="14"/>
        <v>3.820845528332419</v>
      </c>
      <c r="X27">
        <f t="shared" si="15"/>
        <v>53.043098554637858</v>
      </c>
      <c r="Y27">
        <f t="shared" si="16"/>
        <v>2.0115690676670761</v>
      </c>
      <c r="Z27">
        <f t="shared" si="17"/>
        <v>3.7923294876807176</v>
      </c>
      <c r="AA27">
        <f t="shared" si="18"/>
        <v>1.8092764606653429</v>
      </c>
      <c r="AB27">
        <f t="shared" si="19"/>
        <v>-120.98166545463332</v>
      </c>
      <c r="AC27">
        <f t="shared" si="20"/>
        <v>-20.504750069682078</v>
      </c>
      <c r="AD27">
        <f t="shared" si="21"/>
        <v>-1.5115014695538171</v>
      </c>
      <c r="AE27">
        <f t="shared" si="22"/>
        <v>88.288526354718101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53580.585432793341</v>
      </c>
      <c r="AK27" t="s">
        <v>293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341</v>
      </c>
      <c r="AR27">
        <v>15336.5</v>
      </c>
      <c r="AS27">
        <v>1079.0827999999999</v>
      </c>
      <c r="AT27">
        <v>1335.1</v>
      </c>
      <c r="AU27">
        <f t="shared" si="27"/>
        <v>0.19175881956407759</v>
      </c>
      <c r="AV27">
        <v>0.5</v>
      </c>
      <c r="AW27">
        <f t="shared" si="28"/>
        <v>1180.1617005580001</v>
      </c>
      <c r="AX27">
        <f t="shared" si="29"/>
        <v>18.178906335516267</v>
      </c>
      <c r="AY27">
        <f t="shared" si="30"/>
        <v>113.15320729686826</v>
      </c>
      <c r="AZ27">
        <f t="shared" si="31"/>
        <v>1.6251083496819259E-2</v>
      </c>
      <c r="BA27">
        <f t="shared" si="32"/>
        <v>-1</v>
      </c>
      <c r="BB27" t="s">
        <v>342</v>
      </c>
      <c r="BC27">
        <v>1079.0827999999999</v>
      </c>
      <c r="BD27">
        <v>659.95</v>
      </c>
      <c r="BE27">
        <f t="shared" si="33"/>
        <v>0.50569245749382064</v>
      </c>
      <c r="BF27">
        <f t="shared" si="34"/>
        <v>0.37920047396874779</v>
      </c>
      <c r="BG27">
        <f t="shared" si="35"/>
        <v>2.0230320478824151</v>
      </c>
      <c r="BH27">
        <f t="shared" si="36"/>
        <v>0.19175881956407761</v>
      </c>
      <c r="BI27" t="e">
        <f t="shared" si="37"/>
        <v>#DIV/0!</v>
      </c>
      <c r="BJ27">
        <f t="shared" si="38"/>
        <v>0.23191302168441119</v>
      </c>
      <c r="BK27">
        <f t="shared" si="39"/>
        <v>0.76808697831558881</v>
      </c>
      <c r="BL27">
        <f t="shared" si="40"/>
        <v>1399.97233333333</v>
      </c>
      <c r="BM27">
        <f t="shared" si="41"/>
        <v>1180.1617005580001</v>
      </c>
      <c r="BN27">
        <f t="shared" si="42"/>
        <v>0.84298930233002434</v>
      </c>
      <c r="BO27">
        <f t="shared" si="43"/>
        <v>0.19597860466004891</v>
      </c>
      <c r="BP27">
        <v>6</v>
      </c>
      <c r="BQ27">
        <v>0.5</v>
      </c>
      <c r="BR27" t="s">
        <v>296</v>
      </c>
      <c r="BS27">
        <v>2</v>
      </c>
      <c r="BT27">
        <v>1608236890.8499999</v>
      </c>
      <c r="BU27">
        <v>699.65543333333301</v>
      </c>
      <c r="BV27">
        <v>723.77183333333301</v>
      </c>
      <c r="BW27">
        <v>19.771636666666701</v>
      </c>
      <c r="BX27">
        <v>16.544916666666701</v>
      </c>
      <c r="BY27">
        <v>698.88793333333297</v>
      </c>
      <c r="BZ27">
        <v>19.476306666666702</v>
      </c>
      <c r="CA27">
        <v>500.03246666666701</v>
      </c>
      <c r="CB27">
        <v>101.64019999999999</v>
      </c>
      <c r="CC27">
        <v>9.9939249999999993E-2</v>
      </c>
      <c r="CD27">
        <v>27.98865</v>
      </c>
      <c r="CE27">
        <v>28.1172033333333</v>
      </c>
      <c r="CF27">
        <v>999.9</v>
      </c>
      <c r="CG27">
        <v>0</v>
      </c>
      <c r="CH27">
        <v>0</v>
      </c>
      <c r="CI27">
        <v>10002.4633333333</v>
      </c>
      <c r="CJ27">
        <v>0</v>
      </c>
      <c r="CK27">
        <v>72.175896666666603</v>
      </c>
      <c r="CL27">
        <v>1399.97233333333</v>
      </c>
      <c r="CM27">
        <v>0.899998766666667</v>
      </c>
      <c r="CN27">
        <v>0.100001066666667</v>
      </c>
      <c r="CO27">
        <v>0</v>
      </c>
      <c r="CP27">
        <v>1078.9846666666699</v>
      </c>
      <c r="CQ27">
        <v>4.9994800000000001</v>
      </c>
      <c r="CR27">
        <v>15177.496666666701</v>
      </c>
      <c r="CS27">
        <v>11417.35</v>
      </c>
      <c r="CT27">
        <v>48.8414</v>
      </c>
      <c r="CU27">
        <v>50.370600000000003</v>
      </c>
      <c r="CV27">
        <v>49.8414</v>
      </c>
      <c r="CW27">
        <v>50.049599999999998</v>
      </c>
      <c r="CX27">
        <v>50.6415333333333</v>
      </c>
      <c r="CY27">
        <v>1255.4746666666699</v>
      </c>
      <c r="CZ27">
        <v>139.49799999999999</v>
      </c>
      <c r="DA27">
        <v>0</v>
      </c>
      <c r="DB27">
        <v>108.299999952316</v>
      </c>
      <c r="DC27">
        <v>0</v>
      </c>
      <c r="DD27">
        <v>1079.0827999999999</v>
      </c>
      <c r="DE27">
        <v>10.459230755529701</v>
      </c>
      <c r="DF27">
        <v>149.592307406148</v>
      </c>
      <c r="DG27">
        <v>15178.784</v>
      </c>
      <c r="DH27">
        <v>15</v>
      </c>
      <c r="DI27">
        <v>1608236688.5999999</v>
      </c>
      <c r="DJ27" t="s">
        <v>334</v>
      </c>
      <c r="DK27">
        <v>1608236681.5999999</v>
      </c>
      <c r="DL27">
        <v>1608236688.5999999</v>
      </c>
      <c r="DM27">
        <v>26</v>
      </c>
      <c r="DN27">
        <v>0.57999999999999996</v>
      </c>
      <c r="DO27">
        <v>-6.0000000000000001E-3</v>
      </c>
      <c r="DP27">
        <v>0.95</v>
      </c>
      <c r="DQ27">
        <v>0.17599999999999999</v>
      </c>
      <c r="DR27">
        <v>519</v>
      </c>
      <c r="DS27">
        <v>17</v>
      </c>
      <c r="DT27">
        <v>0.09</v>
      </c>
      <c r="DU27">
        <v>0.02</v>
      </c>
      <c r="DV27">
        <v>18.192929589459101</v>
      </c>
      <c r="DW27">
        <v>-7.0717696643914196E-2</v>
      </c>
      <c r="DX27">
        <v>9.9610765367272397E-2</v>
      </c>
      <c r="DY27">
        <v>1</v>
      </c>
      <c r="DZ27">
        <v>-24.132380645161302</v>
      </c>
      <c r="EA27">
        <v>0.15384193548391101</v>
      </c>
      <c r="EB27">
        <v>0.1184640476817</v>
      </c>
      <c r="EC27">
        <v>1</v>
      </c>
      <c r="ED27">
        <v>3.2276132258064498</v>
      </c>
      <c r="EE27">
        <v>-6.9775645161304897E-2</v>
      </c>
      <c r="EF27">
        <v>7.37373778683583E-3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0.76800000000000002</v>
      </c>
      <c r="EN27">
        <v>0.29570000000000002</v>
      </c>
      <c r="EO27">
        <v>1.21702850298315</v>
      </c>
      <c r="EP27">
        <v>-1.6043650578588901E-5</v>
      </c>
      <c r="EQ27">
        <v>-1.15305589960158E-6</v>
      </c>
      <c r="ER27">
        <v>3.6581349982770798E-10</v>
      </c>
      <c r="ES27">
        <v>-3.8025354337199897E-2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3.6</v>
      </c>
      <c r="FB27">
        <v>3.5</v>
      </c>
      <c r="FC27">
        <v>2</v>
      </c>
      <c r="FD27">
        <v>509.279</v>
      </c>
      <c r="FE27">
        <v>474.298</v>
      </c>
      <c r="FF27">
        <v>24.3063</v>
      </c>
      <c r="FG27">
        <v>33.608600000000003</v>
      </c>
      <c r="FH27">
        <v>29.999600000000001</v>
      </c>
      <c r="FI27">
        <v>33.780999999999999</v>
      </c>
      <c r="FJ27">
        <v>33.843200000000003</v>
      </c>
      <c r="FK27">
        <v>30.896000000000001</v>
      </c>
      <c r="FL27">
        <v>7.25251</v>
      </c>
      <c r="FM27">
        <v>26.118200000000002</v>
      </c>
      <c r="FN27">
        <v>24.305800000000001</v>
      </c>
      <c r="FO27">
        <v>723.76800000000003</v>
      </c>
      <c r="FP27">
        <v>16.589300000000001</v>
      </c>
      <c r="FQ27">
        <v>97.984099999999998</v>
      </c>
      <c r="FR27">
        <v>101.839</v>
      </c>
    </row>
    <row r="28" spans="1:174" x14ac:dyDescent="0.25">
      <c r="A28">
        <v>12</v>
      </c>
      <c r="B28">
        <v>1608236996.5999999</v>
      </c>
      <c r="C28">
        <v>1147</v>
      </c>
      <c r="D28" t="s">
        <v>343</v>
      </c>
      <c r="E28" t="s">
        <v>344</v>
      </c>
      <c r="F28" t="s">
        <v>291</v>
      </c>
      <c r="G28" t="s">
        <v>292</v>
      </c>
      <c r="H28">
        <v>1608236988.8499999</v>
      </c>
      <c r="I28">
        <f t="shared" si="0"/>
        <v>2.6259960054850987E-3</v>
      </c>
      <c r="J28">
        <f t="shared" si="1"/>
        <v>2.6259960054850988</v>
      </c>
      <c r="K28">
        <f t="shared" si="2"/>
        <v>19.840627679808154</v>
      </c>
      <c r="L28">
        <f t="shared" si="3"/>
        <v>799.34199999999998</v>
      </c>
      <c r="M28">
        <f t="shared" si="4"/>
        <v>558.09402220186701</v>
      </c>
      <c r="N28">
        <f t="shared" si="5"/>
        <v>56.778547431777717</v>
      </c>
      <c r="O28">
        <f t="shared" si="6"/>
        <v>81.322278784050084</v>
      </c>
      <c r="P28">
        <f t="shared" si="7"/>
        <v>0.14678565619577613</v>
      </c>
      <c r="Q28">
        <f t="shared" si="8"/>
        <v>2.9584298064778345</v>
      </c>
      <c r="R28">
        <f t="shared" si="9"/>
        <v>0.14285638977239612</v>
      </c>
      <c r="S28">
        <f t="shared" si="10"/>
        <v>8.9629511771092393E-2</v>
      </c>
      <c r="T28">
        <f t="shared" si="11"/>
        <v>231.29111943204694</v>
      </c>
      <c r="U28">
        <f t="shared" si="12"/>
        <v>28.668103416196548</v>
      </c>
      <c r="V28">
        <f t="shared" si="13"/>
        <v>28.152796666666699</v>
      </c>
      <c r="W28">
        <f t="shared" si="14"/>
        <v>3.8287739267544669</v>
      </c>
      <c r="X28">
        <f t="shared" si="15"/>
        <v>53.047520661980649</v>
      </c>
      <c r="Y28">
        <f t="shared" si="16"/>
        <v>2.0123318826105039</v>
      </c>
      <c r="Z28">
        <f t="shared" si="17"/>
        <v>3.7934513385330546</v>
      </c>
      <c r="AA28">
        <f t="shared" si="18"/>
        <v>1.816442044143963</v>
      </c>
      <c r="AB28">
        <f t="shared" si="19"/>
        <v>-115.80642384189285</v>
      </c>
      <c r="AC28">
        <f t="shared" si="20"/>
        <v>-25.371380258876943</v>
      </c>
      <c r="AD28">
        <f t="shared" si="21"/>
        <v>-1.8707278789826289</v>
      </c>
      <c r="AE28">
        <f t="shared" si="22"/>
        <v>88.242587452294529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53574.754862316229</v>
      </c>
      <c r="AK28" t="s">
        <v>293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345</v>
      </c>
      <c r="AR28">
        <v>15336.6</v>
      </c>
      <c r="AS28">
        <v>1119.02961538462</v>
      </c>
      <c r="AT28">
        <v>1391.5</v>
      </c>
      <c r="AU28">
        <f t="shared" si="27"/>
        <v>0.19581055308327699</v>
      </c>
      <c r="AV28">
        <v>0.5</v>
      </c>
      <c r="AW28">
        <f t="shared" si="28"/>
        <v>1180.1838205580275</v>
      </c>
      <c r="AX28">
        <f t="shared" si="29"/>
        <v>19.840627679808154</v>
      </c>
      <c r="AY28">
        <f t="shared" si="30"/>
        <v>115.54622332170115</v>
      </c>
      <c r="AZ28">
        <f t="shared" si="31"/>
        <v>1.7658797991277377E-2</v>
      </c>
      <c r="BA28">
        <f t="shared" si="32"/>
        <v>-1</v>
      </c>
      <c r="BB28" t="s">
        <v>346</v>
      </c>
      <c r="BC28">
        <v>1119.02961538462</v>
      </c>
      <c r="BD28">
        <v>670.71</v>
      </c>
      <c r="BE28">
        <f t="shared" si="33"/>
        <v>0.51799496945741996</v>
      </c>
      <c r="BF28">
        <f t="shared" si="34"/>
        <v>0.37801632183490341</v>
      </c>
      <c r="BG28">
        <f t="shared" si="35"/>
        <v>2.0746671437730164</v>
      </c>
      <c r="BH28">
        <f t="shared" si="36"/>
        <v>0.19581055308327705</v>
      </c>
      <c r="BI28" t="e">
        <f t="shared" si="37"/>
        <v>#DIV/0!</v>
      </c>
      <c r="BJ28">
        <f t="shared" si="38"/>
        <v>0.22657070352042868</v>
      </c>
      <c r="BK28">
        <f t="shared" si="39"/>
        <v>0.77342929647957126</v>
      </c>
      <c r="BL28">
        <f t="shared" si="40"/>
        <v>1399.99833333333</v>
      </c>
      <c r="BM28">
        <f t="shared" si="41"/>
        <v>1180.1838205580275</v>
      </c>
      <c r="BN28">
        <f t="shared" si="42"/>
        <v>0.84298944681460108</v>
      </c>
      <c r="BO28">
        <f t="shared" si="43"/>
        <v>0.19597889362920204</v>
      </c>
      <c r="BP28">
        <v>6</v>
      </c>
      <c r="BQ28">
        <v>0.5</v>
      </c>
      <c r="BR28" t="s">
        <v>296</v>
      </c>
      <c r="BS28">
        <v>2</v>
      </c>
      <c r="BT28">
        <v>1608236988.8499999</v>
      </c>
      <c r="BU28">
        <v>799.34199999999998</v>
      </c>
      <c r="BV28">
        <v>825.66743333333397</v>
      </c>
      <c r="BW28">
        <v>19.7798366666667</v>
      </c>
      <c r="BX28">
        <v>16.691230000000001</v>
      </c>
      <c r="BY28">
        <v>798.68700000000001</v>
      </c>
      <c r="BZ28">
        <v>19.484173333333299</v>
      </c>
      <c r="CA28">
        <v>500.04183333333299</v>
      </c>
      <c r="CB28">
        <v>101.63656666666699</v>
      </c>
      <c r="CC28">
        <v>9.9960106666666604E-2</v>
      </c>
      <c r="CD28">
        <v>27.9937233333333</v>
      </c>
      <c r="CE28">
        <v>28.152796666666699</v>
      </c>
      <c r="CF28">
        <v>999.9</v>
      </c>
      <c r="CG28">
        <v>0</v>
      </c>
      <c r="CH28">
        <v>0</v>
      </c>
      <c r="CI28">
        <v>10001.877</v>
      </c>
      <c r="CJ28">
        <v>0</v>
      </c>
      <c r="CK28">
        <v>73.067629999999994</v>
      </c>
      <c r="CL28">
        <v>1399.99833333333</v>
      </c>
      <c r="CM28">
        <v>0.89999513333333303</v>
      </c>
      <c r="CN28">
        <v>0.100004776666667</v>
      </c>
      <c r="CO28">
        <v>0</v>
      </c>
      <c r="CP28">
        <v>1118.98966666667</v>
      </c>
      <c r="CQ28">
        <v>4.9994800000000001</v>
      </c>
      <c r="CR28">
        <v>15716.6033333333</v>
      </c>
      <c r="CS28">
        <v>11417.55</v>
      </c>
      <c r="CT28">
        <v>48.895666666666699</v>
      </c>
      <c r="CU28">
        <v>50.428733333333298</v>
      </c>
      <c r="CV28">
        <v>49.912199999999999</v>
      </c>
      <c r="CW28">
        <v>50.099800000000002</v>
      </c>
      <c r="CX28">
        <v>50.699733333333299</v>
      </c>
      <c r="CY28">
        <v>1255.49133333333</v>
      </c>
      <c r="CZ28">
        <v>139.50733333333301</v>
      </c>
      <c r="DA28">
        <v>0</v>
      </c>
      <c r="DB28">
        <v>97.5</v>
      </c>
      <c r="DC28">
        <v>0</v>
      </c>
      <c r="DD28">
        <v>1119.02961538462</v>
      </c>
      <c r="DE28">
        <v>-0.13572649558070499</v>
      </c>
      <c r="DF28">
        <v>19.784615343585401</v>
      </c>
      <c r="DG28">
        <v>15716.188461538501</v>
      </c>
      <c r="DH28">
        <v>15</v>
      </c>
      <c r="DI28">
        <v>1608236688.5999999</v>
      </c>
      <c r="DJ28" t="s">
        <v>334</v>
      </c>
      <c r="DK28">
        <v>1608236681.5999999</v>
      </c>
      <c r="DL28">
        <v>1608236688.5999999</v>
      </c>
      <c r="DM28">
        <v>26</v>
      </c>
      <c r="DN28">
        <v>0.57999999999999996</v>
      </c>
      <c r="DO28">
        <v>-6.0000000000000001E-3</v>
      </c>
      <c r="DP28">
        <v>0.95</v>
      </c>
      <c r="DQ28">
        <v>0.17599999999999999</v>
      </c>
      <c r="DR28">
        <v>519</v>
      </c>
      <c r="DS28">
        <v>17</v>
      </c>
      <c r="DT28">
        <v>0.09</v>
      </c>
      <c r="DU28">
        <v>0.02</v>
      </c>
      <c r="DV28">
        <v>19.835038823449</v>
      </c>
      <c r="DW28">
        <v>-0.129010762339754</v>
      </c>
      <c r="DX28">
        <v>4.29570671365469E-2</v>
      </c>
      <c r="DY28">
        <v>1</v>
      </c>
      <c r="DZ28">
        <v>-26.322309677419401</v>
      </c>
      <c r="EA28">
        <v>0.166316129032341</v>
      </c>
      <c r="EB28">
        <v>5.30968035903185E-2</v>
      </c>
      <c r="EC28">
        <v>1</v>
      </c>
      <c r="ED28">
        <v>3.0900132258064499</v>
      </c>
      <c r="EE28">
        <v>-0.101187580645168</v>
      </c>
      <c r="EF28">
        <v>8.0614456348228995E-3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0.65400000000000003</v>
      </c>
      <c r="EN28">
        <v>0.2974</v>
      </c>
      <c r="EO28">
        <v>1.21702850298315</v>
      </c>
      <c r="EP28">
        <v>-1.6043650578588901E-5</v>
      </c>
      <c r="EQ28">
        <v>-1.15305589960158E-6</v>
      </c>
      <c r="ER28">
        <v>3.6581349982770798E-10</v>
      </c>
      <c r="ES28">
        <v>-3.8025354337199897E-2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5.2</v>
      </c>
      <c r="FB28">
        <v>5.0999999999999996</v>
      </c>
      <c r="FC28">
        <v>2</v>
      </c>
      <c r="FD28">
        <v>509.06799999999998</v>
      </c>
      <c r="FE28">
        <v>475.43099999999998</v>
      </c>
      <c r="FF28">
        <v>24.129100000000001</v>
      </c>
      <c r="FG28">
        <v>33.497100000000003</v>
      </c>
      <c r="FH28">
        <v>29.9998</v>
      </c>
      <c r="FI28">
        <v>33.675800000000002</v>
      </c>
      <c r="FJ28">
        <v>33.740200000000002</v>
      </c>
      <c r="FK28">
        <v>34.4116</v>
      </c>
      <c r="FL28">
        <v>4.1000199999999998</v>
      </c>
      <c r="FM28">
        <v>26.118200000000002</v>
      </c>
      <c r="FN28">
        <v>24.128499999999999</v>
      </c>
      <c r="FO28">
        <v>825.85799999999995</v>
      </c>
      <c r="FP28">
        <v>16.8536</v>
      </c>
      <c r="FQ28">
        <v>98.002600000000001</v>
      </c>
      <c r="FR28">
        <v>101.857</v>
      </c>
    </row>
    <row r="29" spans="1:174" x14ac:dyDescent="0.25">
      <c r="A29">
        <v>13</v>
      </c>
      <c r="B29">
        <v>1608237113.5999999</v>
      </c>
      <c r="C29">
        <v>1264</v>
      </c>
      <c r="D29" t="s">
        <v>347</v>
      </c>
      <c r="E29" t="s">
        <v>348</v>
      </c>
      <c r="F29" t="s">
        <v>291</v>
      </c>
      <c r="G29" t="s">
        <v>292</v>
      </c>
      <c r="H29">
        <v>1608237105.8499999</v>
      </c>
      <c r="I29">
        <f t="shared" si="0"/>
        <v>2.5279748345418034E-3</v>
      </c>
      <c r="J29">
        <f t="shared" si="1"/>
        <v>2.5279748345418036</v>
      </c>
      <c r="K29">
        <f t="shared" si="2"/>
        <v>20.553648022512157</v>
      </c>
      <c r="L29">
        <f t="shared" si="3"/>
        <v>899.8596</v>
      </c>
      <c r="M29">
        <f t="shared" si="4"/>
        <v>641.44980394039123</v>
      </c>
      <c r="N29">
        <f t="shared" si="5"/>
        <v>65.259573445278207</v>
      </c>
      <c r="O29">
        <f t="shared" si="6"/>
        <v>91.549569889798931</v>
      </c>
      <c r="P29">
        <f t="shared" si="7"/>
        <v>0.14251240844758473</v>
      </c>
      <c r="Q29">
        <f t="shared" si="8"/>
        <v>2.9579593679874301</v>
      </c>
      <c r="R29">
        <f t="shared" si="9"/>
        <v>0.13880490662530853</v>
      </c>
      <c r="S29">
        <f t="shared" si="10"/>
        <v>8.7078137355224405E-2</v>
      </c>
      <c r="T29">
        <f t="shared" si="11"/>
        <v>231.29331455325604</v>
      </c>
      <c r="U29">
        <f t="shared" si="12"/>
        <v>28.700692613144867</v>
      </c>
      <c r="V29">
        <f t="shared" si="13"/>
        <v>28.216000000000001</v>
      </c>
      <c r="W29">
        <f t="shared" si="14"/>
        <v>3.8428878140258349</v>
      </c>
      <c r="X29">
        <f t="shared" si="15"/>
        <v>53.849130069266607</v>
      </c>
      <c r="Y29">
        <f t="shared" si="16"/>
        <v>2.0436021238373878</v>
      </c>
      <c r="Z29">
        <f t="shared" si="17"/>
        <v>3.7950513243365021</v>
      </c>
      <c r="AA29">
        <f t="shared" si="18"/>
        <v>1.7992856901884471</v>
      </c>
      <c r="AB29">
        <f t="shared" si="19"/>
        <v>-111.48369020329353</v>
      </c>
      <c r="AC29">
        <f t="shared" si="20"/>
        <v>-34.292854016322771</v>
      </c>
      <c r="AD29">
        <f t="shared" si="21"/>
        <v>-2.5298317705760192</v>
      </c>
      <c r="AE29">
        <f t="shared" si="22"/>
        <v>82.986938563063717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53559.781845784033</v>
      </c>
      <c r="AK29" t="s">
        <v>293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349</v>
      </c>
      <c r="AR29">
        <v>15336.3</v>
      </c>
      <c r="AS29">
        <v>1140.70653846154</v>
      </c>
      <c r="AT29">
        <v>1421.68</v>
      </c>
      <c r="AU29">
        <f t="shared" si="27"/>
        <v>0.19763481341684486</v>
      </c>
      <c r="AV29">
        <v>0.5</v>
      </c>
      <c r="AW29">
        <f t="shared" si="28"/>
        <v>1180.195811554481</v>
      </c>
      <c r="AX29">
        <f t="shared" si="29"/>
        <v>20.553648022512157</v>
      </c>
      <c r="AY29">
        <f t="shared" si="30"/>
        <v>116.62388950595582</v>
      </c>
      <c r="AZ29">
        <f t="shared" si="31"/>
        <v>1.8262772847942092E-2</v>
      </c>
      <c r="BA29">
        <f t="shared" si="32"/>
        <v>-1</v>
      </c>
      <c r="BB29" t="s">
        <v>350</v>
      </c>
      <c r="BC29">
        <v>1140.70653846154</v>
      </c>
      <c r="BD29">
        <v>672.15</v>
      </c>
      <c r="BE29">
        <f t="shared" si="33"/>
        <v>0.52721428169489615</v>
      </c>
      <c r="BF29">
        <f t="shared" si="34"/>
        <v>0.37486619820215333</v>
      </c>
      <c r="BG29">
        <f t="shared" si="35"/>
        <v>2.1151231124005059</v>
      </c>
      <c r="BH29">
        <f t="shared" si="36"/>
        <v>0.19763481341684486</v>
      </c>
      <c r="BI29" t="e">
        <f t="shared" si="37"/>
        <v>#DIV/0!</v>
      </c>
      <c r="BJ29">
        <f t="shared" si="38"/>
        <v>0.22088618468112045</v>
      </c>
      <c r="BK29">
        <f t="shared" si="39"/>
        <v>0.77911381531887958</v>
      </c>
      <c r="BL29">
        <f t="shared" si="40"/>
        <v>1400.0126666666699</v>
      </c>
      <c r="BM29">
        <f t="shared" si="41"/>
        <v>1180.195811554481</v>
      </c>
      <c r="BN29">
        <f t="shared" si="42"/>
        <v>0.84298938120641642</v>
      </c>
      <c r="BO29">
        <f t="shared" si="43"/>
        <v>0.19597876241283282</v>
      </c>
      <c r="BP29">
        <v>6</v>
      </c>
      <c r="BQ29">
        <v>0.5</v>
      </c>
      <c r="BR29" t="s">
        <v>296</v>
      </c>
      <c r="BS29">
        <v>2</v>
      </c>
      <c r="BT29">
        <v>1608237105.8499999</v>
      </c>
      <c r="BU29">
        <v>899.8596</v>
      </c>
      <c r="BV29">
        <v>927.25203333333297</v>
      </c>
      <c r="BW29">
        <v>20.0869866666667</v>
      </c>
      <c r="BX29">
        <v>17.114540000000002</v>
      </c>
      <c r="BY29">
        <v>899.32353333333401</v>
      </c>
      <c r="BZ29">
        <v>19.7791833333333</v>
      </c>
      <c r="CA29">
        <v>500.03160000000003</v>
      </c>
      <c r="CB29">
        <v>101.637633333333</v>
      </c>
      <c r="CC29">
        <v>9.9982056666666694E-2</v>
      </c>
      <c r="CD29">
        <v>28.000956666666699</v>
      </c>
      <c r="CE29">
        <v>28.216000000000001</v>
      </c>
      <c r="CF29">
        <v>999.9</v>
      </c>
      <c r="CG29">
        <v>0</v>
      </c>
      <c r="CH29">
        <v>0</v>
      </c>
      <c r="CI29">
        <v>9999.1036666666696</v>
      </c>
      <c r="CJ29">
        <v>0</v>
      </c>
      <c r="CK29">
        <v>73.2520733333333</v>
      </c>
      <c r="CL29">
        <v>1400.0126666666699</v>
      </c>
      <c r="CM29">
        <v>0.89999516666666701</v>
      </c>
      <c r="CN29">
        <v>0.100004856666667</v>
      </c>
      <c r="CO29">
        <v>0</v>
      </c>
      <c r="CP29">
        <v>1140.769</v>
      </c>
      <c r="CQ29">
        <v>4.9994800000000001</v>
      </c>
      <c r="CR29">
        <v>16020.26</v>
      </c>
      <c r="CS29">
        <v>11417.666666666701</v>
      </c>
      <c r="CT29">
        <v>49.033066666666699</v>
      </c>
      <c r="CU29">
        <v>50.526866666666699</v>
      </c>
      <c r="CV29">
        <v>50.014466666666699</v>
      </c>
      <c r="CW29">
        <v>50.201666666666597</v>
      </c>
      <c r="CX29">
        <v>50.781066666666703</v>
      </c>
      <c r="CY29">
        <v>1255.5070000000001</v>
      </c>
      <c r="CZ29">
        <v>139.505666666667</v>
      </c>
      <c r="DA29">
        <v>0</v>
      </c>
      <c r="DB29">
        <v>116.5</v>
      </c>
      <c r="DC29">
        <v>0</v>
      </c>
      <c r="DD29">
        <v>1140.70653846154</v>
      </c>
      <c r="DE29">
        <v>-8.4947008644284896</v>
      </c>
      <c r="DF29">
        <v>-118.974359167985</v>
      </c>
      <c r="DG29">
        <v>16019.1846153846</v>
      </c>
      <c r="DH29">
        <v>15</v>
      </c>
      <c r="DI29">
        <v>1608236688.5999999</v>
      </c>
      <c r="DJ29" t="s">
        <v>334</v>
      </c>
      <c r="DK29">
        <v>1608236681.5999999</v>
      </c>
      <c r="DL29">
        <v>1608236688.5999999</v>
      </c>
      <c r="DM29">
        <v>26</v>
      </c>
      <c r="DN29">
        <v>0.57999999999999996</v>
      </c>
      <c r="DO29">
        <v>-6.0000000000000001E-3</v>
      </c>
      <c r="DP29">
        <v>0.95</v>
      </c>
      <c r="DQ29">
        <v>0.17599999999999999</v>
      </c>
      <c r="DR29">
        <v>519</v>
      </c>
      <c r="DS29">
        <v>17</v>
      </c>
      <c r="DT29">
        <v>0.09</v>
      </c>
      <c r="DU29">
        <v>0.02</v>
      </c>
      <c r="DV29">
        <v>20.563066745895998</v>
      </c>
      <c r="DW29">
        <v>-0.241235908070699</v>
      </c>
      <c r="DX29">
        <v>2.8372770051818898E-2</v>
      </c>
      <c r="DY29">
        <v>1</v>
      </c>
      <c r="DZ29">
        <v>-27.396554838709701</v>
      </c>
      <c r="EA29">
        <v>0.133954838709681</v>
      </c>
      <c r="EB29">
        <v>2.97328952043362E-2</v>
      </c>
      <c r="EC29">
        <v>1</v>
      </c>
      <c r="ED29">
        <v>2.9698096774193501</v>
      </c>
      <c r="EE29">
        <v>0.18694403225806</v>
      </c>
      <c r="EF29">
        <v>1.43088956053334E-2</v>
      </c>
      <c r="EG29">
        <v>1</v>
      </c>
      <c r="EH29">
        <v>3</v>
      </c>
      <c r="EI29">
        <v>3</v>
      </c>
      <c r="EJ29" t="s">
        <v>309</v>
      </c>
      <c r="EK29">
        <v>100</v>
      </c>
      <c r="EL29">
        <v>100</v>
      </c>
      <c r="EM29">
        <v>0.53600000000000003</v>
      </c>
      <c r="EN29">
        <v>0.30840000000000001</v>
      </c>
      <c r="EO29">
        <v>1.21702850298315</v>
      </c>
      <c r="EP29">
        <v>-1.6043650578588901E-5</v>
      </c>
      <c r="EQ29">
        <v>-1.15305589960158E-6</v>
      </c>
      <c r="ER29">
        <v>3.6581349982770798E-10</v>
      </c>
      <c r="ES29">
        <v>-3.8025354337199897E-2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7.2</v>
      </c>
      <c r="FB29">
        <v>7.1</v>
      </c>
      <c r="FC29">
        <v>2</v>
      </c>
      <c r="FD29">
        <v>508.89299999999997</v>
      </c>
      <c r="FE29">
        <v>475.82</v>
      </c>
      <c r="FF29">
        <v>23.9999</v>
      </c>
      <c r="FG29">
        <v>33.451900000000002</v>
      </c>
      <c r="FH29">
        <v>30.0002</v>
      </c>
      <c r="FI29">
        <v>33.6021</v>
      </c>
      <c r="FJ29">
        <v>33.662599999999998</v>
      </c>
      <c r="FK29">
        <v>37.808599999999998</v>
      </c>
      <c r="FL29">
        <v>2.4142100000000002</v>
      </c>
      <c r="FM29">
        <v>26.935099999999998</v>
      </c>
      <c r="FN29">
        <v>23.999099999999999</v>
      </c>
      <c r="FO29">
        <v>927.08500000000004</v>
      </c>
      <c r="FP29">
        <v>17.033999999999999</v>
      </c>
      <c r="FQ29">
        <v>98.003200000000007</v>
      </c>
      <c r="FR29">
        <v>101.861</v>
      </c>
    </row>
    <row r="30" spans="1:174" x14ac:dyDescent="0.25">
      <c r="A30">
        <v>14</v>
      </c>
      <c r="B30">
        <v>1608237233.5999999</v>
      </c>
      <c r="C30">
        <v>1384</v>
      </c>
      <c r="D30" t="s">
        <v>351</v>
      </c>
      <c r="E30" t="s">
        <v>352</v>
      </c>
      <c r="F30" t="s">
        <v>291</v>
      </c>
      <c r="G30" t="s">
        <v>292</v>
      </c>
      <c r="H30">
        <v>1608237225.8499999</v>
      </c>
      <c r="I30">
        <f t="shared" si="0"/>
        <v>2.4605825098053232E-3</v>
      </c>
      <c r="J30">
        <f t="shared" si="1"/>
        <v>2.4605825098053233</v>
      </c>
      <c r="K30">
        <f t="shared" si="2"/>
        <v>22.383464305108127</v>
      </c>
      <c r="L30">
        <f t="shared" si="3"/>
        <v>1199.5736666666701</v>
      </c>
      <c r="M30">
        <f t="shared" si="4"/>
        <v>902.76017047237497</v>
      </c>
      <c r="N30">
        <f t="shared" si="5"/>
        <v>91.844693861016481</v>
      </c>
      <c r="O30">
        <f t="shared" si="6"/>
        <v>122.04180000662619</v>
      </c>
      <c r="P30">
        <f t="shared" si="7"/>
        <v>0.1375758556275099</v>
      </c>
      <c r="Q30">
        <f t="shared" si="8"/>
        <v>2.9577349044424999</v>
      </c>
      <c r="R30">
        <f t="shared" si="9"/>
        <v>0.13411714481280973</v>
      </c>
      <c r="S30">
        <f t="shared" si="10"/>
        <v>8.4126724559320049E-2</v>
      </c>
      <c r="T30">
        <f t="shared" si="11"/>
        <v>231.2883830622616</v>
      </c>
      <c r="U30">
        <f t="shared" si="12"/>
        <v>28.718535273491462</v>
      </c>
      <c r="V30">
        <f t="shared" si="13"/>
        <v>28.232796666666701</v>
      </c>
      <c r="W30">
        <f t="shared" si="14"/>
        <v>3.8466462895080653</v>
      </c>
      <c r="X30">
        <f t="shared" si="15"/>
        <v>53.596248249625944</v>
      </c>
      <c r="Y30">
        <f t="shared" si="16"/>
        <v>2.0340600692366579</v>
      </c>
      <c r="Z30">
        <f t="shared" si="17"/>
        <v>3.7951538319678071</v>
      </c>
      <c r="AA30">
        <f t="shared" si="18"/>
        <v>1.8125862202714074</v>
      </c>
      <c r="AB30">
        <f t="shared" si="19"/>
        <v>-108.51168868241476</v>
      </c>
      <c r="AC30">
        <f t="shared" si="20"/>
        <v>-36.894722651787177</v>
      </c>
      <c r="AD30">
        <f t="shared" si="21"/>
        <v>-2.7222159165060127</v>
      </c>
      <c r="AE30">
        <f t="shared" si="22"/>
        <v>83.159755811553666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53553.159072565832</v>
      </c>
      <c r="AK30" t="s">
        <v>293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353</v>
      </c>
      <c r="AR30">
        <v>15335.8</v>
      </c>
      <c r="AS30">
        <v>1149.3255999999999</v>
      </c>
      <c r="AT30">
        <v>1426.87</v>
      </c>
      <c r="AU30">
        <f t="shared" si="27"/>
        <v>0.19451274467891255</v>
      </c>
      <c r="AV30">
        <v>0.5</v>
      </c>
      <c r="AW30">
        <f t="shared" si="28"/>
        <v>1180.1700315545047</v>
      </c>
      <c r="AX30">
        <f t="shared" si="29"/>
        <v>22.383464305108127</v>
      </c>
      <c r="AY30">
        <f t="shared" si="30"/>
        <v>114.77905601273277</v>
      </c>
      <c r="AZ30">
        <f t="shared" si="31"/>
        <v>1.981364013650451E-2</v>
      </c>
      <c r="BA30">
        <f t="shared" si="32"/>
        <v>-1</v>
      </c>
      <c r="BB30" t="s">
        <v>354</v>
      </c>
      <c r="BC30">
        <v>1149.3255999999999</v>
      </c>
      <c r="BD30">
        <v>670.85</v>
      </c>
      <c r="BE30">
        <f t="shared" si="33"/>
        <v>0.52984504544912991</v>
      </c>
      <c r="BF30">
        <f t="shared" si="34"/>
        <v>0.36711251025105163</v>
      </c>
      <c r="BG30">
        <f t="shared" si="35"/>
        <v>2.1269583364388458</v>
      </c>
      <c r="BH30">
        <f t="shared" si="36"/>
        <v>0.19451274467891261</v>
      </c>
      <c r="BI30" t="e">
        <f t="shared" si="37"/>
        <v>#DIV/0!</v>
      </c>
      <c r="BJ30">
        <f t="shared" si="38"/>
        <v>0.21427994599782518</v>
      </c>
      <c r="BK30">
        <f t="shared" si="39"/>
        <v>0.78572005400217482</v>
      </c>
      <c r="BL30">
        <f t="shared" si="40"/>
        <v>1399.982</v>
      </c>
      <c r="BM30">
        <f t="shared" si="41"/>
        <v>1180.1700315545047</v>
      </c>
      <c r="BN30">
        <f t="shared" si="42"/>
        <v>0.8429894324030629</v>
      </c>
      <c r="BO30">
        <f t="shared" si="43"/>
        <v>0.19597886480612589</v>
      </c>
      <c r="BP30">
        <v>6</v>
      </c>
      <c r="BQ30">
        <v>0.5</v>
      </c>
      <c r="BR30" t="s">
        <v>296</v>
      </c>
      <c r="BS30">
        <v>2</v>
      </c>
      <c r="BT30">
        <v>1608237225.8499999</v>
      </c>
      <c r="BU30">
        <v>1199.5736666666701</v>
      </c>
      <c r="BV30">
        <v>1229.9733333333299</v>
      </c>
      <c r="BW30">
        <v>19.993189999999998</v>
      </c>
      <c r="BX30">
        <v>17.09976</v>
      </c>
      <c r="BY30">
        <v>1199.40366666667</v>
      </c>
      <c r="BZ30">
        <v>19.6891</v>
      </c>
      <c r="CA30">
        <v>500.04063333333301</v>
      </c>
      <c r="CB30">
        <v>101.637633333333</v>
      </c>
      <c r="CC30">
        <v>0.100011796666667</v>
      </c>
      <c r="CD30">
        <v>28.00142</v>
      </c>
      <c r="CE30">
        <v>28.232796666666701</v>
      </c>
      <c r="CF30">
        <v>999.9</v>
      </c>
      <c r="CG30">
        <v>0</v>
      </c>
      <c r="CH30">
        <v>0</v>
      </c>
      <c r="CI30">
        <v>9997.8306666666704</v>
      </c>
      <c r="CJ30">
        <v>0</v>
      </c>
      <c r="CK30">
        <v>72.115290000000002</v>
      </c>
      <c r="CL30">
        <v>1399.982</v>
      </c>
      <c r="CM30">
        <v>0.89999513333333303</v>
      </c>
      <c r="CN30">
        <v>0.100004836666667</v>
      </c>
      <c r="CO30">
        <v>0</v>
      </c>
      <c r="CP30">
        <v>1149.69166666667</v>
      </c>
      <c r="CQ30">
        <v>4.9994800000000001</v>
      </c>
      <c r="CR30">
        <v>16154.6566666667</v>
      </c>
      <c r="CS30">
        <v>11417.416666666701</v>
      </c>
      <c r="CT30">
        <v>49.099800000000002</v>
      </c>
      <c r="CU30">
        <v>50.637333333333302</v>
      </c>
      <c r="CV30">
        <v>50.0872666666667</v>
      </c>
      <c r="CW30">
        <v>50.3162666666666</v>
      </c>
      <c r="CX30">
        <v>50.858199999999997</v>
      </c>
      <c r="CY30">
        <v>1255.4770000000001</v>
      </c>
      <c r="CZ30">
        <v>139.505</v>
      </c>
      <c r="DA30">
        <v>0</v>
      </c>
      <c r="DB30">
        <v>119.5</v>
      </c>
      <c r="DC30">
        <v>0</v>
      </c>
      <c r="DD30">
        <v>1149.3255999999999</v>
      </c>
      <c r="DE30">
        <v>-32.024615377951903</v>
      </c>
      <c r="DF30">
        <v>-415.20769214631099</v>
      </c>
      <c r="DG30">
        <v>16149.88</v>
      </c>
      <c r="DH30">
        <v>15</v>
      </c>
      <c r="DI30">
        <v>1608236688.5999999</v>
      </c>
      <c r="DJ30" t="s">
        <v>334</v>
      </c>
      <c r="DK30">
        <v>1608236681.5999999</v>
      </c>
      <c r="DL30">
        <v>1608236688.5999999</v>
      </c>
      <c r="DM30">
        <v>26</v>
      </c>
      <c r="DN30">
        <v>0.57999999999999996</v>
      </c>
      <c r="DO30">
        <v>-6.0000000000000001E-3</v>
      </c>
      <c r="DP30">
        <v>0.95</v>
      </c>
      <c r="DQ30">
        <v>0.17599999999999999</v>
      </c>
      <c r="DR30">
        <v>519</v>
      </c>
      <c r="DS30">
        <v>17</v>
      </c>
      <c r="DT30">
        <v>0.09</v>
      </c>
      <c r="DU30">
        <v>0.02</v>
      </c>
      <c r="DV30">
        <v>22.3992922353628</v>
      </c>
      <c r="DW30">
        <v>-0.31863063359057803</v>
      </c>
      <c r="DX30">
        <v>0.121125375734108</v>
      </c>
      <c r="DY30">
        <v>1</v>
      </c>
      <c r="DZ30">
        <v>-30.419129032258098</v>
      </c>
      <c r="EA30">
        <v>0.13156935483884299</v>
      </c>
      <c r="EB30">
        <v>0.14167886721452999</v>
      </c>
      <c r="EC30">
        <v>1</v>
      </c>
      <c r="ED30">
        <v>2.89211258064516</v>
      </c>
      <c r="EE30">
        <v>0.118038870967732</v>
      </c>
      <c r="EF30">
        <v>9.1229137138631698E-3</v>
      </c>
      <c r="EG30">
        <v>1</v>
      </c>
      <c r="EH30">
        <v>3</v>
      </c>
      <c r="EI30">
        <v>3</v>
      </c>
      <c r="EJ30" t="s">
        <v>309</v>
      </c>
      <c r="EK30">
        <v>100</v>
      </c>
      <c r="EL30">
        <v>100</v>
      </c>
      <c r="EM30">
        <v>0.17</v>
      </c>
      <c r="EN30">
        <v>0.30499999999999999</v>
      </c>
      <c r="EO30">
        <v>1.21702850298315</v>
      </c>
      <c r="EP30">
        <v>-1.6043650578588901E-5</v>
      </c>
      <c r="EQ30">
        <v>-1.15305589960158E-6</v>
      </c>
      <c r="ER30">
        <v>3.6581349982770798E-10</v>
      </c>
      <c r="ES30">
        <v>-3.8025354337199897E-2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9.1999999999999993</v>
      </c>
      <c r="FB30">
        <v>9.1</v>
      </c>
      <c r="FC30">
        <v>2</v>
      </c>
      <c r="FD30">
        <v>508.52</v>
      </c>
      <c r="FE30">
        <v>476.79</v>
      </c>
      <c r="FF30">
        <v>23.959199999999999</v>
      </c>
      <c r="FG30">
        <v>33.433900000000001</v>
      </c>
      <c r="FH30">
        <v>30</v>
      </c>
      <c r="FI30">
        <v>33.555</v>
      </c>
      <c r="FJ30">
        <v>33.6096</v>
      </c>
      <c r="FK30">
        <v>47.588299999999997</v>
      </c>
      <c r="FL30">
        <v>4.6321199999999996</v>
      </c>
      <c r="FM30">
        <v>27.3062</v>
      </c>
      <c r="FN30">
        <v>23.967099999999999</v>
      </c>
      <c r="FO30">
        <v>1230.1400000000001</v>
      </c>
      <c r="FP30">
        <v>17.189299999999999</v>
      </c>
      <c r="FQ30">
        <v>98.007900000000006</v>
      </c>
      <c r="FR30">
        <v>101.86199999999999</v>
      </c>
    </row>
    <row r="31" spans="1:174" x14ac:dyDescent="0.25">
      <c r="A31">
        <v>15</v>
      </c>
      <c r="B31">
        <v>1608237350.5999999</v>
      </c>
      <c r="C31">
        <v>1501</v>
      </c>
      <c r="D31" t="s">
        <v>355</v>
      </c>
      <c r="E31" t="s">
        <v>356</v>
      </c>
      <c r="F31" t="s">
        <v>291</v>
      </c>
      <c r="G31" t="s">
        <v>292</v>
      </c>
      <c r="H31">
        <v>1608237342.5999999</v>
      </c>
      <c r="I31">
        <f t="shared" si="0"/>
        <v>2.3140861766832621E-3</v>
      </c>
      <c r="J31">
        <f t="shared" si="1"/>
        <v>2.3140861766832623</v>
      </c>
      <c r="K31">
        <f t="shared" si="2"/>
        <v>22.613766774598055</v>
      </c>
      <c r="L31">
        <f t="shared" si="3"/>
        <v>1399.9810645161299</v>
      </c>
      <c r="M31">
        <f t="shared" si="4"/>
        <v>1077.5124972789795</v>
      </c>
      <c r="N31">
        <f t="shared" si="5"/>
        <v>109.62568304028012</v>
      </c>
      <c r="O31">
        <f t="shared" si="6"/>
        <v>142.43350386060828</v>
      </c>
      <c r="P31">
        <f t="shared" si="7"/>
        <v>0.12904442743980277</v>
      </c>
      <c r="Q31">
        <f t="shared" si="8"/>
        <v>2.9594984359060152</v>
      </c>
      <c r="R31">
        <f t="shared" si="9"/>
        <v>0.12599803404505233</v>
      </c>
      <c r="S31">
        <f t="shared" si="10"/>
        <v>7.9016487699854476E-2</v>
      </c>
      <c r="T31">
        <f t="shared" si="11"/>
        <v>231.28469291797828</v>
      </c>
      <c r="U31">
        <f t="shared" si="12"/>
        <v>28.747065399626205</v>
      </c>
      <c r="V31">
        <f t="shared" si="13"/>
        <v>28.253967741935501</v>
      </c>
      <c r="W31">
        <f t="shared" si="14"/>
        <v>3.8513881643341783</v>
      </c>
      <c r="X31">
        <f t="shared" si="15"/>
        <v>53.698681390431283</v>
      </c>
      <c r="Y31">
        <f t="shared" si="16"/>
        <v>2.0369060765122362</v>
      </c>
      <c r="Z31">
        <f t="shared" si="17"/>
        <v>3.7932143281179305</v>
      </c>
      <c r="AA31">
        <f t="shared" si="18"/>
        <v>1.8144820878219421</v>
      </c>
      <c r="AB31">
        <f t="shared" si="19"/>
        <v>-102.05120039173185</v>
      </c>
      <c r="AC31">
        <f t="shared" si="20"/>
        <v>-41.693636366585039</v>
      </c>
      <c r="AD31">
        <f t="shared" si="21"/>
        <v>-3.07465275531621</v>
      </c>
      <c r="AE31">
        <f t="shared" si="22"/>
        <v>84.465203404345175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53606.157750214574</v>
      </c>
      <c r="AK31" t="s">
        <v>293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357</v>
      </c>
      <c r="AR31">
        <v>15334.9</v>
      </c>
      <c r="AS31">
        <v>1128.94038461538</v>
      </c>
      <c r="AT31">
        <v>1399.9</v>
      </c>
      <c r="AU31">
        <f t="shared" si="27"/>
        <v>0.19355640787529116</v>
      </c>
      <c r="AV31">
        <v>0.5</v>
      </c>
      <c r="AW31">
        <f t="shared" si="28"/>
        <v>1180.1519434899565</v>
      </c>
      <c r="AX31">
        <f t="shared" si="29"/>
        <v>22.613766774598055</v>
      </c>
      <c r="AY31">
        <f t="shared" si="30"/>
        <v>114.21298546447979</v>
      </c>
      <c r="AZ31">
        <f t="shared" si="31"/>
        <v>2.0009090274229605E-2</v>
      </c>
      <c r="BA31">
        <f t="shared" si="32"/>
        <v>-1</v>
      </c>
      <c r="BB31" t="s">
        <v>358</v>
      </c>
      <c r="BC31">
        <v>1128.94038461538</v>
      </c>
      <c r="BD31">
        <v>668.19</v>
      </c>
      <c r="BE31">
        <f t="shared" si="33"/>
        <v>0.52268733480962926</v>
      </c>
      <c r="BF31">
        <f t="shared" si="34"/>
        <v>0.37031011655522006</v>
      </c>
      <c r="BG31">
        <f t="shared" si="35"/>
        <v>2.0950627815441716</v>
      </c>
      <c r="BH31">
        <f t="shared" si="36"/>
        <v>0.19355640787529113</v>
      </c>
      <c r="BI31" t="e">
        <f t="shared" si="37"/>
        <v>#DIV/0!</v>
      </c>
      <c r="BJ31">
        <f t="shared" si="38"/>
        <v>0.21917677864392485</v>
      </c>
      <c r="BK31">
        <f t="shared" si="39"/>
        <v>0.78082322135607518</v>
      </c>
      <c r="BL31">
        <f t="shared" si="40"/>
        <v>1399.9606451612899</v>
      </c>
      <c r="BM31">
        <f t="shared" si="41"/>
        <v>1180.1519434899565</v>
      </c>
      <c r="BN31">
        <f t="shared" si="42"/>
        <v>0.84298937085762915</v>
      </c>
      <c r="BO31">
        <f t="shared" si="43"/>
        <v>0.19597874171525828</v>
      </c>
      <c r="BP31">
        <v>6</v>
      </c>
      <c r="BQ31">
        <v>0.5</v>
      </c>
      <c r="BR31" t="s">
        <v>296</v>
      </c>
      <c r="BS31">
        <v>2</v>
      </c>
      <c r="BT31">
        <v>1608237342.5999999</v>
      </c>
      <c r="BU31">
        <v>1399.9810645161299</v>
      </c>
      <c r="BV31">
        <v>1431.0029032258101</v>
      </c>
      <c r="BW31">
        <v>20.020780645161299</v>
      </c>
      <c r="BX31">
        <v>17.299674193548402</v>
      </c>
      <c r="BY31">
        <v>1399.64806451613</v>
      </c>
      <c r="BZ31">
        <v>19.824780645161301</v>
      </c>
      <c r="CA31">
        <v>500.036967741936</v>
      </c>
      <c r="CB31">
        <v>101.63961290322599</v>
      </c>
      <c r="CC31">
        <v>9.9980203225806405E-2</v>
      </c>
      <c r="CD31">
        <v>27.992651612903199</v>
      </c>
      <c r="CE31">
        <v>28.253967741935501</v>
      </c>
      <c r="CF31">
        <v>999.9</v>
      </c>
      <c r="CG31">
        <v>0</v>
      </c>
      <c r="CH31">
        <v>0</v>
      </c>
      <c r="CI31">
        <v>10007.640322580601</v>
      </c>
      <c r="CJ31">
        <v>0</v>
      </c>
      <c r="CK31">
        <v>74.584796774193507</v>
      </c>
      <c r="CL31">
        <v>1399.9606451612899</v>
      </c>
      <c r="CM31">
        <v>0.89999461290322602</v>
      </c>
      <c r="CN31">
        <v>0.100005458064516</v>
      </c>
      <c r="CO31">
        <v>0</v>
      </c>
      <c r="CP31">
        <v>1129.21129032258</v>
      </c>
      <c r="CQ31">
        <v>4.9994800000000001</v>
      </c>
      <c r="CR31">
        <v>15894.6935483871</v>
      </c>
      <c r="CS31">
        <v>11417.2322580645</v>
      </c>
      <c r="CT31">
        <v>49.252000000000002</v>
      </c>
      <c r="CU31">
        <v>50.765999999999998</v>
      </c>
      <c r="CV31">
        <v>50.258000000000003</v>
      </c>
      <c r="CW31">
        <v>50.447161290322597</v>
      </c>
      <c r="CX31">
        <v>50.983741935483899</v>
      </c>
      <c r="CY31">
        <v>1255.4606451612899</v>
      </c>
      <c r="CZ31">
        <v>139.5</v>
      </c>
      <c r="DA31">
        <v>0</v>
      </c>
      <c r="DB31">
        <v>116.59999990463299</v>
      </c>
      <c r="DC31">
        <v>0</v>
      </c>
      <c r="DD31">
        <v>1128.94038461538</v>
      </c>
      <c r="DE31">
        <v>-25.791794896780502</v>
      </c>
      <c r="DF31">
        <v>-346.564102854179</v>
      </c>
      <c r="DG31">
        <v>15890.8692307692</v>
      </c>
      <c r="DH31">
        <v>15</v>
      </c>
      <c r="DI31">
        <v>1608237379.0999999</v>
      </c>
      <c r="DJ31" t="s">
        <v>359</v>
      </c>
      <c r="DK31">
        <v>1608237372.5999999</v>
      </c>
      <c r="DL31">
        <v>1608237379.0999999</v>
      </c>
      <c r="DM31">
        <v>27</v>
      </c>
      <c r="DN31">
        <v>0.42899999999999999</v>
      </c>
      <c r="DO31">
        <v>-8.0000000000000002E-3</v>
      </c>
      <c r="DP31">
        <v>0.33300000000000002</v>
      </c>
      <c r="DQ31">
        <v>0.19600000000000001</v>
      </c>
      <c r="DR31">
        <v>1431</v>
      </c>
      <c r="DS31">
        <v>17</v>
      </c>
      <c r="DT31">
        <v>0.05</v>
      </c>
      <c r="DU31">
        <v>0.03</v>
      </c>
      <c r="DV31">
        <v>22.804883847650899</v>
      </c>
      <c r="DW31">
        <v>-0.32205004765277001</v>
      </c>
      <c r="DX31">
        <v>9.4034571761961394E-2</v>
      </c>
      <c r="DY31">
        <v>1</v>
      </c>
      <c r="DZ31">
        <v>-31.418045161290301</v>
      </c>
      <c r="EA31">
        <v>0.15727741935488801</v>
      </c>
      <c r="EB31">
        <v>0.11222225021950299</v>
      </c>
      <c r="EC31">
        <v>1</v>
      </c>
      <c r="ED31">
        <v>2.83416548387097</v>
      </c>
      <c r="EE31">
        <v>6.9546774193539898E-2</v>
      </c>
      <c r="EF31">
        <v>5.2826812832180697E-3</v>
      </c>
      <c r="EG31">
        <v>1</v>
      </c>
      <c r="EH31">
        <v>3</v>
      </c>
      <c r="EI31">
        <v>3</v>
      </c>
      <c r="EJ31" t="s">
        <v>309</v>
      </c>
      <c r="EK31">
        <v>100</v>
      </c>
      <c r="EL31">
        <v>100</v>
      </c>
      <c r="EM31">
        <v>0.33300000000000002</v>
      </c>
      <c r="EN31">
        <v>0.19600000000000001</v>
      </c>
      <c r="EO31">
        <v>1.21702850298315</v>
      </c>
      <c r="EP31">
        <v>-1.6043650578588901E-5</v>
      </c>
      <c r="EQ31">
        <v>-1.15305589960158E-6</v>
      </c>
      <c r="ER31">
        <v>3.6581349982770798E-10</v>
      </c>
      <c r="ES31">
        <v>-3.8025354337199897E-2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11.2</v>
      </c>
      <c r="FB31">
        <v>11</v>
      </c>
      <c r="FC31">
        <v>2</v>
      </c>
      <c r="FD31">
        <v>508.51299999999998</v>
      </c>
      <c r="FE31">
        <v>476.90100000000001</v>
      </c>
      <c r="FF31">
        <v>23.9802</v>
      </c>
      <c r="FG31">
        <v>33.453000000000003</v>
      </c>
      <c r="FH31">
        <v>30.000299999999999</v>
      </c>
      <c r="FI31">
        <v>33.542999999999999</v>
      </c>
      <c r="FJ31">
        <v>33.593299999999999</v>
      </c>
      <c r="FK31">
        <v>53.795699999999997</v>
      </c>
      <c r="FL31">
        <v>5.5179799999999997</v>
      </c>
      <c r="FM31">
        <v>28.066700000000001</v>
      </c>
      <c r="FN31">
        <v>23.980899999999998</v>
      </c>
      <c r="FO31">
        <v>1431.26</v>
      </c>
      <c r="FP31">
        <v>17.268999999999998</v>
      </c>
      <c r="FQ31">
        <v>98.001400000000004</v>
      </c>
      <c r="FR31">
        <v>101.855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2020-12-17T14:43:49Z</dcterms:created>
  <dcterms:modified xsi:type="dcterms:W3CDTF">2021-05-04T23:49:58Z</dcterms:modified>
</cp:coreProperties>
</file>