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6E33204-B208-4DA5-ACAC-9576452DDEB1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X31" i="1"/>
  <c r="AU31" i="1"/>
  <c r="AN31" i="1"/>
  <c r="AO31" i="1" s="1"/>
  <c r="AI31" i="1"/>
  <c r="AG31" i="1"/>
  <c r="K31" i="1" s="1"/>
  <c r="Y31" i="1"/>
  <c r="X31" i="1"/>
  <c r="W31" i="1"/>
  <c r="P31" i="1"/>
  <c r="N31" i="1"/>
  <c r="J31" i="1"/>
  <c r="BO30" i="1"/>
  <c r="BN30" i="1"/>
  <c r="BM30" i="1"/>
  <c r="S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/>
  <c r="J30" i="1" s="1"/>
  <c r="AX30" i="1" s="1"/>
  <c r="Y30" i="1"/>
  <c r="X30" i="1"/>
  <c r="W30" i="1"/>
  <c r="P30" i="1"/>
  <c r="K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I28" i="1"/>
  <c r="AA28" i="1" s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N27" i="1"/>
  <c r="J27" i="1"/>
  <c r="AX27" i="1" s="1"/>
  <c r="BO26" i="1"/>
  <c r="BN26" i="1"/>
  <c r="BM26" i="1"/>
  <c r="AW26" i="1" s="1"/>
  <c r="AY26" i="1" s="1"/>
  <c r="BL26" i="1"/>
  <c r="BI26" i="1"/>
  <c r="BH26" i="1"/>
  <c r="BG26" i="1"/>
  <c r="BF26" i="1"/>
  <c r="BJ26" i="1" s="1"/>
  <c r="BK26" i="1" s="1"/>
  <c r="BE26" i="1"/>
  <c r="AZ26" i="1" s="1"/>
  <c r="BB26" i="1"/>
  <c r="AU26" i="1"/>
  <c r="AO26" i="1"/>
  <c r="AN26" i="1"/>
  <c r="AI26" i="1"/>
  <c r="AG26" i="1"/>
  <c r="N26" i="1" s="1"/>
  <c r="Y26" i="1"/>
  <c r="X26" i="1"/>
  <c r="W26" i="1"/>
  <c r="S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B25" i="1"/>
  <c r="AZ25" i="1"/>
  <c r="AU25" i="1"/>
  <c r="AN25" i="1"/>
  <c r="AO25" i="1" s="1"/>
  <c r="AI25" i="1"/>
  <c r="AG25" i="1" s="1"/>
  <c r="Y25" i="1"/>
  <c r="X25" i="1"/>
  <c r="W25" i="1" s="1"/>
  <c r="P25" i="1"/>
  <c r="BO24" i="1"/>
  <c r="S24" i="1" s="1"/>
  <c r="BN24" i="1"/>
  <c r="BM24" i="1"/>
  <c r="BL24" i="1"/>
  <c r="BI24" i="1"/>
  <c r="BH24" i="1"/>
  <c r="BG24" i="1"/>
  <c r="BF24" i="1"/>
  <c r="BJ24" i="1" s="1"/>
  <c r="BK24" i="1" s="1"/>
  <c r="BE24" i="1"/>
  <c r="AZ24" i="1" s="1"/>
  <c r="BB24" i="1"/>
  <c r="AW24" i="1"/>
  <c r="AU24" i="1"/>
  <c r="AY24" i="1" s="1"/>
  <c r="AO24" i="1"/>
  <c r="AN24" i="1"/>
  <c r="AI24" i="1"/>
  <c r="AG24" i="1" s="1"/>
  <c r="Y24" i="1"/>
  <c r="W24" i="1" s="1"/>
  <c r="X24" i="1"/>
  <c r="P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/>
  <c r="J22" i="1" s="1"/>
  <c r="AX22" i="1" s="1"/>
  <c r="BA22" i="1" s="1"/>
  <c r="Y22" i="1"/>
  <c r="X22" i="1"/>
  <c r="W22" i="1"/>
  <c r="S22" i="1"/>
  <c r="P22" i="1"/>
  <c r="K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 s="1"/>
  <c r="Y20" i="1"/>
  <c r="W20" i="1" s="1"/>
  <c r="X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N19" i="1"/>
  <c r="J19" i="1"/>
  <c r="AX19" i="1" s="1"/>
  <c r="BO18" i="1"/>
  <c r="BN18" i="1"/>
  <c r="BM18" i="1"/>
  <c r="AW18" i="1" s="1"/>
  <c r="AY18" i="1" s="1"/>
  <c r="BL18" i="1"/>
  <c r="BI18" i="1"/>
  <c r="BH18" i="1"/>
  <c r="BG18" i="1"/>
  <c r="BF18" i="1"/>
  <c r="BJ18" i="1" s="1"/>
  <c r="BK18" i="1" s="1"/>
  <c r="BE18" i="1"/>
  <c r="AZ18" i="1" s="1"/>
  <c r="BB18" i="1"/>
  <c r="AU18" i="1"/>
  <c r="AO18" i="1"/>
  <c r="AN18" i="1"/>
  <c r="AI18" i="1"/>
  <c r="AG18" i="1"/>
  <c r="N18" i="1" s="1"/>
  <c r="Y18" i="1"/>
  <c r="X18" i="1"/>
  <c r="W18" i="1"/>
  <c r="S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K17" i="1" l="1"/>
  <c r="J17" i="1"/>
  <c r="AX17" i="1" s="1"/>
  <c r="BA17" i="1" s="1"/>
  <c r="I17" i="1"/>
  <c r="AH17" i="1"/>
  <c r="N17" i="1"/>
  <c r="S20" i="1"/>
  <c r="AW20" i="1"/>
  <c r="AY20" i="1" s="1"/>
  <c r="AY21" i="1"/>
  <c r="AW27" i="1"/>
  <c r="BA27" i="1" s="1"/>
  <c r="S27" i="1"/>
  <c r="N29" i="1"/>
  <c r="K29" i="1"/>
  <c r="J29" i="1"/>
  <c r="AX29" i="1" s="1"/>
  <c r="I29" i="1"/>
  <c r="AH29" i="1"/>
  <c r="AW23" i="1"/>
  <c r="S23" i="1"/>
  <c r="AW19" i="1"/>
  <c r="AY19" i="1" s="1"/>
  <c r="S19" i="1"/>
  <c r="AW21" i="1"/>
  <c r="S21" i="1"/>
  <c r="S25" i="1"/>
  <c r="AW25" i="1"/>
  <c r="AY25" i="1" s="1"/>
  <c r="AY27" i="1"/>
  <c r="AY17" i="1"/>
  <c r="S17" i="1"/>
  <c r="AW17" i="1"/>
  <c r="S28" i="1"/>
  <c r="AW28" i="1"/>
  <c r="AY28" i="1" s="1"/>
  <c r="K20" i="1"/>
  <c r="J20" i="1"/>
  <c r="AX20" i="1" s="1"/>
  <c r="BA20" i="1" s="1"/>
  <c r="I20" i="1"/>
  <c r="AH20" i="1"/>
  <c r="N20" i="1"/>
  <c r="AW29" i="1"/>
  <c r="AY29" i="1" s="1"/>
  <c r="S29" i="1"/>
  <c r="K23" i="1"/>
  <c r="J23" i="1"/>
  <c r="AX23" i="1" s="1"/>
  <c r="BA23" i="1" s="1"/>
  <c r="I23" i="1"/>
  <c r="AH23" i="1"/>
  <c r="N23" i="1"/>
  <c r="BA31" i="1"/>
  <c r="AW31" i="1"/>
  <c r="AY31" i="1" s="1"/>
  <c r="S31" i="1"/>
  <c r="K25" i="1"/>
  <c r="J25" i="1"/>
  <c r="AX25" i="1" s="1"/>
  <c r="BA25" i="1" s="1"/>
  <c r="I25" i="1"/>
  <c r="AH25" i="1"/>
  <c r="N25" i="1"/>
  <c r="AH24" i="1"/>
  <c r="N24" i="1"/>
  <c r="K24" i="1"/>
  <c r="J24" i="1"/>
  <c r="AX24" i="1" s="1"/>
  <c r="BA24" i="1" s="1"/>
  <c r="I24" i="1"/>
  <c r="AA19" i="1"/>
  <c r="AH21" i="1"/>
  <c r="N21" i="1"/>
  <c r="K21" i="1"/>
  <c r="J21" i="1"/>
  <c r="AX21" i="1" s="1"/>
  <c r="BA21" i="1" s="1"/>
  <c r="I21" i="1"/>
  <c r="AY23" i="1"/>
  <c r="AA27" i="1"/>
  <c r="AH18" i="1"/>
  <c r="K19" i="1"/>
  <c r="T22" i="1"/>
  <c r="U22" i="1" s="1"/>
  <c r="AH26" i="1"/>
  <c r="K27" i="1"/>
  <c r="N28" i="1"/>
  <c r="I18" i="1"/>
  <c r="I26" i="1"/>
  <c r="AW30" i="1"/>
  <c r="BA30" i="1" s="1"/>
  <c r="AH31" i="1"/>
  <c r="J18" i="1"/>
  <c r="AX18" i="1" s="1"/>
  <c r="BA18" i="1" s="1"/>
  <c r="N22" i="1"/>
  <c r="J26" i="1"/>
  <c r="AX26" i="1" s="1"/>
  <c r="BA26" i="1" s="1"/>
  <c r="AH28" i="1"/>
  <c r="N30" i="1"/>
  <c r="I31" i="1"/>
  <c r="K18" i="1"/>
  <c r="K26" i="1"/>
  <c r="AH22" i="1"/>
  <c r="J28" i="1"/>
  <c r="AX28" i="1" s="1"/>
  <c r="BA28" i="1" s="1"/>
  <c r="AH30" i="1"/>
  <c r="AH19" i="1"/>
  <c r="I22" i="1"/>
  <c r="AH27" i="1"/>
  <c r="I30" i="1"/>
  <c r="T30" i="1" s="1"/>
  <c r="U30" i="1" s="1"/>
  <c r="V30" i="1" l="1"/>
  <c r="Z30" i="1" s="1"/>
  <c r="AC30" i="1"/>
  <c r="AB30" i="1"/>
  <c r="Q22" i="1"/>
  <c r="O22" i="1" s="1"/>
  <c r="R22" i="1" s="1"/>
  <c r="L22" i="1" s="1"/>
  <c r="M22" i="1" s="1"/>
  <c r="AA22" i="1"/>
  <c r="AA24" i="1"/>
  <c r="AA25" i="1"/>
  <c r="T21" i="1"/>
  <c r="U21" i="1" s="1"/>
  <c r="AA29" i="1"/>
  <c r="T17" i="1"/>
  <c r="U17" i="1" s="1"/>
  <c r="T24" i="1"/>
  <c r="U24" i="1" s="1"/>
  <c r="BA29" i="1"/>
  <c r="T20" i="1"/>
  <c r="U20" i="1" s="1"/>
  <c r="T29" i="1"/>
  <c r="U29" i="1" s="1"/>
  <c r="AA31" i="1"/>
  <c r="AA26" i="1"/>
  <c r="AA23" i="1"/>
  <c r="T19" i="1"/>
  <c r="U19" i="1" s="1"/>
  <c r="V22" i="1"/>
  <c r="Z22" i="1" s="1"/>
  <c r="AC22" i="1"/>
  <c r="AA18" i="1"/>
  <c r="T31" i="1"/>
  <c r="U31" i="1" s="1"/>
  <c r="Q31" i="1" s="1"/>
  <c r="O31" i="1" s="1"/>
  <c r="R31" i="1" s="1"/>
  <c r="L31" i="1" s="1"/>
  <c r="M31" i="1" s="1"/>
  <c r="AA20" i="1"/>
  <c r="Q20" i="1"/>
  <c r="O20" i="1" s="1"/>
  <c r="R20" i="1" s="1"/>
  <c r="L20" i="1" s="1"/>
  <c r="M20" i="1" s="1"/>
  <c r="T26" i="1"/>
  <c r="U26" i="1" s="1"/>
  <c r="AY30" i="1"/>
  <c r="T28" i="1"/>
  <c r="U28" i="1" s="1"/>
  <c r="BA19" i="1"/>
  <c r="T27" i="1"/>
  <c r="U27" i="1" s="1"/>
  <c r="AA17" i="1"/>
  <c r="Q17" i="1"/>
  <c r="O17" i="1" s="1"/>
  <c r="R17" i="1" s="1"/>
  <c r="L17" i="1" s="1"/>
  <c r="M17" i="1" s="1"/>
  <c r="AB22" i="1"/>
  <c r="T25" i="1"/>
  <c r="U25" i="1" s="1"/>
  <c r="T23" i="1"/>
  <c r="U23" i="1" s="1"/>
  <c r="Q23" i="1" s="1"/>
  <c r="O23" i="1" s="1"/>
  <c r="R23" i="1" s="1"/>
  <c r="L23" i="1" s="1"/>
  <c r="M23" i="1" s="1"/>
  <c r="Q30" i="1"/>
  <c r="O30" i="1" s="1"/>
  <c r="R30" i="1" s="1"/>
  <c r="L30" i="1" s="1"/>
  <c r="M30" i="1" s="1"/>
  <c r="AA30" i="1"/>
  <c r="T18" i="1"/>
  <c r="U18" i="1" s="1"/>
  <c r="AA21" i="1"/>
  <c r="Q21" i="1"/>
  <c r="O21" i="1" s="1"/>
  <c r="R21" i="1" s="1"/>
  <c r="L21" i="1" s="1"/>
  <c r="M21" i="1" s="1"/>
  <c r="V25" i="1" l="1"/>
  <c r="Z25" i="1" s="1"/>
  <c r="AC25" i="1"/>
  <c r="AB25" i="1"/>
  <c r="V28" i="1"/>
  <c r="Z28" i="1" s="1"/>
  <c r="AC28" i="1"/>
  <c r="Q28" i="1"/>
  <c r="O28" i="1" s="1"/>
  <c r="R28" i="1" s="1"/>
  <c r="L28" i="1" s="1"/>
  <c r="M28" i="1" s="1"/>
  <c r="AB28" i="1"/>
  <c r="V24" i="1"/>
  <c r="Z24" i="1" s="1"/>
  <c r="AC24" i="1"/>
  <c r="AB24" i="1"/>
  <c r="AD22" i="1"/>
  <c r="Q24" i="1"/>
  <c r="O24" i="1" s="1"/>
  <c r="R24" i="1" s="1"/>
  <c r="L24" i="1" s="1"/>
  <c r="M24" i="1" s="1"/>
  <c r="V18" i="1"/>
  <c r="Z18" i="1" s="1"/>
  <c r="AC18" i="1"/>
  <c r="AD18" i="1" s="1"/>
  <c r="AB18" i="1"/>
  <c r="V26" i="1"/>
  <c r="Z26" i="1" s="1"/>
  <c r="AC26" i="1"/>
  <c r="AB26" i="1"/>
  <c r="AB17" i="1"/>
  <c r="V17" i="1"/>
  <c r="Z17" i="1" s="1"/>
  <c r="AC17" i="1"/>
  <c r="AD17" i="1" s="1"/>
  <c r="V19" i="1"/>
  <c r="Z19" i="1" s="1"/>
  <c r="AC19" i="1"/>
  <c r="AB19" i="1"/>
  <c r="Q19" i="1"/>
  <c r="O19" i="1" s="1"/>
  <c r="R19" i="1" s="1"/>
  <c r="L19" i="1" s="1"/>
  <c r="M19" i="1" s="1"/>
  <c r="V29" i="1"/>
  <c r="Z29" i="1" s="1"/>
  <c r="AC29" i="1"/>
  <c r="AB29" i="1"/>
  <c r="Q29" i="1"/>
  <c r="O29" i="1" s="1"/>
  <c r="R29" i="1" s="1"/>
  <c r="L29" i="1" s="1"/>
  <c r="M29" i="1" s="1"/>
  <c r="V27" i="1"/>
  <c r="Z27" i="1" s="1"/>
  <c r="AC27" i="1"/>
  <c r="AB27" i="1"/>
  <c r="Q27" i="1"/>
  <c r="O27" i="1" s="1"/>
  <c r="R27" i="1" s="1"/>
  <c r="L27" i="1" s="1"/>
  <c r="M27" i="1" s="1"/>
  <c r="V21" i="1"/>
  <c r="Z21" i="1" s="1"/>
  <c r="AC21" i="1"/>
  <c r="AB21" i="1"/>
  <c r="AC23" i="1"/>
  <c r="AD23" i="1" s="1"/>
  <c r="V23" i="1"/>
  <c r="Z23" i="1" s="1"/>
  <c r="AB23" i="1"/>
  <c r="AC31" i="1"/>
  <c r="AD31" i="1" s="1"/>
  <c r="V31" i="1"/>
  <c r="Z31" i="1" s="1"/>
  <c r="AB31" i="1"/>
  <c r="V20" i="1"/>
  <c r="Z20" i="1" s="1"/>
  <c r="AC20" i="1"/>
  <c r="AB20" i="1"/>
  <c r="AD30" i="1"/>
  <c r="Q18" i="1"/>
  <c r="O18" i="1" s="1"/>
  <c r="R18" i="1" s="1"/>
  <c r="L18" i="1" s="1"/>
  <c r="M18" i="1" s="1"/>
  <c r="Q26" i="1"/>
  <c r="O26" i="1" s="1"/>
  <c r="R26" i="1" s="1"/>
  <c r="L26" i="1" s="1"/>
  <c r="M26" i="1" s="1"/>
  <c r="Q25" i="1"/>
  <c r="O25" i="1" s="1"/>
  <c r="R25" i="1" s="1"/>
  <c r="L25" i="1" s="1"/>
  <c r="M25" i="1" s="1"/>
  <c r="AD27" i="1" l="1"/>
  <c r="AD19" i="1"/>
  <c r="AD28" i="1"/>
  <c r="AD20" i="1"/>
  <c r="AD21" i="1"/>
  <c r="AD29" i="1"/>
  <c r="AD25" i="1"/>
  <c r="AD26" i="1"/>
  <c r="AD24" i="1"/>
</calcChain>
</file>

<file path=xl/sharedStrings.xml><?xml version="1.0" encoding="utf-8"?>
<sst xmlns="http://schemas.openxmlformats.org/spreadsheetml/2006/main" count="701" uniqueCount="358">
  <si>
    <t>File opened</t>
  </si>
  <si>
    <t>2020-12-17 14:12:13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</si>
  <si>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</si>
  <si>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</si>
  <si>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</si>
  <si>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</si>
  <si>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</si>
  <si>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</si>
  <si>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</si>
  <si>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</si>
  <si>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</si>
  <si>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</si>
  <si>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</si>
  <si>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</si>
  <si>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</si>
  <si>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</si>
  <si>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</si>
  <si>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</si>
  <si>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</si>
  <si>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</si>
  <si>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</si>
  <si>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</si>
  <si>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</si>
  <si>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14:12:13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</si>
  <si>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</si>
  <si>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</si>
  <si>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</si>
  <si>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</si>
  <si>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</si>
  <si>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</si>
  <si>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</si>
  <si>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</si>
  <si>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</si>
  <si>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</si>
  <si>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</si>
  <si>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</si>
  <si>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</si>
  <si>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</si>
  <si>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</si>
  <si>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</si>
  <si>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</si>
  <si>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</si>
  <si>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</si>
  <si>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</si>
  <si>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</si>
  <si>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</si>
  <si>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</si>
  <si>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</si>
  <si>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</si>
  <si>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</si>
  <si>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</si>
  <si>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</si>
  <si>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</si>
  <si>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</si>
  <si>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</si>
  <si>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</si>
  <si>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</si>
  <si>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</si>
  <si>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</si>
  <si>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</si>
  <si>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</si>
  <si>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</si>
  <si>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</si>
  <si>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</si>
  <si>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</si>
  <si>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</si>
  <si>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</si>
  <si>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</si>
  <si>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</si>
  <si>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</si>
  <si>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</si>
  <si>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</si>
  <si>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</si>
  <si>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</si>
  <si>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</si>
  <si>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</si>
  <si>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</si>
  <si>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</si>
  <si>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</si>
  <si>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</si>
  <si>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</si>
  <si>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</si>
  <si>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</si>
  <si>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</si>
  <si>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</si>
  <si>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</si>
  <si>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</si>
  <si>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</si>
  <si>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</si>
  <si>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</si>
  <si>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</si>
  <si>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</si>
  <si>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</si>
  <si>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</si>
  <si>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</si>
  <si>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</si>
  <si>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</si>
  <si>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</si>
  <si>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</si>
  <si>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</si>
  <si>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</si>
  <si>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</si>
  <si>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</si>
  <si>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</si>
  <si>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</si>
  <si>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</si>
  <si>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</si>
  <si>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</si>
  <si>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</si>
  <si>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</si>
  <si>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</si>
  <si>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</si>
  <si>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</si>
  <si>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</si>
  <si>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</si>
  <si>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</si>
  <si>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</si>
  <si>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</si>
  <si>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</si>
  <si>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</si>
  <si>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</si>
  <si>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</si>
  <si>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</si>
  <si>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</si>
  <si>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</si>
  <si>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</si>
  <si>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</si>
  <si>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</si>
  <si>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</si>
  <si>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</si>
  <si>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</si>
  <si>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</si>
  <si>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</si>
  <si>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</si>
  <si>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</si>
  <si>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</si>
  <si>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</si>
  <si>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</si>
  <si>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</si>
  <si>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</si>
  <si>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</si>
  <si>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</si>
  <si>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</si>
  <si>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</si>
  <si>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</si>
  <si>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</si>
  <si>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</si>
  <si>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</si>
  <si>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</si>
  <si>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</si>
  <si>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</si>
  <si>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</si>
  <si>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</si>
  <si>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</si>
  <si>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</si>
  <si>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</si>
  <si>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</si>
  <si>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</si>
  <si>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</si>
  <si>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</si>
  <si>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</si>
  <si>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</si>
  <si>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</si>
  <si>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</si>
  <si>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</si>
  <si>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</si>
  <si>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</si>
  <si>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</si>
  <si>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</si>
  <si>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</si>
  <si>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</si>
  <si>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</si>
  <si>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</si>
  <si>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</si>
  <si>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</si>
  <si>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</si>
  <si>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</si>
  <si>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</si>
  <si>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</si>
  <si>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</si>
  <si>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</si>
  <si>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</si>
  <si>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</si>
  <si>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</si>
  <si>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</si>
  <si>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</si>
  <si>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</si>
  <si>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</si>
  <si>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</si>
  <si>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</si>
  <si>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</si>
  <si>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</si>
  <si>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</si>
  <si>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</si>
  <si>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</si>
  <si>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</si>
  <si>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</si>
  <si>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</si>
  <si>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</si>
  <si>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</si>
  <si>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</si>
  <si>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</si>
  <si>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</si>
  <si>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</si>
  <si>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</si>
  <si>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</si>
  <si>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</si>
  <si>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</si>
  <si>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</si>
  <si>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</si>
  <si>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</si>
  <si>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</si>
  <si>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</si>
  <si>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</si>
  <si>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</si>
  <si>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</si>
  <si>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</si>
  <si>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</si>
  <si>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</si>
  <si>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</si>
  <si>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</si>
  <si>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</si>
  <si>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</si>
  <si>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</si>
  <si>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</si>
  <si>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</si>
  <si>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</si>
  <si>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</si>
  <si>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</si>
  <si>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</si>
  <si>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</si>
  <si>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</si>
  <si>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</si>
  <si>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</si>
  <si>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</si>
  <si>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</si>
  <si>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</si>
  <si>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</si>
  <si>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</si>
  <si>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</si>
  <si>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</si>
  <si>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</si>
  <si>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</si>
  <si>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</si>
  <si>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</si>
  <si>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</si>
  <si>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</si>
  <si>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</si>
  <si>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</si>
  <si>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</si>
  <si>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</si>
  <si>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</si>
  <si>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</si>
  <si>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</si>
  <si>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</si>
  <si>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</si>
  <si>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</si>
  <si>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</si>
  <si>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</si>
  <si>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</si>
  <si>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</si>
  <si>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</si>
  <si>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</si>
  <si>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</si>
  <si>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</si>
  <si>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</si>
  <si>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</si>
  <si>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</si>
  <si>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</si>
  <si>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</si>
  <si>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</si>
  <si>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</si>
  <si>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</si>
  <si>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</si>
  <si>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</si>
  <si>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</si>
  <si>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</si>
  <si>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</si>
  <si>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</si>
  <si>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</si>
  <si>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</si>
  <si>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</si>
  <si>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</si>
  <si>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</si>
  <si>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</si>
  <si>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</si>
  <si>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</si>
  <si>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14:15:51</t>
  </si>
  <si>
    <t>14:15:51</t>
  </si>
  <si>
    <t>1149</t>
  </si>
  <si>
    <t>_1</t>
  </si>
  <si>
    <t>RECT-4143-20200907-06_33_50</t>
  </si>
  <si>
    <t>RECT-637-20201217-14_15_48</t>
  </si>
  <si>
    <t>DARK-638-20201217-14_15_50</t>
  </si>
  <si>
    <t>0: Broadleaf</t>
  </si>
  <si>
    <t>14:09:03</t>
  </si>
  <si>
    <t>1/3</t>
  </si>
  <si>
    <t>20201217 14:17:51</t>
  </si>
  <si>
    <t>14:17:51</t>
  </si>
  <si>
    <t>RECT-639-20201217-14_17_48</t>
  </si>
  <si>
    <t>DARK-640-20201217-14_17_50</t>
  </si>
  <si>
    <t>2/3</t>
  </si>
  <si>
    <t>20201217 14:19:02</t>
  </si>
  <si>
    <t>14:19:02</t>
  </si>
  <si>
    <t>RECT-641-20201217-14_18_59</t>
  </si>
  <si>
    <t>DARK-642-20201217-14_19_01</t>
  </si>
  <si>
    <t>14:19:20</t>
  </si>
  <si>
    <t>3/3</t>
  </si>
  <si>
    <t>20201217 14:20:55</t>
  </si>
  <si>
    <t>14:20:55</t>
  </si>
  <si>
    <t>RECT-643-20201217-14_20_52</t>
  </si>
  <si>
    <t>DARK-644-20201217-14_20_54</t>
  </si>
  <si>
    <t>14:20:24</t>
  </si>
  <si>
    <t>20201217 14:22:32</t>
  </si>
  <si>
    <t>14:22:32</t>
  </si>
  <si>
    <t>RECT-645-20201217-14_22_29</t>
  </si>
  <si>
    <t>DARK-646-20201217-14_22_31</t>
  </si>
  <si>
    <t>20201217 14:23:44</t>
  </si>
  <si>
    <t>14:23:44</t>
  </si>
  <si>
    <t>RECT-647-20201217-14_23_41</t>
  </si>
  <si>
    <t>DARK-648-20201217-14_23_43</t>
  </si>
  <si>
    <t>20201217 14:24:57</t>
  </si>
  <si>
    <t>14:24:57</t>
  </si>
  <si>
    <t>RECT-649-20201217-14_24_54</t>
  </si>
  <si>
    <t>DARK-650-20201217-14_24_56</t>
  </si>
  <si>
    <t>20201217 14:26:38</t>
  </si>
  <si>
    <t>14:26:38</t>
  </si>
  <si>
    <t>RECT-651-20201217-14_26_35</t>
  </si>
  <si>
    <t>DARK-652-20201217-14_26_37</t>
  </si>
  <si>
    <t>20201217 14:28:25</t>
  </si>
  <si>
    <t>14:28:25</t>
  </si>
  <si>
    <t>RECT-653-20201217-14_28_22</t>
  </si>
  <si>
    <t>DARK-654-20201217-14_28_24</t>
  </si>
  <si>
    <t>20201217 14:30:15</t>
  </si>
  <si>
    <t>14:30:15</t>
  </si>
  <si>
    <t>RECT-655-20201217-14_30_12</t>
  </si>
  <si>
    <t>DARK-656-20201217-14_30_14</t>
  </si>
  <si>
    <t>20201217 14:32:08</t>
  </si>
  <si>
    <t>14:32:08</t>
  </si>
  <si>
    <t>RECT-657-20201217-14_32_05</t>
  </si>
  <si>
    <t>DARK-658-20201217-14_32_07</t>
  </si>
  <si>
    <t>14:32:41</t>
  </si>
  <si>
    <t>20201217 14:34:36</t>
  </si>
  <si>
    <t>14:34:36</t>
  </si>
  <si>
    <t>RECT-659-20201217-14_34_33</t>
  </si>
  <si>
    <t>DARK-660-20201217-14_34_35</t>
  </si>
  <si>
    <t>20201217 14:36:26</t>
  </si>
  <si>
    <t>14:36:26</t>
  </si>
  <si>
    <t>RECT-661-20201217-14_36_23</t>
  </si>
  <si>
    <t>DARK-662-20201217-14_36_25</t>
  </si>
  <si>
    <t>20201217 14:38:26</t>
  </si>
  <si>
    <t>14:38:26</t>
  </si>
  <si>
    <t>RECT-663-20201217-14_38_23</t>
  </si>
  <si>
    <t>DARK-664-20201217-14_38_25</t>
  </si>
  <si>
    <t>20201217 14:40:27</t>
  </si>
  <si>
    <t>14:40:27</t>
  </si>
  <si>
    <t>RECT-665-20201217-14_40_24</t>
  </si>
  <si>
    <t>DARK-666-20201217-14_40_26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</si>
</sst>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1608243351.0999999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1608243343.3499999</v>
      </c>
      <c r="I17">
        <f t="shared" ref="I17:I31" si="0">CA17*AG17*(BW17-BX17)/(100*BP17*(1000-AG17*BW17))</f>
        <v>7.1755736174596401E-5</v>
      </c>
      <c r="J17">
        <f t="shared" ref="J17:J31" si="1">CA17*AG17*(BV17-BU17*(1000-AG17*BX17)/(1000-AG17*BW17))/(100*BP17)</f>
        <v>-0.60413333422711835</v>
      </c>
      <c r="K17">
        <f t="shared" ref="K17:K31" si="2">BU17 - IF(AG17&gt;1, J17*BP17*100/(AI17*CI17), 0)</f>
        <v>401.6148</v>
      </c>
      <c r="L17">
        <f t="shared" ref="L17:L31" si="3">((R17-I17/2)*K17-J17)/(R17+I17/2)</f>
        <v>630.96543440800474</v>
      </c>
      <c r="M17">
        <f t="shared" ref="M17:M31" si="4">L17*(CB17+CC17)/1000</f>
        <v>64.18496560854858</v>
      </c>
      <c r="N17">
        <f t="shared" ref="N17:N31" si="5">(BU17 - IF(AG17&gt;1, J17*BP17*100/(AI17*CI17), 0))*(CB17+CC17)/1000</f>
        <v>40.854269854052546</v>
      </c>
      <c r="O17">
        <f t="shared" ref="O17:O31" si="6">2/((1/Q17-1/P17)+SIGN(Q17)*SQRT((1/Q17-1/P17)*(1/Q17-1/P17) + 4*BQ17/((BQ17+1)*(BQ17+1))*(2*1/Q17*1/P17-1/P17*1/P17)))</f>
        <v>3.9586379627627854E-3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2.9577799959956339</v>
      </c>
      <c r="Q17">
        <f t="shared" ref="Q17:Q31" si="8">I17*(1000-(1000*0.61365*EXP(17.502*U17/(240.97+U17))/(CB17+CC17)+BW17)/2)/(1000*0.61365*EXP(17.502*U17/(240.97+U17))/(CB17+CC17)-BW17)</f>
        <v>3.9556968979138568E-3</v>
      </c>
      <c r="R17">
        <f t="shared" ref="R17:R31" si="9">1/((BQ17+1)/(O17/1.6)+1/(P17/1.37)) + BQ17/((BQ17+1)/(O17/1.6) + BQ17/(P17/1.37))</f>
        <v>2.4725746159422186E-3</v>
      </c>
      <c r="S17">
        <f t="shared" ref="S17:S31" si="10">(BM17*BO17)</f>
        <v>231.29333815819922</v>
      </c>
      <c r="T17">
        <f t="shared" ref="T17:T31" si="11">(CD17+(S17+2*0.95*0.0000000567*(((CD17+$B$7)+273)^4-(CD17+273)^4)-44100*I17)/(1.84*29.3*P17+8*0.95*0.0000000567*(CD17+273)^3))</f>
        <v>29.319102031971585</v>
      </c>
      <c r="U17">
        <f t="shared" ref="U17:U31" si="12">($C$7*CE17+$D$7*CF17+$E$7*T17)</f>
        <v>28.2335733333333</v>
      </c>
      <c r="V17">
        <f t="shared" ref="V17:V31" si="13">0.61365*EXP(17.502*U17/(240.97+U17))</f>
        <v>3.8468201564453919</v>
      </c>
      <c r="W17">
        <f t="shared" ref="W17:W31" si="14">(X17/Y17*100)</f>
        <v>54.196593671930572</v>
      </c>
      <c r="X17">
        <f t="shared" ref="X17:X31" si="15">BW17*(CB17+CC17)/1000</f>
        <v>2.0550737596775188</v>
      </c>
      <c r="Y17">
        <f t="shared" ref="Y17:Y31" si="16">0.61365*EXP(17.502*CD17/(240.97+CD17))</f>
        <v>3.7918873132830857</v>
      </c>
      <c r="Z17">
        <f t="shared" ref="Z17:Z31" si="17">(V17-BW17*(CB17+CC17)/1000)</f>
        <v>1.7917463967678731</v>
      </c>
      <c r="AA17">
        <f t="shared" ref="AA17:AA31" si="18">(-I17*44100)</f>
        <v>-3.1644279652997014</v>
      </c>
      <c r="AB17">
        <f t="shared" ref="AB17:AB31" si="19">2*29.3*P17*0.92*(CD17-U17)</f>
        <v>-39.37435402656368</v>
      </c>
      <c r="AC17">
        <f t="shared" ref="AC17:AC31" si="20">2*0.95*0.0000000567*(((CD17+$B$7)+273)^4-(U17+273)^4)</f>
        <v>-2.9049246714977794</v>
      </c>
      <c r="AD17">
        <f t="shared" ref="AD17:AD31" si="21">S17+AC17+AA17+AB17</f>
        <v>185.84963149483806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53556.829744657327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15423.5</v>
      </c>
      <c r="AS17">
        <v>600.74076923076905</v>
      </c>
      <c r="AT17">
        <v>621.09</v>
      </c>
      <c r="AU17">
        <f t="shared" ref="AU17:AU31" si="27">1-AS17/AT17</f>
        <v>3.276373918309905E-2</v>
      </c>
      <c r="AV17">
        <v>0.5</v>
      </c>
      <c r="AW17">
        <f t="shared" ref="AW17:AW31" si="28">BM17</f>
        <v>1180.1953206277806</v>
      </c>
      <c r="AX17">
        <f t="shared" ref="AX17:AX31" si="29">J17</f>
        <v>-0.60413333422711835</v>
      </c>
      <c r="AY17">
        <f t="shared" ref="AY17:AY31" si="30">AU17*AV17*AW17</f>
        <v>19.333805835081279</v>
      </c>
      <c r="AZ17">
        <f t="shared" ref="AZ17:AZ31" si="31">BE17/AT17</f>
        <v>0.18770226537216833</v>
      </c>
      <c r="BA17">
        <f t="shared" ref="BA17:BA31" si="32">(AX17-AP17)/AW17</f>
        <v>-2.2357192872837309E-5</v>
      </c>
      <c r="BB17">
        <f t="shared" ref="BB17:BB31" si="33">(AM17-AT17)/AT17</f>
        <v>4.2521856735738774</v>
      </c>
      <c r="BC17" t="s">
        <v>293</v>
      </c>
      <c r="BD17">
        <v>504.51</v>
      </c>
      <c r="BE17">
        <f t="shared" ref="BE17:BE31" si="34">AT17-BD17</f>
        <v>116.58000000000004</v>
      </c>
      <c r="BF17">
        <f t="shared" ref="BF17:BF31" si="35">(AT17-AS17)/(AT17-BD17)</f>
        <v>0.1745516449582345</v>
      </c>
      <c r="BG17">
        <f t="shared" ref="BG17:BG31" si="36">(AM17-AT17)/(AM17-BD17)</f>
        <v>0.95772364799442988</v>
      </c>
      <c r="BH17">
        <f t="shared" ref="BH17:BH31" si="37">(AT17-AS17)/(AT17-AL17)</f>
        <v>-0.21559375076404264</v>
      </c>
      <c r="BI17">
        <f t="shared" ref="BI17:BI31" si="38">(AM17-AT17)/(AM17-AL17)</f>
        <v>1.0370638533865928</v>
      </c>
      <c r="BJ17">
        <f t="shared" ref="BJ17:BJ31" si="39">(BF17*BD17/AS17)</f>
        <v>0.14659076744639962</v>
      </c>
      <c r="BK17">
        <f t="shared" ref="BK17:BK31" si="40">(1-BJ17)</f>
        <v>0.85340923255360035</v>
      </c>
      <c r="BL17">
        <f t="shared" ref="BL17:BL31" si="41">$B$11*CJ17+$C$11*CK17+$F$11*CL17*(1-CO17)</f>
        <v>1400.0119999999999</v>
      </c>
      <c r="BM17">
        <f t="shared" ref="BM17:BM31" si="42">BL17*BN17</f>
        <v>1180.1953206277806</v>
      </c>
      <c r="BN17">
        <f t="shared" ref="BN17:BN31" si="43">($B$11*$D$9+$C$11*$D$9+$F$11*((CY17+CQ17)/MAX(CY17+CQ17+CZ17, 0.1)*$I$9+CZ17/MAX(CY17+CQ17+CZ17, 0.1)*$J$9))/($B$11+$C$11+$F$11)</f>
        <v>0.84298943196756937</v>
      </c>
      <c r="BO17">
        <f t="shared" ref="BO17:BO31" si="44">($B$11*$K$9+$C$11*$K$9+$F$11*((CY17+CQ17)/MAX(CY17+CQ17+CZ17, 0.1)*$P$9+CZ17/MAX(CY17+CQ17+CZ17, 0.1)*$Q$9))/($B$11+$C$11+$F$11)</f>
        <v>0.19597886393513872</v>
      </c>
      <c r="BP17">
        <v>6</v>
      </c>
      <c r="BQ17">
        <v>0.5</v>
      </c>
      <c r="BR17" t="s">
        <v>294</v>
      </c>
      <c r="BS17">
        <v>2</v>
      </c>
      <c r="BT17">
        <v>1608243343.3499999</v>
      </c>
      <c r="BU17">
        <v>401.6148</v>
      </c>
      <c r="BV17">
        <v>400.92469999999997</v>
      </c>
      <c r="BW17">
        <v>20.202246666666699</v>
      </c>
      <c r="BX17">
        <v>20.117913333333298</v>
      </c>
      <c r="BY17">
        <v>402.71159999999998</v>
      </c>
      <c r="BZ17">
        <v>20.211306666666701</v>
      </c>
      <c r="CA17">
        <v>500.20156666666702</v>
      </c>
      <c r="CB17">
        <v>101.62503333333299</v>
      </c>
      <c r="CC17">
        <v>9.9977433333333296E-2</v>
      </c>
      <c r="CD17">
        <v>27.986650000000001</v>
      </c>
      <c r="CE17">
        <v>28.2335733333333</v>
      </c>
      <c r="CF17">
        <v>999.9</v>
      </c>
      <c r="CG17">
        <v>0</v>
      </c>
      <c r="CH17">
        <v>0</v>
      </c>
      <c r="CI17">
        <v>9999.3259999999991</v>
      </c>
      <c r="CJ17">
        <v>0</v>
      </c>
      <c r="CK17">
        <v>357.635966666667</v>
      </c>
      <c r="CL17">
        <v>1400.0119999999999</v>
      </c>
      <c r="CM17">
        <v>0.89999459999999998</v>
      </c>
      <c r="CN17">
        <v>0.10000527333333301</v>
      </c>
      <c r="CO17">
        <v>0</v>
      </c>
      <c r="CP17">
        <v>600.73099999999999</v>
      </c>
      <c r="CQ17">
        <v>4.99979</v>
      </c>
      <c r="CR17">
        <v>8515.0149999999994</v>
      </c>
      <c r="CS17">
        <v>11904.753333333299</v>
      </c>
      <c r="CT17">
        <v>48.807866666666598</v>
      </c>
      <c r="CU17">
        <v>51.311999999999998</v>
      </c>
      <c r="CV17">
        <v>50.0041333333333</v>
      </c>
      <c r="CW17">
        <v>50.362400000000001</v>
      </c>
      <c r="CX17">
        <v>49.991599999999998</v>
      </c>
      <c r="CY17">
        <v>1255.5039999999999</v>
      </c>
      <c r="CZ17">
        <v>139.50800000000001</v>
      </c>
      <c r="DA17">
        <v>0</v>
      </c>
      <c r="DB17">
        <v>285.59999990463302</v>
      </c>
      <c r="DC17">
        <v>0</v>
      </c>
      <c r="DD17">
        <v>600.74076923076905</v>
      </c>
      <c r="DE17">
        <v>0.33976069752753002</v>
      </c>
      <c r="DF17">
        <v>122.930940295178</v>
      </c>
      <c r="DG17">
        <v>8514.375</v>
      </c>
      <c r="DH17">
        <v>15</v>
      </c>
      <c r="DI17">
        <v>1608242943.5999999</v>
      </c>
      <c r="DJ17" t="s">
        <v>295</v>
      </c>
      <c r="DK17">
        <v>1608242943.5999999</v>
      </c>
      <c r="DL17">
        <v>1608242931.5999999</v>
      </c>
      <c r="DM17">
        <v>27</v>
      </c>
      <c r="DN17">
        <v>-0.36</v>
      </c>
      <c r="DO17">
        <v>-8.9999999999999993E-3</v>
      </c>
      <c r="DP17">
        <v>-1.1020000000000001</v>
      </c>
      <c r="DQ17">
        <v>-2.1000000000000001E-2</v>
      </c>
      <c r="DR17">
        <v>1213</v>
      </c>
      <c r="DS17">
        <v>20</v>
      </c>
      <c r="DT17">
        <v>0.15</v>
      </c>
      <c r="DU17">
        <v>0.16</v>
      </c>
      <c r="DV17">
        <v>-0.618546173171025</v>
      </c>
      <c r="DW17">
        <v>1.6818577451324199</v>
      </c>
      <c r="DX17">
        <v>0.124895747378185</v>
      </c>
      <c r="DY17">
        <v>0</v>
      </c>
      <c r="DZ17">
        <v>0.700381387096774</v>
      </c>
      <c r="EA17">
        <v>-2.0387323064516099</v>
      </c>
      <c r="EB17">
        <v>0.15609826623030801</v>
      </c>
      <c r="EC17">
        <v>0</v>
      </c>
      <c r="ED17">
        <v>8.3287045161290305E-2</v>
      </c>
      <c r="EE17">
        <v>0.111048633870968</v>
      </c>
      <c r="EF17">
        <v>1.57561767709875E-2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-1.097</v>
      </c>
      <c r="EN17">
        <v>-9.4999999999999998E-3</v>
      </c>
      <c r="EO17">
        <v>-1.31553629454697</v>
      </c>
      <c r="EP17">
        <v>8.1547674161403102E-4</v>
      </c>
      <c r="EQ17">
        <v>-7.5071724955183801E-7</v>
      </c>
      <c r="ER17">
        <v>1.8443278439785599E-10</v>
      </c>
      <c r="ES17">
        <v>-0.16426067974824299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6.8</v>
      </c>
      <c r="FB17">
        <v>7</v>
      </c>
      <c r="FC17">
        <v>2</v>
      </c>
      <c r="FD17">
        <v>508.98200000000003</v>
      </c>
      <c r="FE17">
        <v>462.548</v>
      </c>
      <c r="FF17">
        <v>22.710799999999999</v>
      </c>
      <c r="FG17">
        <v>32.933599999999998</v>
      </c>
      <c r="FH17">
        <v>29.9999</v>
      </c>
      <c r="FI17">
        <v>32.831600000000002</v>
      </c>
      <c r="FJ17">
        <v>32.783999999999999</v>
      </c>
      <c r="FK17">
        <v>20.1724</v>
      </c>
      <c r="FL17">
        <v>15.380800000000001</v>
      </c>
      <c r="FM17">
        <v>0.72238000000000002</v>
      </c>
      <c r="FN17">
        <v>22.722000000000001</v>
      </c>
      <c r="FO17">
        <v>400.44099999999997</v>
      </c>
      <c r="FP17">
        <v>20.092099999999999</v>
      </c>
      <c r="FQ17">
        <v>100.997</v>
      </c>
      <c r="FR17">
        <v>100.499</v>
      </c>
    </row>
    <row r="18" spans="1:174" x14ac:dyDescent="0.25">
      <c r="A18">
        <v>2</v>
      </c>
      <c r="B18">
        <v>1608243471.5999999</v>
      </c>
      <c r="C18">
        <v>120.5</v>
      </c>
      <c r="D18" t="s">
        <v>297</v>
      </c>
      <c r="E18" t="s">
        <v>298</v>
      </c>
      <c r="F18" t="s">
        <v>289</v>
      </c>
      <c r="G18" t="s">
        <v>290</v>
      </c>
      <c r="H18">
        <v>1608243463.8499999</v>
      </c>
      <c r="I18">
        <f t="shared" si="0"/>
        <v>-2.011942032485241E-5</v>
      </c>
      <c r="J18">
        <f t="shared" si="1"/>
        <v>4.1523901888431761E-3</v>
      </c>
      <c r="K18">
        <f t="shared" si="2"/>
        <v>49.614600000000003</v>
      </c>
      <c r="L18">
        <f t="shared" si="3"/>
        <v>54.148039001182127</v>
      </c>
      <c r="M18">
        <f t="shared" si="4"/>
        <v>5.5082350942049025</v>
      </c>
      <c r="N18">
        <f t="shared" si="5"/>
        <v>5.0470688495103637</v>
      </c>
      <c r="O18">
        <f t="shared" si="6"/>
        <v>-1.0969226033217714E-3</v>
      </c>
      <c r="P18">
        <f t="shared" si="7"/>
        <v>2.9583942203410318</v>
      </c>
      <c r="Q18">
        <f t="shared" si="8"/>
        <v>-1.0971486093640532E-3</v>
      </c>
      <c r="R18">
        <f t="shared" si="9"/>
        <v>-6.856975717534164E-4</v>
      </c>
      <c r="S18">
        <f t="shared" si="10"/>
        <v>231.29025866455905</v>
      </c>
      <c r="T18">
        <f t="shared" si="11"/>
        <v>29.362917924197166</v>
      </c>
      <c r="U18">
        <f t="shared" si="12"/>
        <v>28.29102</v>
      </c>
      <c r="V18">
        <f t="shared" si="13"/>
        <v>3.859699361767039</v>
      </c>
      <c r="W18">
        <f t="shared" si="14"/>
        <v>53.957214626094419</v>
      </c>
      <c r="X18">
        <f t="shared" si="15"/>
        <v>2.0484374525546829</v>
      </c>
      <c r="Y18">
        <f t="shared" si="16"/>
        <v>3.796410668618968</v>
      </c>
      <c r="Z18">
        <f t="shared" si="17"/>
        <v>1.8112619092123561</v>
      </c>
      <c r="AA18">
        <f t="shared" si="18"/>
        <v>0.88726643632599123</v>
      </c>
      <c r="AB18">
        <f t="shared" si="19"/>
        <v>-45.283238138858486</v>
      </c>
      <c r="AC18">
        <f t="shared" si="20"/>
        <v>-3.3414677180241554</v>
      </c>
      <c r="AD18">
        <f t="shared" si="21"/>
        <v>183.55281924400242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53571.098989268277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15422.9</v>
      </c>
      <c r="AS18">
        <v>599.16453846153797</v>
      </c>
      <c r="AT18">
        <v>619.69000000000005</v>
      </c>
      <c r="AU18">
        <f t="shared" si="27"/>
        <v>3.3122144198651116E-2</v>
      </c>
      <c r="AV18">
        <v>0.5</v>
      </c>
      <c r="AW18">
        <f t="shared" si="28"/>
        <v>1180.180090627772</v>
      </c>
      <c r="AX18">
        <f t="shared" si="29"/>
        <v>4.1523901888431761E-3</v>
      </c>
      <c r="AY18">
        <f t="shared" si="30"/>
        <v>19.545047571075102</v>
      </c>
      <c r="AZ18">
        <f t="shared" si="31"/>
        <v>0.18983685391082644</v>
      </c>
      <c r="BA18">
        <f t="shared" si="32"/>
        <v>4.9306023260868332E-4</v>
      </c>
      <c r="BB18">
        <f t="shared" si="33"/>
        <v>4.2640513805289739</v>
      </c>
      <c r="BC18" t="s">
        <v>300</v>
      </c>
      <c r="BD18">
        <v>502.05</v>
      </c>
      <c r="BE18">
        <f t="shared" si="34"/>
        <v>117.64000000000004</v>
      </c>
      <c r="BF18">
        <f t="shared" si="35"/>
        <v>0.17447689169042907</v>
      </c>
      <c r="BG18">
        <f t="shared" si="36"/>
        <v>0.95737727488469337</v>
      </c>
      <c r="BH18">
        <f t="shared" si="37"/>
        <v>-0.2142825020277439</v>
      </c>
      <c r="BI18">
        <f t="shared" si="38"/>
        <v>1.0376136053336813</v>
      </c>
      <c r="BJ18">
        <f t="shared" si="39"/>
        <v>0.14619710922495283</v>
      </c>
      <c r="BK18">
        <f t="shared" si="40"/>
        <v>0.85380289077504723</v>
      </c>
      <c r="BL18">
        <f t="shared" si="41"/>
        <v>1399.9939999999999</v>
      </c>
      <c r="BM18">
        <f t="shared" si="42"/>
        <v>1180.180090627772</v>
      </c>
      <c r="BN18">
        <f t="shared" si="43"/>
        <v>0.84298939183151644</v>
      </c>
      <c r="BO18">
        <f t="shared" si="44"/>
        <v>0.1959787836630332</v>
      </c>
      <c r="BP18">
        <v>6</v>
      </c>
      <c r="BQ18">
        <v>0.5</v>
      </c>
      <c r="BR18" t="s">
        <v>294</v>
      </c>
      <c r="BS18">
        <v>2</v>
      </c>
      <c r="BT18">
        <v>1608243463.8499999</v>
      </c>
      <c r="BU18">
        <v>49.614600000000003</v>
      </c>
      <c r="BV18">
        <v>49.618383333333298</v>
      </c>
      <c r="BW18">
        <v>20.1369166666667</v>
      </c>
      <c r="BX18">
        <v>20.1605633333333</v>
      </c>
      <c r="BY18">
        <v>50.890546666666701</v>
      </c>
      <c r="BZ18">
        <v>20.14734</v>
      </c>
      <c r="CA18">
        <v>500.22129999999999</v>
      </c>
      <c r="CB18">
        <v>101.625533333333</v>
      </c>
      <c r="CC18">
        <v>9.9943633333333406E-2</v>
      </c>
      <c r="CD18">
        <v>28.007100000000001</v>
      </c>
      <c r="CE18">
        <v>28.29102</v>
      </c>
      <c r="CF18">
        <v>999.9</v>
      </c>
      <c r="CG18">
        <v>0</v>
      </c>
      <c r="CH18">
        <v>0</v>
      </c>
      <c r="CI18">
        <v>10002.761</v>
      </c>
      <c r="CJ18">
        <v>0</v>
      </c>
      <c r="CK18">
        <v>356.21870000000001</v>
      </c>
      <c r="CL18">
        <v>1399.9939999999999</v>
      </c>
      <c r="CM18">
        <v>0.89999773333333299</v>
      </c>
      <c r="CN18">
        <v>0.100002116666667</v>
      </c>
      <c r="CO18">
        <v>0</v>
      </c>
      <c r="CP18">
        <v>599.14593333333301</v>
      </c>
      <c r="CQ18">
        <v>4.99979</v>
      </c>
      <c r="CR18">
        <v>8547.402</v>
      </c>
      <c r="CS18">
        <v>11904.6166666667</v>
      </c>
      <c r="CT18">
        <v>48.839300000000001</v>
      </c>
      <c r="CU18">
        <v>51.375</v>
      </c>
      <c r="CV18">
        <v>50.061999999999998</v>
      </c>
      <c r="CW18">
        <v>50.375</v>
      </c>
      <c r="CX18">
        <v>50</v>
      </c>
      <c r="CY18">
        <v>1255.48966666667</v>
      </c>
      <c r="CZ18">
        <v>139.50433333333299</v>
      </c>
      <c r="DA18">
        <v>0</v>
      </c>
      <c r="DB18">
        <v>119.80000019073501</v>
      </c>
      <c r="DC18">
        <v>0</v>
      </c>
      <c r="DD18">
        <v>599.16453846153797</v>
      </c>
      <c r="DE18">
        <v>0.29818803992035298</v>
      </c>
      <c r="DF18">
        <v>56.104957280298201</v>
      </c>
      <c r="DG18">
        <v>8547.6788461538508</v>
      </c>
      <c r="DH18">
        <v>15</v>
      </c>
      <c r="DI18">
        <v>1608242943.5999999</v>
      </c>
      <c r="DJ18" t="s">
        <v>295</v>
      </c>
      <c r="DK18">
        <v>1608242943.5999999</v>
      </c>
      <c r="DL18">
        <v>1608242931.5999999</v>
      </c>
      <c r="DM18">
        <v>27</v>
      </c>
      <c r="DN18">
        <v>-0.36</v>
      </c>
      <c r="DO18">
        <v>-8.9999999999999993E-3</v>
      </c>
      <c r="DP18">
        <v>-1.1020000000000001</v>
      </c>
      <c r="DQ18">
        <v>-2.1000000000000001E-2</v>
      </c>
      <c r="DR18">
        <v>1213</v>
      </c>
      <c r="DS18">
        <v>20</v>
      </c>
      <c r="DT18">
        <v>0.15</v>
      </c>
      <c r="DU18">
        <v>0.16</v>
      </c>
      <c r="DV18">
        <v>1.1827576446888101E-2</v>
      </c>
      <c r="DW18">
        <v>-0.44158316686531801</v>
      </c>
      <c r="DX18">
        <v>3.8746945117190401E-2</v>
      </c>
      <c r="DY18">
        <v>1</v>
      </c>
      <c r="DZ18">
        <v>-1.17573969032258E-2</v>
      </c>
      <c r="EA18">
        <v>0.50667260564516203</v>
      </c>
      <c r="EB18">
        <v>4.6092576025826601E-2</v>
      </c>
      <c r="EC18">
        <v>0</v>
      </c>
      <c r="ED18">
        <v>-2.3828512903225799E-2</v>
      </c>
      <c r="EE18">
        <v>3.0351474193548399E-2</v>
      </c>
      <c r="EF18">
        <v>4.5881145865364296E-3</v>
      </c>
      <c r="EG18">
        <v>1</v>
      </c>
      <c r="EH18">
        <v>2</v>
      </c>
      <c r="EI18">
        <v>3</v>
      </c>
      <c r="EJ18" t="s">
        <v>301</v>
      </c>
      <c r="EK18">
        <v>100</v>
      </c>
      <c r="EL18">
        <v>100</v>
      </c>
      <c r="EM18">
        <v>-1.276</v>
      </c>
      <c r="EN18">
        <v>-9.7000000000000003E-3</v>
      </c>
      <c r="EO18">
        <v>-1.31553629454697</v>
      </c>
      <c r="EP18">
        <v>8.1547674161403102E-4</v>
      </c>
      <c r="EQ18">
        <v>-7.5071724955183801E-7</v>
      </c>
      <c r="ER18">
        <v>1.8443278439785599E-10</v>
      </c>
      <c r="ES18">
        <v>-0.16426067974824299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8.8000000000000007</v>
      </c>
      <c r="FB18">
        <v>9</v>
      </c>
      <c r="FC18">
        <v>2</v>
      </c>
      <c r="FD18">
        <v>509.12799999999999</v>
      </c>
      <c r="FE18">
        <v>462.07499999999999</v>
      </c>
      <c r="FF18">
        <v>22.516500000000001</v>
      </c>
      <c r="FG18">
        <v>32.921399999999998</v>
      </c>
      <c r="FH18">
        <v>30.000299999999999</v>
      </c>
      <c r="FI18">
        <v>32.831899999999997</v>
      </c>
      <c r="FJ18">
        <v>32.787799999999997</v>
      </c>
      <c r="FK18">
        <v>5.1123900000000004</v>
      </c>
      <c r="FL18">
        <v>14.268000000000001</v>
      </c>
      <c r="FM18">
        <v>0.72238000000000002</v>
      </c>
      <c r="FN18">
        <v>22.505500000000001</v>
      </c>
      <c r="FO18">
        <v>49.697800000000001</v>
      </c>
      <c r="FP18">
        <v>20.241499999999998</v>
      </c>
      <c r="FQ18">
        <v>101.002</v>
      </c>
      <c r="FR18">
        <v>100.494</v>
      </c>
    </row>
    <row r="19" spans="1:174" x14ac:dyDescent="0.25">
      <c r="A19">
        <v>3</v>
      </c>
      <c r="B19">
        <v>1608243542.5999999</v>
      </c>
      <c r="C19">
        <v>191.5</v>
      </c>
      <c r="D19" t="s">
        <v>302</v>
      </c>
      <c r="E19" t="s">
        <v>303</v>
      </c>
      <c r="F19" t="s">
        <v>289</v>
      </c>
      <c r="G19" t="s">
        <v>290</v>
      </c>
      <c r="H19">
        <v>1608243534.8499999</v>
      </c>
      <c r="I19">
        <f t="shared" si="0"/>
        <v>5.6505776243730334E-5</v>
      </c>
      <c r="J19">
        <f t="shared" si="1"/>
        <v>0.2160190126978955</v>
      </c>
      <c r="K19">
        <f t="shared" si="2"/>
        <v>79.430239999999998</v>
      </c>
      <c r="L19">
        <f t="shared" si="3"/>
        <v>-32.824861946361999</v>
      </c>
      <c r="M19">
        <f t="shared" si="4"/>
        <v>-3.339229552676001</v>
      </c>
      <c r="N19">
        <f t="shared" si="5"/>
        <v>8.0803326825124291</v>
      </c>
      <c r="O19">
        <f t="shared" si="6"/>
        <v>3.0992847755140223E-3</v>
      </c>
      <c r="P19">
        <f t="shared" si="7"/>
        <v>2.9576753084148351</v>
      </c>
      <c r="Q19">
        <f t="shared" si="8"/>
        <v>3.0974816456494289E-3</v>
      </c>
      <c r="R19">
        <f t="shared" si="9"/>
        <v>1.936087941319318E-3</v>
      </c>
      <c r="S19">
        <f t="shared" si="10"/>
        <v>231.2900165062587</v>
      </c>
      <c r="T19">
        <f t="shared" si="11"/>
        <v>29.31796274191219</v>
      </c>
      <c r="U19">
        <f t="shared" si="12"/>
        <v>28.277466666666701</v>
      </c>
      <c r="V19">
        <f t="shared" si="13"/>
        <v>3.8566573986436676</v>
      </c>
      <c r="W19">
        <f t="shared" si="14"/>
        <v>54.205294152620723</v>
      </c>
      <c r="X19">
        <f t="shared" si="15"/>
        <v>2.0547929928730513</v>
      </c>
      <c r="Y19">
        <f t="shared" si="16"/>
        <v>3.7907607088849384</v>
      </c>
      <c r="Z19">
        <f t="shared" si="17"/>
        <v>1.8018644057706164</v>
      </c>
      <c r="AA19">
        <f t="shared" si="18"/>
        <v>-2.4919047323485075</v>
      </c>
      <c r="AB19">
        <f t="shared" si="19"/>
        <v>-47.184621240040435</v>
      </c>
      <c r="AC19">
        <f t="shared" si="20"/>
        <v>-3.481939674177172</v>
      </c>
      <c r="AD19">
        <f t="shared" si="21"/>
        <v>178.1315508596926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53554.763053927963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15421.9</v>
      </c>
      <c r="AS19">
        <v>599.17757692307703</v>
      </c>
      <c r="AT19">
        <v>620.01</v>
      </c>
      <c r="AU19">
        <f t="shared" si="27"/>
        <v>3.3600140444384752E-2</v>
      </c>
      <c r="AV19">
        <v>0.5</v>
      </c>
      <c r="AW19">
        <f t="shared" si="28"/>
        <v>1180.1812206277339</v>
      </c>
      <c r="AX19">
        <f t="shared" si="29"/>
        <v>0.2160190126978955</v>
      </c>
      <c r="AY19">
        <f t="shared" si="30"/>
        <v>19.827127381458642</v>
      </c>
      <c r="AZ19">
        <f t="shared" si="31"/>
        <v>0.19338397767777935</v>
      </c>
      <c r="BA19">
        <f t="shared" si="32"/>
        <v>6.7258017551907593E-4</v>
      </c>
      <c r="BB19">
        <f t="shared" si="33"/>
        <v>4.2613344946049256</v>
      </c>
      <c r="BC19" t="s">
        <v>305</v>
      </c>
      <c r="BD19">
        <v>500.11</v>
      </c>
      <c r="BE19">
        <f t="shared" si="34"/>
        <v>119.89999999999998</v>
      </c>
      <c r="BF19">
        <f t="shared" si="35"/>
        <v>0.17374831590427831</v>
      </c>
      <c r="BG19">
        <f t="shared" si="36"/>
        <v>0.95658895643327047</v>
      </c>
      <c r="BH19">
        <f t="shared" si="37"/>
        <v>-0.21821613607612694</v>
      </c>
      <c r="BI19">
        <f t="shared" si="38"/>
        <v>1.0374879477457752</v>
      </c>
      <c r="BJ19">
        <f t="shared" si="39"/>
        <v>0.14502089800006662</v>
      </c>
      <c r="BK19">
        <f t="shared" si="40"/>
        <v>0.85497910199993332</v>
      </c>
      <c r="BL19">
        <f t="shared" si="41"/>
        <v>1399.9956666666701</v>
      </c>
      <c r="BM19">
        <f t="shared" si="42"/>
        <v>1180.1812206277339</v>
      </c>
      <c r="BN19">
        <f t="shared" si="43"/>
        <v>0.84298919541493655</v>
      </c>
      <c r="BO19">
        <f t="shared" si="44"/>
        <v>0.19597839082987309</v>
      </c>
      <c r="BP19">
        <v>6</v>
      </c>
      <c r="BQ19">
        <v>0.5</v>
      </c>
      <c r="BR19" t="s">
        <v>294</v>
      </c>
      <c r="BS19">
        <v>2</v>
      </c>
      <c r="BT19">
        <v>1608243534.8499999</v>
      </c>
      <c r="BU19">
        <v>79.430239999999998</v>
      </c>
      <c r="BV19">
        <v>79.694726666666696</v>
      </c>
      <c r="BW19">
        <v>20.19876</v>
      </c>
      <c r="BX19">
        <v>20.132353333333299</v>
      </c>
      <c r="BY19">
        <v>80.684776666666707</v>
      </c>
      <c r="BZ19">
        <v>20.206759999999999</v>
      </c>
      <c r="CA19">
        <v>500.23076666666702</v>
      </c>
      <c r="CB19">
        <v>101.62860000000001</v>
      </c>
      <c r="CC19">
        <v>0.10007012</v>
      </c>
      <c r="CD19">
        <v>27.981553333333299</v>
      </c>
      <c r="CE19">
        <v>28.277466666666701</v>
      </c>
      <c r="CF19">
        <v>999.9</v>
      </c>
      <c r="CG19">
        <v>0</v>
      </c>
      <c r="CH19">
        <v>0</v>
      </c>
      <c r="CI19">
        <v>9998.3813333333292</v>
      </c>
      <c r="CJ19">
        <v>0</v>
      </c>
      <c r="CK19">
        <v>319.23046666666698</v>
      </c>
      <c r="CL19">
        <v>1399.9956666666701</v>
      </c>
      <c r="CM19">
        <v>0.900003</v>
      </c>
      <c r="CN19">
        <v>9.9996699999999994E-2</v>
      </c>
      <c r="CO19">
        <v>0</v>
      </c>
      <c r="CP19">
        <v>599.18253333333303</v>
      </c>
      <c r="CQ19">
        <v>4.99979</v>
      </c>
      <c r="CR19">
        <v>8446.6906666666691</v>
      </c>
      <c r="CS19">
        <v>11904.6466666667</v>
      </c>
      <c r="CT19">
        <v>48.970599999999997</v>
      </c>
      <c r="CU19">
        <v>51.436999999999998</v>
      </c>
      <c r="CV19">
        <v>50.1415333333333</v>
      </c>
      <c r="CW19">
        <v>50.436999999999998</v>
      </c>
      <c r="CX19">
        <v>50.125</v>
      </c>
      <c r="CY19">
        <v>1255.50033333333</v>
      </c>
      <c r="CZ19">
        <v>139.49533333333301</v>
      </c>
      <c r="DA19">
        <v>0</v>
      </c>
      <c r="DB19">
        <v>70.5</v>
      </c>
      <c r="DC19">
        <v>0</v>
      </c>
      <c r="DD19">
        <v>599.17757692307703</v>
      </c>
      <c r="DE19">
        <v>-2.4115213601951702</v>
      </c>
      <c r="DF19">
        <v>23.1805127530696</v>
      </c>
      <c r="DG19">
        <v>8446.8426923076895</v>
      </c>
      <c r="DH19">
        <v>15</v>
      </c>
      <c r="DI19">
        <v>1608243560.5999999</v>
      </c>
      <c r="DJ19" t="s">
        <v>306</v>
      </c>
      <c r="DK19">
        <v>1608242943.5999999</v>
      </c>
      <c r="DL19">
        <v>1608243560.5999999</v>
      </c>
      <c r="DM19">
        <v>28</v>
      </c>
      <c r="DN19">
        <v>-0.36</v>
      </c>
      <c r="DO19">
        <v>3.0000000000000001E-3</v>
      </c>
      <c r="DP19">
        <v>-1.1020000000000001</v>
      </c>
      <c r="DQ19">
        <v>-8.0000000000000002E-3</v>
      </c>
      <c r="DR19">
        <v>1213</v>
      </c>
      <c r="DS19">
        <v>20</v>
      </c>
      <c r="DT19">
        <v>0.15</v>
      </c>
      <c r="DU19">
        <v>0.2</v>
      </c>
      <c r="DV19">
        <v>0.22133821744443699</v>
      </c>
      <c r="DW19">
        <v>-8.0465347930712295E-3</v>
      </c>
      <c r="DX19">
        <v>2.4568323344038401E-2</v>
      </c>
      <c r="DY19">
        <v>1</v>
      </c>
      <c r="DZ19">
        <v>-0.27000619354838701</v>
      </c>
      <c r="EA19">
        <v>1.49035645161304E-2</v>
      </c>
      <c r="EB19">
        <v>2.9429663444875999E-2</v>
      </c>
      <c r="EC19">
        <v>1</v>
      </c>
      <c r="ED19">
        <v>6.38096677419355E-2</v>
      </c>
      <c r="EE19">
        <v>0.105915498387097</v>
      </c>
      <c r="EF19">
        <v>1.2482251241311301E-2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-1.254</v>
      </c>
      <c r="EN19">
        <v>-8.0000000000000002E-3</v>
      </c>
      <c r="EO19">
        <v>-1.31553629454697</v>
      </c>
      <c r="EP19">
        <v>8.1547674161403102E-4</v>
      </c>
      <c r="EQ19">
        <v>-7.5071724955183801E-7</v>
      </c>
      <c r="ER19">
        <v>1.8443278439785599E-10</v>
      </c>
      <c r="ES19">
        <v>-0.16426067974824299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10</v>
      </c>
      <c r="FB19">
        <v>10.199999999999999</v>
      </c>
      <c r="FC19">
        <v>2</v>
      </c>
      <c r="FD19">
        <v>508.95800000000003</v>
      </c>
      <c r="FE19">
        <v>461.78399999999999</v>
      </c>
      <c r="FF19">
        <v>22.4468</v>
      </c>
      <c r="FG19">
        <v>32.953600000000002</v>
      </c>
      <c r="FH19">
        <v>30</v>
      </c>
      <c r="FI19">
        <v>32.8538</v>
      </c>
      <c r="FJ19">
        <v>32.810899999999997</v>
      </c>
      <c r="FK19">
        <v>6.4189299999999996</v>
      </c>
      <c r="FL19">
        <v>15.1347</v>
      </c>
      <c r="FM19">
        <v>0.72238000000000002</v>
      </c>
      <c r="FN19">
        <v>22.461600000000001</v>
      </c>
      <c r="FO19">
        <v>79.892700000000005</v>
      </c>
      <c r="FP19">
        <v>20.0745</v>
      </c>
      <c r="FQ19">
        <v>100.994</v>
      </c>
      <c r="FR19">
        <v>100.492</v>
      </c>
    </row>
    <row r="20" spans="1:174" x14ac:dyDescent="0.25">
      <c r="A20">
        <v>4</v>
      </c>
      <c r="B20">
        <v>1608243655.5999999</v>
      </c>
      <c r="C20">
        <v>304.5</v>
      </c>
      <c r="D20" t="s">
        <v>308</v>
      </c>
      <c r="E20" t="s">
        <v>309</v>
      </c>
      <c r="F20" t="s">
        <v>289</v>
      </c>
      <c r="G20" t="s">
        <v>290</v>
      </c>
      <c r="H20">
        <v>1608243647.5999999</v>
      </c>
      <c r="I20">
        <f t="shared" si="0"/>
        <v>8.9043740122280297E-5</v>
      </c>
      <c r="J20">
        <f t="shared" si="1"/>
        <v>0.12175686617511862</v>
      </c>
      <c r="K20">
        <f t="shared" si="2"/>
        <v>99.349674193548395</v>
      </c>
      <c r="L20">
        <f t="shared" si="3"/>
        <v>57.163025487580192</v>
      </c>
      <c r="M20">
        <f t="shared" si="4"/>
        <v>5.8153854175554125</v>
      </c>
      <c r="N20">
        <f t="shared" si="5"/>
        <v>10.107174027546387</v>
      </c>
      <c r="O20">
        <f t="shared" si="6"/>
        <v>4.8859540454658217E-3</v>
      </c>
      <c r="P20">
        <f t="shared" si="7"/>
        <v>2.9572877640414994</v>
      </c>
      <c r="Q20">
        <f t="shared" si="8"/>
        <v>4.8814737941027496E-3</v>
      </c>
      <c r="R20">
        <f t="shared" si="9"/>
        <v>3.0513233025554146E-3</v>
      </c>
      <c r="S20">
        <f t="shared" si="10"/>
        <v>231.2922456338635</v>
      </c>
      <c r="T20">
        <f t="shared" si="11"/>
        <v>29.314031499651584</v>
      </c>
      <c r="U20">
        <f t="shared" si="12"/>
        <v>28.276061290322598</v>
      </c>
      <c r="V20">
        <f t="shared" si="13"/>
        <v>3.8563420901874013</v>
      </c>
      <c r="W20">
        <f t="shared" si="14"/>
        <v>54.184534968542678</v>
      </c>
      <c r="X20">
        <f t="shared" si="15"/>
        <v>2.0545185528008139</v>
      </c>
      <c r="Y20">
        <f t="shared" si="16"/>
        <v>3.7917065339650575</v>
      </c>
      <c r="Z20">
        <f t="shared" si="17"/>
        <v>1.8018235373865874</v>
      </c>
      <c r="AA20">
        <f t="shared" si="18"/>
        <v>-3.9268289393925611</v>
      </c>
      <c r="AB20">
        <f t="shared" si="19"/>
        <v>-46.272171769393402</v>
      </c>
      <c r="AC20">
        <f t="shared" si="20"/>
        <v>-3.4151027478938327</v>
      </c>
      <c r="AD20">
        <f t="shared" si="21"/>
        <v>177.67814217718373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53542.811007856042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310</v>
      </c>
      <c r="AR20">
        <v>15421.6</v>
      </c>
      <c r="AS20">
        <v>598.20246153846199</v>
      </c>
      <c r="AT20">
        <v>619.44000000000005</v>
      </c>
      <c r="AU20">
        <f t="shared" si="27"/>
        <v>3.4285061445076259E-2</v>
      </c>
      <c r="AV20">
        <v>0.5</v>
      </c>
      <c r="AW20">
        <f t="shared" si="28"/>
        <v>1180.1871393375027</v>
      </c>
      <c r="AX20">
        <f t="shared" si="29"/>
        <v>0.12175686617511862</v>
      </c>
      <c r="AY20">
        <f t="shared" si="30"/>
        <v>20.231394294437528</v>
      </c>
      <c r="AZ20">
        <f t="shared" si="31"/>
        <v>0.19793684618364984</v>
      </c>
      <c r="BA20">
        <f t="shared" si="32"/>
        <v>5.9270629434583398E-4</v>
      </c>
      <c r="BB20">
        <f t="shared" si="33"/>
        <v>4.2661759008136375</v>
      </c>
      <c r="BC20" t="s">
        <v>311</v>
      </c>
      <c r="BD20">
        <v>496.83</v>
      </c>
      <c r="BE20">
        <f t="shared" si="34"/>
        <v>122.61000000000007</v>
      </c>
      <c r="BF20">
        <f t="shared" si="35"/>
        <v>0.17321212349350015</v>
      </c>
      <c r="BG20">
        <f t="shared" si="36"/>
        <v>0.9556604285326824</v>
      </c>
      <c r="BH20">
        <f t="shared" si="37"/>
        <v>-0.22113930539535703</v>
      </c>
      <c r="BI20">
        <f t="shared" si="38"/>
        <v>1.0377117753242329</v>
      </c>
      <c r="BJ20">
        <f t="shared" si="39"/>
        <v>0.14385928652642727</v>
      </c>
      <c r="BK20">
        <f t="shared" si="40"/>
        <v>0.85614071347357279</v>
      </c>
      <c r="BL20">
        <f t="shared" si="41"/>
        <v>1400.0019354838701</v>
      </c>
      <c r="BM20">
        <f t="shared" si="42"/>
        <v>1180.1871393375027</v>
      </c>
      <c r="BN20">
        <f t="shared" si="43"/>
        <v>0.84298964838902546</v>
      </c>
      <c r="BO20">
        <f t="shared" si="44"/>
        <v>0.19597929677805104</v>
      </c>
      <c r="BP20">
        <v>6</v>
      </c>
      <c r="BQ20">
        <v>0.5</v>
      </c>
      <c r="BR20" t="s">
        <v>294</v>
      </c>
      <c r="BS20">
        <v>2</v>
      </c>
      <c r="BT20">
        <v>1608243647.5999999</v>
      </c>
      <c r="BU20">
        <v>99.349674193548395</v>
      </c>
      <c r="BV20">
        <v>99.506329032258094</v>
      </c>
      <c r="BW20">
        <v>20.195135483870999</v>
      </c>
      <c r="BX20">
        <v>20.090487096774201</v>
      </c>
      <c r="BY20">
        <v>100.123441935484</v>
      </c>
      <c r="BZ20">
        <v>20.202003225806401</v>
      </c>
      <c r="CA20">
        <v>500.220741935484</v>
      </c>
      <c r="CB20">
        <v>101.633290322581</v>
      </c>
      <c r="CC20">
        <v>0.10004810645161299</v>
      </c>
      <c r="CD20">
        <v>27.985832258064502</v>
      </c>
      <c r="CE20">
        <v>28.276061290322598</v>
      </c>
      <c r="CF20">
        <v>999.9</v>
      </c>
      <c r="CG20">
        <v>0</v>
      </c>
      <c r="CH20">
        <v>0</v>
      </c>
      <c r="CI20">
        <v>9995.7222580645193</v>
      </c>
      <c r="CJ20">
        <v>0</v>
      </c>
      <c r="CK20">
        <v>332.38603225806401</v>
      </c>
      <c r="CL20">
        <v>1400.0019354838701</v>
      </c>
      <c r="CM20">
        <v>0.899986741935484</v>
      </c>
      <c r="CN20">
        <v>0.100013229032258</v>
      </c>
      <c r="CO20">
        <v>0</v>
      </c>
      <c r="CP20">
        <v>598.18725806451596</v>
      </c>
      <c r="CQ20">
        <v>4.99979</v>
      </c>
      <c r="CR20">
        <v>8467.9232258064494</v>
      </c>
      <c r="CS20">
        <v>11904.635483870999</v>
      </c>
      <c r="CT20">
        <v>49</v>
      </c>
      <c r="CU20">
        <v>51.5</v>
      </c>
      <c r="CV20">
        <v>50.237806451612897</v>
      </c>
      <c r="CW20">
        <v>50.5</v>
      </c>
      <c r="CX20">
        <v>50.186999999999998</v>
      </c>
      <c r="CY20">
        <v>1255.4848387096799</v>
      </c>
      <c r="CZ20">
        <v>139.51709677419399</v>
      </c>
      <c r="DA20">
        <v>0</v>
      </c>
      <c r="DB20">
        <v>112.40000009536701</v>
      </c>
      <c r="DC20">
        <v>0</v>
      </c>
      <c r="DD20">
        <v>598.20246153846199</v>
      </c>
      <c r="DE20">
        <v>-0.463863239597127</v>
      </c>
      <c r="DF20">
        <v>-82.790085764459704</v>
      </c>
      <c r="DG20">
        <v>8466.8273076923106</v>
      </c>
      <c r="DH20">
        <v>15</v>
      </c>
      <c r="DI20">
        <v>1608243624.0999999</v>
      </c>
      <c r="DJ20" t="s">
        <v>312</v>
      </c>
      <c r="DK20">
        <v>1608243624.0999999</v>
      </c>
      <c r="DL20">
        <v>1608243619.0999999</v>
      </c>
      <c r="DM20">
        <v>29</v>
      </c>
      <c r="DN20">
        <v>0.46700000000000003</v>
      </c>
      <c r="DO20">
        <v>-1E-3</v>
      </c>
      <c r="DP20">
        <v>-0.77400000000000002</v>
      </c>
      <c r="DQ20">
        <v>-8.9999999999999993E-3</v>
      </c>
      <c r="DR20">
        <v>100</v>
      </c>
      <c r="DS20">
        <v>20</v>
      </c>
      <c r="DT20">
        <v>0.14000000000000001</v>
      </c>
      <c r="DU20">
        <v>0.21</v>
      </c>
      <c r="DV20">
        <v>0.12432797793349699</v>
      </c>
      <c r="DW20">
        <v>8.5492568203598698E-2</v>
      </c>
      <c r="DX20">
        <v>9.0898957377705203E-2</v>
      </c>
      <c r="DY20">
        <v>1</v>
      </c>
      <c r="DZ20">
        <v>-0.15469957058064501</v>
      </c>
      <c r="EA20">
        <v>-7.6236077419354197E-4</v>
      </c>
      <c r="EB20">
        <v>0.110402306613418</v>
      </c>
      <c r="EC20">
        <v>1</v>
      </c>
      <c r="ED20">
        <v>0.103311090322581</v>
      </c>
      <c r="EE20">
        <v>0.173850585483871</v>
      </c>
      <c r="EF20">
        <v>1.3398188552245401E-2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-0.77300000000000002</v>
      </c>
      <c r="EN20">
        <v>-7.0000000000000001E-3</v>
      </c>
      <c r="EO20">
        <v>-0.84814032849241905</v>
      </c>
      <c r="EP20">
        <v>8.1547674161403102E-4</v>
      </c>
      <c r="EQ20">
        <v>-7.5071724955183801E-7</v>
      </c>
      <c r="ER20">
        <v>1.8443278439785599E-10</v>
      </c>
      <c r="ES20">
        <v>-0.16187482581552701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0.5</v>
      </c>
      <c r="FB20">
        <v>0.6</v>
      </c>
      <c r="FC20">
        <v>2</v>
      </c>
      <c r="FD20">
        <v>508.959</v>
      </c>
      <c r="FE20">
        <v>461.38799999999998</v>
      </c>
      <c r="FF20">
        <v>22.729500000000002</v>
      </c>
      <c r="FG20">
        <v>33.014499999999998</v>
      </c>
      <c r="FH20">
        <v>30.000399999999999</v>
      </c>
      <c r="FI20">
        <v>32.904699999999998</v>
      </c>
      <c r="FJ20">
        <v>32.857799999999997</v>
      </c>
      <c r="FK20">
        <v>7.2851400000000002</v>
      </c>
      <c r="FL20">
        <v>15.6973</v>
      </c>
      <c r="FM20">
        <v>0.72238000000000002</v>
      </c>
      <c r="FN20">
        <v>22.726299999999998</v>
      </c>
      <c r="FO20">
        <v>99.577399999999997</v>
      </c>
      <c r="FP20">
        <v>19.966000000000001</v>
      </c>
      <c r="FQ20">
        <v>100.986</v>
      </c>
      <c r="FR20">
        <v>100.483</v>
      </c>
    </row>
    <row r="21" spans="1:174" x14ac:dyDescent="0.25">
      <c r="A21">
        <v>5</v>
      </c>
      <c r="B21">
        <v>1608243752.5999999</v>
      </c>
      <c r="C21">
        <v>401.5</v>
      </c>
      <c r="D21" t="s">
        <v>313</v>
      </c>
      <c r="E21" t="s">
        <v>314</v>
      </c>
      <c r="F21" t="s">
        <v>289</v>
      </c>
      <c r="G21" t="s">
        <v>290</v>
      </c>
      <c r="H21">
        <v>1608243744.8499999</v>
      </c>
      <c r="I21">
        <f t="shared" si="0"/>
        <v>9.5252900503077476E-5</v>
      </c>
      <c r="J21">
        <f t="shared" si="1"/>
        <v>6.0850724360872813E-2</v>
      </c>
      <c r="K21">
        <f t="shared" si="2"/>
        <v>149.74613333333301</v>
      </c>
      <c r="L21">
        <f t="shared" si="3"/>
        <v>127.03149119952364</v>
      </c>
      <c r="M21">
        <f t="shared" si="4"/>
        <v>12.923091792304902</v>
      </c>
      <c r="N21">
        <f t="shared" si="5"/>
        <v>15.233884199390145</v>
      </c>
      <c r="O21">
        <f t="shared" si="6"/>
        <v>5.2191746305731033E-3</v>
      </c>
      <c r="P21">
        <f t="shared" si="7"/>
        <v>2.9575794560327076</v>
      </c>
      <c r="Q21">
        <f t="shared" si="8"/>
        <v>5.2140632859425671E-3</v>
      </c>
      <c r="R21">
        <f t="shared" si="9"/>
        <v>3.2592483601682114E-3</v>
      </c>
      <c r="S21">
        <f t="shared" si="10"/>
        <v>231.29252296539281</v>
      </c>
      <c r="T21">
        <f t="shared" si="11"/>
        <v>29.300610036725168</v>
      </c>
      <c r="U21">
        <f t="shared" si="12"/>
        <v>28.2564733333333</v>
      </c>
      <c r="V21">
        <f t="shared" si="13"/>
        <v>3.8519497013291928</v>
      </c>
      <c r="W21">
        <f t="shared" si="14"/>
        <v>54.03260967629636</v>
      </c>
      <c r="X21">
        <f t="shared" si="15"/>
        <v>2.0473594008153158</v>
      </c>
      <c r="Y21">
        <f t="shared" si="16"/>
        <v>3.7891181141922057</v>
      </c>
      <c r="Z21">
        <f t="shared" si="17"/>
        <v>1.804590300513877</v>
      </c>
      <c r="AA21">
        <f t="shared" si="18"/>
        <v>-4.200652912185717</v>
      </c>
      <c r="AB21">
        <f t="shared" si="19"/>
        <v>-45.020963319697231</v>
      </c>
      <c r="AC21">
        <f t="shared" si="20"/>
        <v>-3.3219119777342172</v>
      </c>
      <c r="AD21">
        <f t="shared" si="21"/>
        <v>178.74899475577564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53553.353720709914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315</v>
      </c>
      <c r="AR21">
        <v>15421.5</v>
      </c>
      <c r="AS21">
        <v>599.14552000000003</v>
      </c>
      <c r="AT21">
        <v>620.38</v>
      </c>
      <c r="AU21">
        <f t="shared" si="27"/>
        <v>3.4228182726715795E-2</v>
      </c>
      <c r="AV21">
        <v>0.5</v>
      </c>
      <c r="AW21">
        <f t="shared" si="28"/>
        <v>1180.1880906278341</v>
      </c>
      <c r="AX21">
        <f t="shared" si="29"/>
        <v>6.0850724360872813E-2</v>
      </c>
      <c r="AY21">
        <f t="shared" si="30"/>
        <v>20.197846808951663</v>
      </c>
      <c r="AZ21">
        <f t="shared" si="31"/>
        <v>0.19496115284180662</v>
      </c>
      <c r="BA21">
        <f t="shared" si="32"/>
        <v>5.4109866829564056E-4</v>
      </c>
      <c r="BB21">
        <f t="shared" si="33"/>
        <v>4.2581965891872722</v>
      </c>
      <c r="BC21" t="s">
        <v>316</v>
      </c>
      <c r="BD21">
        <v>499.43</v>
      </c>
      <c r="BE21">
        <f t="shared" si="34"/>
        <v>120.94999999999999</v>
      </c>
      <c r="BF21">
        <f t="shared" si="35"/>
        <v>0.17556411740388561</v>
      </c>
      <c r="BG21">
        <f t="shared" si="36"/>
        <v>0.95621957178795713</v>
      </c>
      <c r="BH21">
        <f t="shared" si="37"/>
        <v>-0.22329302897448744</v>
      </c>
      <c r="BI21">
        <f t="shared" si="38"/>
        <v>1.037342656159759</v>
      </c>
      <c r="BJ21">
        <f t="shared" si="39"/>
        <v>0.1463450601366803</v>
      </c>
      <c r="BK21">
        <f t="shared" si="40"/>
        <v>0.85365493986331975</v>
      </c>
      <c r="BL21">
        <f t="shared" si="41"/>
        <v>1400.0029999999999</v>
      </c>
      <c r="BM21">
        <f t="shared" si="42"/>
        <v>1180.1880906278341</v>
      </c>
      <c r="BN21">
        <f t="shared" si="43"/>
        <v>0.8429896868991239</v>
      </c>
      <c r="BO21">
        <f t="shared" si="44"/>
        <v>0.19597937379824792</v>
      </c>
      <c r="BP21">
        <v>6</v>
      </c>
      <c r="BQ21">
        <v>0.5</v>
      </c>
      <c r="BR21" t="s">
        <v>294</v>
      </c>
      <c r="BS21">
        <v>2</v>
      </c>
      <c r="BT21">
        <v>1608243744.8499999</v>
      </c>
      <c r="BU21">
        <v>149.74613333333301</v>
      </c>
      <c r="BV21">
        <v>149.83623333333301</v>
      </c>
      <c r="BW21">
        <v>20.125146666666701</v>
      </c>
      <c r="BX21">
        <v>20.013190000000002</v>
      </c>
      <c r="BY21">
        <v>150.488</v>
      </c>
      <c r="BZ21">
        <v>20.133486666666698</v>
      </c>
      <c r="CA21">
        <v>500.20740000000001</v>
      </c>
      <c r="CB21">
        <v>101.63143333333301</v>
      </c>
      <c r="CC21">
        <v>9.9969409999999995E-2</v>
      </c>
      <c r="CD21">
        <v>27.974119999999999</v>
      </c>
      <c r="CE21">
        <v>28.2564733333333</v>
      </c>
      <c r="CF21">
        <v>999.9</v>
      </c>
      <c r="CG21">
        <v>0</v>
      </c>
      <c r="CH21">
        <v>0</v>
      </c>
      <c r="CI21">
        <v>9997.5589999999993</v>
      </c>
      <c r="CJ21">
        <v>0</v>
      </c>
      <c r="CK21">
        <v>334.04373333333302</v>
      </c>
      <c r="CL21">
        <v>1400.0029999999999</v>
      </c>
      <c r="CM21">
        <v>0.89998560000000005</v>
      </c>
      <c r="CN21">
        <v>0.10001438999999999</v>
      </c>
      <c r="CO21">
        <v>0</v>
      </c>
      <c r="CP21">
        <v>599.13689999999997</v>
      </c>
      <c r="CQ21">
        <v>4.99979</v>
      </c>
      <c r="CR21">
        <v>8477.7703333333393</v>
      </c>
      <c r="CS21">
        <v>11904.64</v>
      </c>
      <c r="CT21">
        <v>49.049599999999998</v>
      </c>
      <c r="CU21">
        <v>51.557866666666598</v>
      </c>
      <c r="CV21">
        <v>50.25</v>
      </c>
      <c r="CW21">
        <v>50.5</v>
      </c>
      <c r="CX21">
        <v>50.186999999999998</v>
      </c>
      <c r="CY21">
        <v>1255.4839999999999</v>
      </c>
      <c r="CZ21">
        <v>139.51900000000001</v>
      </c>
      <c r="DA21">
        <v>0</v>
      </c>
      <c r="DB21">
        <v>96.200000047683702</v>
      </c>
      <c r="DC21">
        <v>0</v>
      </c>
      <c r="DD21">
        <v>599.14552000000003</v>
      </c>
      <c r="DE21">
        <v>1.3445384623218599</v>
      </c>
      <c r="DF21">
        <v>-117.278461787973</v>
      </c>
      <c r="DG21">
        <v>8477.1723999999995</v>
      </c>
      <c r="DH21">
        <v>15</v>
      </c>
      <c r="DI21">
        <v>1608243624.0999999</v>
      </c>
      <c r="DJ21" t="s">
        <v>312</v>
      </c>
      <c r="DK21">
        <v>1608243624.0999999</v>
      </c>
      <c r="DL21">
        <v>1608243619.0999999</v>
      </c>
      <c r="DM21">
        <v>29</v>
      </c>
      <c r="DN21">
        <v>0.46700000000000003</v>
      </c>
      <c r="DO21">
        <v>-1E-3</v>
      </c>
      <c r="DP21">
        <v>-0.77400000000000002</v>
      </c>
      <c r="DQ21">
        <v>-8.9999999999999993E-3</v>
      </c>
      <c r="DR21">
        <v>100</v>
      </c>
      <c r="DS21">
        <v>20</v>
      </c>
      <c r="DT21">
        <v>0.14000000000000001</v>
      </c>
      <c r="DU21">
        <v>0.21</v>
      </c>
      <c r="DV21">
        <v>6.4137685097432798E-2</v>
      </c>
      <c r="DW21">
        <v>-0.18568498201002101</v>
      </c>
      <c r="DX21">
        <v>2.3501853593240599E-2</v>
      </c>
      <c r="DY21">
        <v>1</v>
      </c>
      <c r="DZ21">
        <v>-9.3770196774193598E-2</v>
      </c>
      <c r="EA21">
        <v>0.188656887096774</v>
      </c>
      <c r="EB21">
        <v>2.72192201611345E-2</v>
      </c>
      <c r="EC21">
        <v>1</v>
      </c>
      <c r="ED21">
        <v>0.110914322580645</v>
      </c>
      <c r="EE21">
        <v>8.0650548387096593E-2</v>
      </c>
      <c r="EF21">
        <v>6.0658531160071799E-3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-0.74099999999999999</v>
      </c>
      <c r="EN21">
        <v>-8.2000000000000007E-3</v>
      </c>
      <c r="EO21">
        <v>-0.84814032849241905</v>
      </c>
      <c r="EP21">
        <v>8.1547674161403102E-4</v>
      </c>
      <c r="EQ21">
        <v>-7.5071724955183801E-7</v>
      </c>
      <c r="ER21">
        <v>1.8443278439785599E-10</v>
      </c>
      <c r="ES21">
        <v>-0.16187482581552701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2.1</v>
      </c>
      <c r="FB21">
        <v>2.2000000000000002</v>
      </c>
      <c r="FC21">
        <v>2</v>
      </c>
      <c r="FD21">
        <v>509.07299999999998</v>
      </c>
      <c r="FE21">
        <v>461.41699999999997</v>
      </c>
      <c r="FF21">
        <v>22.6067</v>
      </c>
      <c r="FG21">
        <v>33.0381</v>
      </c>
      <c r="FH21">
        <v>29.9999</v>
      </c>
      <c r="FI21">
        <v>32.9238</v>
      </c>
      <c r="FJ21">
        <v>32.874699999999997</v>
      </c>
      <c r="FK21">
        <v>9.5280400000000007</v>
      </c>
      <c r="FL21">
        <v>15.9724</v>
      </c>
      <c r="FM21">
        <v>0.34060200000000002</v>
      </c>
      <c r="FN21">
        <v>22.62</v>
      </c>
      <c r="FO21">
        <v>149.96</v>
      </c>
      <c r="FP21">
        <v>20.055399999999999</v>
      </c>
      <c r="FQ21">
        <v>100.986</v>
      </c>
      <c r="FR21">
        <v>100.483</v>
      </c>
    </row>
    <row r="22" spans="1:174" x14ac:dyDescent="0.25">
      <c r="A22">
        <v>6</v>
      </c>
      <c r="B22">
        <v>1608243824.5999999</v>
      </c>
      <c r="C22">
        <v>473.5</v>
      </c>
      <c r="D22" t="s">
        <v>317</v>
      </c>
      <c r="E22" t="s">
        <v>318</v>
      </c>
      <c r="F22" t="s">
        <v>289</v>
      </c>
      <c r="G22" t="s">
        <v>290</v>
      </c>
      <c r="H22">
        <v>1608243816.8499999</v>
      </c>
      <c r="I22">
        <f t="shared" si="0"/>
        <v>1.6689898502677349E-4</v>
      </c>
      <c r="J22">
        <f t="shared" si="1"/>
        <v>0.35565366110698965</v>
      </c>
      <c r="K22">
        <f t="shared" si="2"/>
        <v>199.119766666667</v>
      </c>
      <c r="L22">
        <f t="shared" si="3"/>
        <v>132.10585266694838</v>
      </c>
      <c r="M22">
        <f t="shared" si="4"/>
        <v>13.43915286926179</v>
      </c>
      <c r="N22">
        <f t="shared" si="5"/>
        <v>20.256490757237934</v>
      </c>
      <c r="O22">
        <f t="shared" si="6"/>
        <v>9.1648856519976583E-3</v>
      </c>
      <c r="P22">
        <f t="shared" si="7"/>
        <v>2.9571656401085149</v>
      </c>
      <c r="Q22">
        <f t="shared" si="8"/>
        <v>9.1491349764213758E-3</v>
      </c>
      <c r="R22">
        <f t="shared" si="9"/>
        <v>5.7196222108355232E-3</v>
      </c>
      <c r="S22">
        <f t="shared" si="10"/>
        <v>231.29174560164597</v>
      </c>
      <c r="T22">
        <f t="shared" si="11"/>
        <v>29.274816870752787</v>
      </c>
      <c r="U22">
        <f t="shared" si="12"/>
        <v>28.241499999999998</v>
      </c>
      <c r="V22">
        <f t="shared" si="13"/>
        <v>3.8485950359629508</v>
      </c>
      <c r="W22">
        <f t="shared" si="14"/>
        <v>54.036173618262964</v>
      </c>
      <c r="X22">
        <f t="shared" si="15"/>
        <v>2.0465980336792522</v>
      </c>
      <c r="Y22">
        <f t="shared" si="16"/>
        <v>3.7874592085986452</v>
      </c>
      <c r="Z22">
        <f t="shared" si="17"/>
        <v>1.8019970022836986</v>
      </c>
      <c r="AA22">
        <f t="shared" si="18"/>
        <v>-7.3602452396807108</v>
      </c>
      <c r="AB22">
        <f t="shared" si="19"/>
        <v>-43.824809408581849</v>
      </c>
      <c r="AC22">
        <f t="shared" si="20"/>
        <v>-3.2337429557370516</v>
      </c>
      <c r="AD22">
        <f t="shared" si="21"/>
        <v>176.87294799764635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53542.605376740241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319</v>
      </c>
      <c r="AR22">
        <v>15421.2</v>
      </c>
      <c r="AS22">
        <v>601.80769230769204</v>
      </c>
      <c r="AT22">
        <v>624.65</v>
      </c>
      <c r="AU22">
        <f t="shared" si="27"/>
        <v>3.6568170483163298E-2</v>
      </c>
      <c r="AV22">
        <v>0.5</v>
      </c>
      <c r="AW22">
        <f t="shared" si="28"/>
        <v>1180.1866706277926</v>
      </c>
      <c r="AX22">
        <f t="shared" si="29"/>
        <v>0.35565366110698965</v>
      </c>
      <c r="AY22">
        <f t="shared" si="30"/>
        <v>21.578633686737007</v>
      </c>
      <c r="AZ22">
        <f t="shared" si="31"/>
        <v>0.19828704074281592</v>
      </c>
      <c r="BA22">
        <f t="shared" si="32"/>
        <v>7.9089280039631006E-4</v>
      </c>
      <c r="BB22">
        <f t="shared" si="33"/>
        <v>4.2222524613783721</v>
      </c>
      <c r="BC22" t="s">
        <v>320</v>
      </c>
      <c r="BD22">
        <v>500.79</v>
      </c>
      <c r="BE22">
        <f t="shared" si="34"/>
        <v>123.85999999999996</v>
      </c>
      <c r="BF22">
        <f t="shared" si="35"/>
        <v>0.18442037536176287</v>
      </c>
      <c r="BG22">
        <f t="shared" si="36"/>
        <v>0.95514415363833571</v>
      </c>
      <c r="BH22">
        <f t="shared" si="37"/>
        <v>-0.25149269532077367</v>
      </c>
      <c r="BI22">
        <f t="shared" si="38"/>
        <v>1.0356659127211392</v>
      </c>
      <c r="BJ22">
        <f t="shared" si="39"/>
        <v>0.15346410648768768</v>
      </c>
      <c r="BK22">
        <f t="shared" si="40"/>
        <v>0.84653589351231229</v>
      </c>
      <c r="BL22">
        <f t="shared" si="41"/>
        <v>1400.00166666667</v>
      </c>
      <c r="BM22">
        <f t="shared" si="42"/>
        <v>1180.1866706277926</v>
      </c>
      <c r="BN22">
        <f t="shared" si="43"/>
        <v>0.8429894754609506</v>
      </c>
      <c r="BO22">
        <f t="shared" si="44"/>
        <v>0.19597895092190104</v>
      </c>
      <c r="BP22">
        <v>6</v>
      </c>
      <c r="BQ22">
        <v>0.5</v>
      </c>
      <c r="BR22" t="s">
        <v>294</v>
      </c>
      <c r="BS22">
        <v>2</v>
      </c>
      <c r="BT22">
        <v>1608243816.8499999</v>
      </c>
      <c r="BU22">
        <v>199.119766666667</v>
      </c>
      <c r="BV22">
        <v>199.58623333333301</v>
      </c>
      <c r="BW22">
        <v>20.117903333333299</v>
      </c>
      <c r="BX22">
        <v>19.9217366666667</v>
      </c>
      <c r="BY22">
        <v>199.83346666666699</v>
      </c>
      <c r="BZ22">
        <v>20.126390000000001</v>
      </c>
      <c r="CA22">
        <v>500.211366666667</v>
      </c>
      <c r="CB22">
        <v>101.63016666666699</v>
      </c>
      <c r="CC22">
        <v>0.10001862</v>
      </c>
      <c r="CD22">
        <v>27.966609999999999</v>
      </c>
      <c r="CE22">
        <v>28.241499999999998</v>
      </c>
      <c r="CF22">
        <v>999.9</v>
      </c>
      <c r="CG22">
        <v>0</v>
      </c>
      <c r="CH22">
        <v>0</v>
      </c>
      <c r="CI22">
        <v>9995.3369999999995</v>
      </c>
      <c r="CJ22">
        <v>0</v>
      </c>
      <c r="CK22">
        <v>346.60803333333303</v>
      </c>
      <c r="CL22">
        <v>1400.00166666667</v>
      </c>
      <c r="CM22">
        <v>0.89999359999999995</v>
      </c>
      <c r="CN22">
        <v>0.100006336666667</v>
      </c>
      <c r="CO22">
        <v>0</v>
      </c>
      <c r="CP22">
        <v>601.83389999999997</v>
      </c>
      <c r="CQ22">
        <v>4.99979</v>
      </c>
      <c r="CR22">
        <v>8480.3790000000008</v>
      </c>
      <c r="CS22">
        <v>11904.67</v>
      </c>
      <c r="CT22">
        <v>49.070399999999999</v>
      </c>
      <c r="CU22">
        <v>51.561999999999998</v>
      </c>
      <c r="CV22">
        <v>50.2541333333333</v>
      </c>
      <c r="CW22">
        <v>50.5</v>
      </c>
      <c r="CX22">
        <v>50.233199999999997</v>
      </c>
      <c r="CY22">
        <v>1255.4926666666699</v>
      </c>
      <c r="CZ22">
        <v>139.50899999999999</v>
      </c>
      <c r="DA22">
        <v>0</v>
      </c>
      <c r="DB22">
        <v>71.599999904632597</v>
      </c>
      <c r="DC22">
        <v>0</v>
      </c>
      <c r="DD22">
        <v>601.80769230769204</v>
      </c>
      <c r="DE22">
        <v>-0.16471795492112901</v>
      </c>
      <c r="DF22">
        <v>28.4328205634915</v>
      </c>
      <c r="DG22">
        <v>8480.3492307692304</v>
      </c>
      <c r="DH22">
        <v>15</v>
      </c>
      <c r="DI22">
        <v>1608243624.0999999</v>
      </c>
      <c r="DJ22" t="s">
        <v>312</v>
      </c>
      <c r="DK22">
        <v>1608243624.0999999</v>
      </c>
      <c r="DL22">
        <v>1608243619.0999999</v>
      </c>
      <c r="DM22">
        <v>29</v>
      </c>
      <c r="DN22">
        <v>0.46700000000000003</v>
      </c>
      <c r="DO22">
        <v>-1E-3</v>
      </c>
      <c r="DP22">
        <v>-0.77400000000000002</v>
      </c>
      <c r="DQ22">
        <v>-8.9999999999999993E-3</v>
      </c>
      <c r="DR22">
        <v>100</v>
      </c>
      <c r="DS22">
        <v>20</v>
      </c>
      <c r="DT22">
        <v>0.14000000000000001</v>
      </c>
      <c r="DU22">
        <v>0.21</v>
      </c>
      <c r="DV22">
        <v>0.36061294439978803</v>
      </c>
      <c r="DW22">
        <v>1.1870288420178499E-2</v>
      </c>
      <c r="DX22">
        <v>5.0368870389130301E-2</v>
      </c>
      <c r="DY22">
        <v>1</v>
      </c>
      <c r="DZ22">
        <v>-0.47390893548387097</v>
      </c>
      <c r="EA22">
        <v>-2.2994129032257098E-2</v>
      </c>
      <c r="EB22">
        <v>6.0117152400172097E-2</v>
      </c>
      <c r="EC22">
        <v>1</v>
      </c>
      <c r="ED22">
        <v>0.19733187096774199</v>
      </c>
      <c r="EE22">
        <v>-8.8695725806452005E-2</v>
      </c>
      <c r="EF22">
        <v>6.8659280449793903E-3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-0.71399999999999997</v>
      </c>
      <c r="EN22">
        <v>-8.6999999999999994E-3</v>
      </c>
      <c r="EO22">
        <v>-0.84814032849241905</v>
      </c>
      <c r="EP22">
        <v>8.1547674161403102E-4</v>
      </c>
      <c r="EQ22">
        <v>-7.5071724955183801E-7</v>
      </c>
      <c r="ER22">
        <v>1.8443278439785599E-10</v>
      </c>
      <c r="ES22">
        <v>-0.16187482581552701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3.3</v>
      </c>
      <c r="FB22">
        <v>3.4</v>
      </c>
      <c r="FC22">
        <v>2</v>
      </c>
      <c r="FD22">
        <v>509.10899999999998</v>
      </c>
      <c r="FE22">
        <v>461.75700000000001</v>
      </c>
      <c r="FF22">
        <v>22.6386</v>
      </c>
      <c r="FG22">
        <v>33.0242</v>
      </c>
      <c r="FH22">
        <v>29.9998</v>
      </c>
      <c r="FI22">
        <v>32.917999999999999</v>
      </c>
      <c r="FJ22">
        <v>32.868899999999996</v>
      </c>
      <c r="FK22">
        <v>11.744300000000001</v>
      </c>
      <c r="FL22">
        <v>16.530100000000001</v>
      </c>
      <c r="FM22">
        <v>0.34060200000000002</v>
      </c>
      <c r="FN22">
        <v>22.647400000000001</v>
      </c>
      <c r="FO22">
        <v>200.00200000000001</v>
      </c>
      <c r="FP22">
        <v>19.868400000000001</v>
      </c>
      <c r="FQ22">
        <v>100.98699999999999</v>
      </c>
      <c r="FR22">
        <v>100.489</v>
      </c>
    </row>
    <row r="23" spans="1:174" x14ac:dyDescent="0.25">
      <c r="A23">
        <v>7</v>
      </c>
      <c r="B23">
        <v>1608243897.5999999</v>
      </c>
      <c r="C23">
        <v>546.5</v>
      </c>
      <c r="D23" t="s">
        <v>321</v>
      </c>
      <c r="E23" t="s">
        <v>322</v>
      </c>
      <c r="F23" t="s">
        <v>289</v>
      </c>
      <c r="G23" t="s">
        <v>290</v>
      </c>
      <c r="H23">
        <v>1608243889.8499999</v>
      </c>
      <c r="I23">
        <f t="shared" si="0"/>
        <v>1.6601947651421047E-4</v>
      </c>
      <c r="J23">
        <f t="shared" si="1"/>
        <v>0.69971725412044161</v>
      </c>
      <c r="K23">
        <f t="shared" si="2"/>
        <v>249.12766666666701</v>
      </c>
      <c r="L23">
        <f t="shared" si="3"/>
        <v>120.54566156980513</v>
      </c>
      <c r="M23">
        <f t="shared" si="4"/>
        <v>12.262507288177245</v>
      </c>
      <c r="N23">
        <f t="shared" si="5"/>
        <v>25.34251161264363</v>
      </c>
      <c r="O23">
        <f t="shared" si="6"/>
        <v>9.102020643871148E-3</v>
      </c>
      <c r="P23">
        <f t="shared" si="7"/>
        <v>2.9585681514224289</v>
      </c>
      <c r="Q23">
        <f t="shared" si="8"/>
        <v>9.0864924588061492E-3</v>
      </c>
      <c r="R23">
        <f t="shared" si="9"/>
        <v>5.6804506959411997E-3</v>
      </c>
      <c r="S23">
        <f t="shared" si="10"/>
        <v>231.29189289359985</v>
      </c>
      <c r="T23">
        <f t="shared" si="11"/>
        <v>29.262760417638017</v>
      </c>
      <c r="U23">
        <f t="shared" si="12"/>
        <v>28.2006466666667</v>
      </c>
      <c r="V23">
        <f t="shared" si="13"/>
        <v>3.839455106251398</v>
      </c>
      <c r="W23">
        <f t="shared" si="14"/>
        <v>53.753391900671311</v>
      </c>
      <c r="X23">
        <f t="shared" si="15"/>
        <v>2.034497264933353</v>
      </c>
      <c r="Y23">
        <f t="shared" si="16"/>
        <v>3.7848723457169307</v>
      </c>
      <c r="Z23">
        <f t="shared" si="17"/>
        <v>1.8049578413180449</v>
      </c>
      <c r="AA23">
        <f t="shared" si="18"/>
        <v>-7.3214589142766817</v>
      </c>
      <c r="AB23">
        <f t="shared" si="19"/>
        <v>-39.198228333039999</v>
      </c>
      <c r="AC23">
        <f t="shared" si="20"/>
        <v>-2.8902287230761217</v>
      </c>
      <c r="AD23">
        <f t="shared" si="21"/>
        <v>181.88197692320705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53585.450456811086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323</v>
      </c>
      <c r="AR23">
        <v>15421.4</v>
      </c>
      <c r="AS23">
        <v>605.49144000000001</v>
      </c>
      <c r="AT23">
        <v>630.28</v>
      </c>
      <c r="AU23">
        <f t="shared" si="27"/>
        <v>3.9329440883416833E-2</v>
      </c>
      <c r="AV23">
        <v>0.5</v>
      </c>
      <c r="AW23">
        <f t="shared" si="28"/>
        <v>1180.1870006277973</v>
      </c>
      <c r="AX23">
        <f t="shared" si="29"/>
        <v>0.69971725412044161</v>
      </c>
      <c r="AY23">
        <f t="shared" si="30"/>
        <v>23.208047436283987</v>
      </c>
      <c r="AZ23">
        <f t="shared" si="31"/>
        <v>0.20151361299739798</v>
      </c>
      <c r="BA23">
        <f t="shared" si="32"/>
        <v>1.0824256946205309E-3</v>
      </c>
      <c r="BB23">
        <f t="shared" si="33"/>
        <v>4.1756044932410994</v>
      </c>
      <c r="BC23" t="s">
        <v>324</v>
      </c>
      <c r="BD23">
        <v>503.27</v>
      </c>
      <c r="BE23">
        <f t="shared" si="34"/>
        <v>127.00999999999999</v>
      </c>
      <c r="BF23">
        <f t="shared" si="35"/>
        <v>0.19517014408314276</v>
      </c>
      <c r="BG23">
        <f t="shared" si="36"/>
        <v>0.9539620343553924</v>
      </c>
      <c r="BH23">
        <f t="shared" si="37"/>
        <v>-0.290956047527899</v>
      </c>
      <c r="BI23">
        <f t="shared" si="38"/>
        <v>1.0334551245339192</v>
      </c>
      <c r="BJ23">
        <f t="shared" si="39"/>
        <v>0.16222075478511017</v>
      </c>
      <c r="BK23">
        <f t="shared" si="40"/>
        <v>0.83777924521488978</v>
      </c>
      <c r="BL23">
        <f t="shared" si="41"/>
        <v>1400.002</v>
      </c>
      <c r="BM23">
        <f t="shared" si="42"/>
        <v>1180.1870006277973</v>
      </c>
      <c r="BN23">
        <f t="shared" si="43"/>
        <v>0.84298951046341164</v>
      </c>
      <c r="BO23">
        <f t="shared" si="44"/>
        <v>0.19597902092682326</v>
      </c>
      <c r="BP23">
        <v>6</v>
      </c>
      <c r="BQ23">
        <v>0.5</v>
      </c>
      <c r="BR23" t="s">
        <v>294</v>
      </c>
      <c r="BS23">
        <v>2</v>
      </c>
      <c r="BT23">
        <v>1608243889.8499999</v>
      </c>
      <c r="BU23">
        <v>249.12766666666701</v>
      </c>
      <c r="BV23">
        <v>250.01660000000001</v>
      </c>
      <c r="BW23">
        <v>19.999973333333301</v>
      </c>
      <c r="BX23">
        <v>19.8048133333333</v>
      </c>
      <c r="BY23">
        <v>249.816033333333</v>
      </c>
      <c r="BZ23">
        <v>20.010953333333301</v>
      </c>
      <c r="CA23">
        <v>500.20216666666698</v>
      </c>
      <c r="CB23">
        <v>101.62503333333299</v>
      </c>
      <c r="CC23">
        <v>9.9965546666666696E-2</v>
      </c>
      <c r="CD23">
        <v>27.954893333333299</v>
      </c>
      <c r="CE23">
        <v>28.2006466666667</v>
      </c>
      <c r="CF23">
        <v>999.9</v>
      </c>
      <c r="CG23">
        <v>0</v>
      </c>
      <c r="CH23">
        <v>0</v>
      </c>
      <c r="CI23">
        <v>10003.797</v>
      </c>
      <c r="CJ23">
        <v>0</v>
      </c>
      <c r="CK23">
        <v>356.444166666667</v>
      </c>
      <c r="CL23">
        <v>1400.002</v>
      </c>
      <c r="CM23">
        <v>0.89999099999999999</v>
      </c>
      <c r="CN23">
        <v>0.10000891000000001</v>
      </c>
      <c r="CO23">
        <v>0</v>
      </c>
      <c r="CP23">
        <v>605.49003333333303</v>
      </c>
      <c r="CQ23">
        <v>4.99979</v>
      </c>
      <c r="CR23">
        <v>8513.1740000000009</v>
      </c>
      <c r="CS23">
        <v>11904.6566666667</v>
      </c>
      <c r="CT23">
        <v>49.074599999999997</v>
      </c>
      <c r="CU23">
        <v>51.561999999999998</v>
      </c>
      <c r="CV23">
        <v>50.268599999999999</v>
      </c>
      <c r="CW23">
        <v>50.5</v>
      </c>
      <c r="CX23">
        <v>50.237400000000001</v>
      </c>
      <c r="CY23">
        <v>1255.49133333333</v>
      </c>
      <c r="CZ23">
        <v>139.51066666666699</v>
      </c>
      <c r="DA23">
        <v>0</v>
      </c>
      <c r="DB23">
        <v>72.700000047683702</v>
      </c>
      <c r="DC23">
        <v>0</v>
      </c>
      <c r="DD23">
        <v>605.49144000000001</v>
      </c>
      <c r="DE23">
        <v>0.30092308558300002</v>
      </c>
      <c r="DF23">
        <v>-8.6276924206608605</v>
      </c>
      <c r="DG23">
        <v>8512.8724000000002</v>
      </c>
      <c r="DH23">
        <v>15</v>
      </c>
      <c r="DI23">
        <v>1608243624.0999999</v>
      </c>
      <c r="DJ23" t="s">
        <v>312</v>
      </c>
      <c r="DK23">
        <v>1608243624.0999999</v>
      </c>
      <c r="DL23">
        <v>1608243619.0999999</v>
      </c>
      <c r="DM23">
        <v>29</v>
      </c>
      <c r="DN23">
        <v>0.46700000000000003</v>
      </c>
      <c r="DO23">
        <v>-1E-3</v>
      </c>
      <c r="DP23">
        <v>-0.77400000000000002</v>
      </c>
      <c r="DQ23">
        <v>-8.9999999999999993E-3</v>
      </c>
      <c r="DR23">
        <v>100</v>
      </c>
      <c r="DS23">
        <v>20</v>
      </c>
      <c r="DT23">
        <v>0.14000000000000001</v>
      </c>
      <c r="DU23">
        <v>0.21</v>
      </c>
      <c r="DV23">
        <v>0.70408378767872504</v>
      </c>
      <c r="DW23">
        <v>-6.13063697952861E-2</v>
      </c>
      <c r="DX23">
        <v>2.5271612045181399E-2</v>
      </c>
      <c r="DY23">
        <v>1</v>
      </c>
      <c r="DZ23">
        <v>-0.89470499999999997</v>
      </c>
      <c r="EA23">
        <v>8.9900564516131501E-2</v>
      </c>
      <c r="EB23">
        <v>2.9647639743950901E-2</v>
      </c>
      <c r="EC23">
        <v>1</v>
      </c>
      <c r="ED23">
        <v>0.19608625806451599</v>
      </c>
      <c r="EE23">
        <v>-0.108354048387097</v>
      </c>
      <c r="EF23">
        <v>1.12285665243373E-2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-0.68899999999999995</v>
      </c>
      <c r="EN23">
        <v>-1.0699999999999999E-2</v>
      </c>
      <c r="EO23">
        <v>-0.84814032849241905</v>
      </c>
      <c r="EP23">
        <v>8.1547674161403102E-4</v>
      </c>
      <c r="EQ23">
        <v>-7.5071724955183801E-7</v>
      </c>
      <c r="ER23">
        <v>1.8443278439785599E-10</v>
      </c>
      <c r="ES23">
        <v>-0.16187482581552701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4.5999999999999996</v>
      </c>
      <c r="FB23">
        <v>4.5999999999999996</v>
      </c>
      <c r="FC23">
        <v>2</v>
      </c>
      <c r="FD23">
        <v>509.35300000000001</v>
      </c>
      <c r="FE23">
        <v>462.024</v>
      </c>
      <c r="FF23">
        <v>22.7714</v>
      </c>
      <c r="FG23">
        <v>32.965499999999999</v>
      </c>
      <c r="FH23">
        <v>29.999300000000002</v>
      </c>
      <c r="FI23">
        <v>32.877899999999997</v>
      </c>
      <c r="FJ23">
        <v>32.827100000000002</v>
      </c>
      <c r="FK23">
        <v>13.9369</v>
      </c>
      <c r="FL23">
        <v>16.554600000000001</v>
      </c>
      <c r="FM23">
        <v>0.34060200000000002</v>
      </c>
      <c r="FN23">
        <v>22.799199999999999</v>
      </c>
      <c r="FO23">
        <v>250.38</v>
      </c>
      <c r="FP23">
        <v>19.8675</v>
      </c>
      <c r="FQ23">
        <v>101.004</v>
      </c>
      <c r="FR23">
        <v>100.497</v>
      </c>
    </row>
    <row r="24" spans="1:174" x14ac:dyDescent="0.25">
      <c r="A24">
        <v>8</v>
      </c>
      <c r="B24">
        <v>1608243998.5999999</v>
      </c>
      <c r="C24">
        <v>647.5</v>
      </c>
      <c r="D24" t="s">
        <v>325</v>
      </c>
      <c r="E24" t="s">
        <v>326</v>
      </c>
      <c r="F24" t="s">
        <v>289</v>
      </c>
      <c r="G24" t="s">
        <v>290</v>
      </c>
      <c r="H24">
        <v>1608243990.5999999</v>
      </c>
      <c r="I24">
        <f t="shared" si="0"/>
        <v>1.7856922377132531E-4</v>
      </c>
      <c r="J24">
        <f t="shared" si="1"/>
        <v>1.630087214697872</v>
      </c>
      <c r="K24">
        <f t="shared" si="2"/>
        <v>399.31312903225802</v>
      </c>
      <c r="L24">
        <f t="shared" si="3"/>
        <v>124.08781994857944</v>
      </c>
      <c r="M24">
        <f t="shared" si="4"/>
        <v>12.622160277024173</v>
      </c>
      <c r="N24">
        <f t="shared" si="5"/>
        <v>40.6179616778971</v>
      </c>
      <c r="O24">
        <f t="shared" si="6"/>
        <v>9.7633546683247949E-3</v>
      </c>
      <c r="P24">
        <f t="shared" si="7"/>
        <v>2.9578617249171035</v>
      </c>
      <c r="Q24">
        <f t="shared" si="8"/>
        <v>9.7454861485031883E-3</v>
      </c>
      <c r="R24">
        <f t="shared" si="9"/>
        <v>6.0925315003584907E-3</v>
      </c>
      <c r="S24">
        <f t="shared" si="10"/>
        <v>231.2931858051106</v>
      </c>
      <c r="T24">
        <f t="shared" si="11"/>
        <v>29.294321569720783</v>
      </c>
      <c r="U24">
        <f t="shared" si="12"/>
        <v>28.233635483871002</v>
      </c>
      <c r="V24">
        <f t="shared" si="13"/>
        <v>3.8468340699480406</v>
      </c>
      <c r="W24">
        <f t="shared" si="14"/>
        <v>53.708719897511216</v>
      </c>
      <c r="X24">
        <f t="shared" si="15"/>
        <v>2.0369029841456312</v>
      </c>
      <c r="Y24">
        <f t="shared" si="16"/>
        <v>3.7924995941674235</v>
      </c>
      <c r="Z24">
        <f t="shared" si="17"/>
        <v>1.8099310858024094</v>
      </c>
      <c r="AA24">
        <f t="shared" si="18"/>
        <v>-7.8749027683154464</v>
      </c>
      <c r="AB24">
        <f t="shared" si="19"/>
        <v>-38.94373973271238</v>
      </c>
      <c r="AC24">
        <f t="shared" si="20"/>
        <v>-2.8731163353814564</v>
      </c>
      <c r="AD24">
        <f t="shared" si="21"/>
        <v>181.6014269687013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53558.600893014329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327</v>
      </c>
      <c r="AR24">
        <v>15422.7</v>
      </c>
      <c r="AS24">
        <v>619.21699999999998</v>
      </c>
      <c r="AT24">
        <v>651.45000000000005</v>
      </c>
      <c r="AU24">
        <f t="shared" si="27"/>
        <v>4.947885486223047E-2</v>
      </c>
      <c r="AV24">
        <v>0.5</v>
      </c>
      <c r="AW24">
        <f t="shared" si="28"/>
        <v>1180.1951909503493</v>
      </c>
      <c r="AX24">
        <f t="shared" si="29"/>
        <v>1.630087214697872</v>
      </c>
      <c r="AY24">
        <f t="shared" si="30"/>
        <v>29.197353281067354</v>
      </c>
      <c r="AZ24">
        <f t="shared" si="31"/>
        <v>0.21201934146903062</v>
      </c>
      <c r="BA24">
        <f t="shared" si="32"/>
        <v>1.870736901356327E-3</v>
      </c>
      <c r="BB24">
        <f t="shared" si="33"/>
        <v>4.0074142297950726</v>
      </c>
      <c r="BC24" t="s">
        <v>328</v>
      </c>
      <c r="BD24">
        <v>513.33000000000004</v>
      </c>
      <c r="BE24">
        <f t="shared" si="34"/>
        <v>138.12</v>
      </c>
      <c r="BF24">
        <f t="shared" si="35"/>
        <v>0.23336953373877831</v>
      </c>
      <c r="BG24">
        <f t="shared" si="36"/>
        <v>0.94975170532060027</v>
      </c>
      <c r="BH24">
        <f t="shared" si="37"/>
        <v>-0.50342884603832749</v>
      </c>
      <c r="BI24">
        <f t="shared" si="38"/>
        <v>1.0251420897340167</v>
      </c>
      <c r="BJ24">
        <f t="shared" si="39"/>
        <v>0.19346300691700499</v>
      </c>
      <c r="BK24">
        <f t="shared" si="40"/>
        <v>0.80653699308299498</v>
      </c>
      <c r="BL24">
        <f t="shared" si="41"/>
        <v>1400.01193548387</v>
      </c>
      <c r="BM24">
        <f t="shared" si="42"/>
        <v>1180.1951909503493</v>
      </c>
      <c r="BN24">
        <f t="shared" si="43"/>
        <v>0.84298937818873099</v>
      </c>
      <c r="BO24">
        <f t="shared" si="44"/>
        <v>0.19597875637746187</v>
      </c>
      <c r="BP24">
        <v>6</v>
      </c>
      <c r="BQ24">
        <v>0.5</v>
      </c>
      <c r="BR24" t="s">
        <v>294</v>
      </c>
      <c r="BS24">
        <v>2</v>
      </c>
      <c r="BT24">
        <v>1608243990.5999999</v>
      </c>
      <c r="BU24">
        <v>399.31312903225802</v>
      </c>
      <c r="BV24">
        <v>401.353935483871</v>
      </c>
      <c r="BW24">
        <v>20.0246903225806</v>
      </c>
      <c r="BX24">
        <v>19.8147870967742</v>
      </c>
      <c r="BY24">
        <v>399.94335483870998</v>
      </c>
      <c r="BZ24">
        <v>20.035145161290298</v>
      </c>
      <c r="CA24">
        <v>500.21174193548399</v>
      </c>
      <c r="CB24">
        <v>101.61958064516099</v>
      </c>
      <c r="CC24">
        <v>9.9994106451612899E-2</v>
      </c>
      <c r="CD24">
        <v>27.989419354838699</v>
      </c>
      <c r="CE24">
        <v>28.233635483871002</v>
      </c>
      <c r="CF24">
        <v>999.9</v>
      </c>
      <c r="CG24">
        <v>0</v>
      </c>
      <c r="CH24">
        <v>0</v>
      </c>
      <c r="CI24">
        <v>10000.326129032301</v>
      </c>
      <c r="CJ24">
        <v>0</v>
      </c>
      <c r="CK24">
        <v>599.82003225806397</v>
      </c>
      <c r="CL24">
        <v>1400.01193548387</v>
      </c>
      <c r="CM24">
        <v>0.899997580645162</v>
      </c>
      <c r="CN24">
        <v>0.100002225806452</v>
      </c>
      <c r="CO24">
        <v>0</v>
      </c>
      <c r="CP24">
        <v>619.10712903225794</v>
      </c>
      <c r="CQ24">
        <v>4.99979</v>
      </c>
      <c r="CR24">
        <v>8748.9890322580595</v>
      </c>
      <c r="CS24">
        <v>11904.7580645161</v>
      </c>
      <c r="CT24">
        <v>48.973580645161299</v>
      </c>
      <c r="CU24">
        <v>51.5</v>
      </c>
      <c r="CV24">
        <v>50.191064516129003</v>
      </c>
      <c r="CW24">
        <v>50.436999999999998</v>
      </c>
      <c r="CX24">
        <v>50.128999999999998</v>
      </c>
      <c r="CY24">
        <v>1255.5064516129</v>
      </c>
      <c r="CZ24">
        <v>139.50548387096799</v>
      </c>
      <c r="DA24">
        <v>0</v>
      </c>
      <c r="DB24">
        <v>100.5</v>
      </c>
      <c r="DC24">
        <v>0</v>
      </c>
      <c r="DD24">
        <v>619.21699999999998</v>
      </c>
      <c r="DE24">
        <v>7.8368547018154704</v>
      </c>
      <c r="DF24">
        <v>56.915555801523404</v>
      </c>
      <c r="DG24">
        <v>8750.8330769230797</v>
      </c>
      <c r="DH24">
        <v>15</v>
      </c>
      <c r="DI24">
        <v>1608243624.0999999</v>
      </c>
      <c r="DJ24" t="s">
        <v>312</v>
      </c>
      <c r="DK24">
        <v>1608243624.0999999</v>
      </c>
      <c r="DL24">
        <v>1608243619.0999999</v>
      </c>
      <c r="DM24">
        <v>29</v>
      </c>
      <c r="DN24">
        <v>0.46700000000000003</v>
      </c>
      <c r="DO24">
        <v>-1E-3</v>
      </c>
      <c r="DP24">
        <v>-0.77400000000000002</v>
      </c>
      <c r="DQ24">
        <v>-8.9999999999999993E-3</v>
      </c>
      <c r="DR24">
        <v>100</v>
      </c>
      <c r="DS24">
        <v>20</v>
      </c>
      <c r="DT24">
        <v>0.14000000000000001</v>
      </c>
      <c r="DU24">
        <v>0.21</v>
      </c>
      <c r="DV24">
        <v>1.6300115074884201</v>
      </c>
      <c r="DW24">
        <v>-0.12414181436218399</v>
      </c>
      <c r="DX24">
        <v>2.1780768999984199E-2</v>
      </c>
      <c r="DY24">
        <v>1</v>
      </c>
      <c r="DZ24">
        <v>-2.0415770967741902</v>
      </c>
      <c r="EA24">
        <v>0.169013225806457</v>
      </c>
      <c r="EB24">
        <v>3.0205388132193301E-2</v>
      </c>
      <c r="EC24">
        <v>1</v>
      </c>
      <c r="ED24">
        <v>0.210249935483871</v>
      </c>
      <c r="EE24">
        <v>-0.12473608064516201</v>
      </c>
      <c r="EF24">
        <v>1.2834013615378E-2</v>
      </c>
      <c r="EG24">
        <v>1</v>
      </c>
      <c r="EH24">
        <v>3</v>
      </c>
      <c r="EI24">
        <v>3</v>
      </c>
      <c r="EJ24" t="s">
        <v>307</v>
      </c>
      <c r="EK24">
        <v>100</v>
      </c>
      <c r="EL24">
        <v>100</v>
      </c>
      <c r="EM24">
        <v>-0.63</v>
      </c>
      <c r="EN24">
        <v>-9.9000000000000008E-3</v>
      </c>
      <c r="EO24">
        <v>-0.84814032849241905</v>
      </c>
      <c r="EP24">
        <v>8.1547674161403102E-4</v>
      </c>
      <c r="EQ24">
        <v>-7.5071724955183801E-7</v>
      </c>
      <c r="ER24">
        <v>1.8443278439785599E-10</v>
      </c>
      <c r="ES24">
        <v>-0.16187482581552701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6.2</v>
      </c>
      <c r="FB24">
        <v>6.3</v>
      </c>
      <c r="FC24">
        <v>2</v>
      </c>
      <c r="FD24">
        <v>509.6</v>
      </c>
      <c r="FE24">
        <v>463.32299999999998</v>
      </c>
      <c r="FF24">
        <v>22.9955</v>
      </c>
      <c r="FG24">
        <v>32.804699999999997</v>
      </c>
      <c r="FH24">
        <v>29.999300000000002</v>
      </c>
      <c r="FI24">
        <v>32.7624</v>
      </c>
      <c r="FJ24">
        <v>32.714799999999997</v>
      </c>
      <c r="FK24">
        <v>20.226099999999999</v>
      </c>
      <c r="FL24">
        <v>16.335000000000001</v>
      </c>
      <c r="FM24">
        <v>0</v>
      </c>
      <c r="FN24">
        <v>22.9999</v>
      </c>
      <c r="FO24">
        <v>401.548</v>
      </c>
      <c r="FP24">
        <v>19.866399999999999</v>
      </c>
      <c r="FQ24">
        <v>101.033</v>
      </c>
      <c r="FR24">
        <v>100.521</v>
      </c>
    </row>
    <row r="25" spans="1:174" x14ac:dyDescent="0.25">
      <c r="A25">
        <v>9</v>
      </c>
      <c r="B25">
        <v>1608244105</v>
      </c>
      <c r="C25">
        <v>753.90000009536698</v>
      </c>
      <c r="D25" t="s">
        <v>329</v>
      </c>
      <c r="E25" t="s">
        <v>330</v>
      </c>
      <c r="F25" t="s">
        <v>289</v>
      </c>
      <c r="G25" t="s">
        <v>290</v>
      </c>
      <c r="H25">
        <v>1608244097.25</v>
      </c>
      <c r="I25">
        <f t="shared" si="0"/>
        <v>2.2784148130583669E-4</v>
      </c>
      <c r="J25">
        <f t="shared" si="1"/>
        <v>2.2678750883337053</v>
      </c>
      <c r="K25">
        <f t="shared" si="2"/>
        <v>499.64496666666702</v>
      </c>
      <c r="L25">
        <f t="shared" si="3"/>
        <v>198.40795864080138</v>
      </c>
      <c r="M25">
        <f t="shared" si="4"/>
        <v>20.181400866910323</v>
      </c>
      <c r="N25">
        <f t="shared" si="5"/>
        <v>50.822232296081076</v>
      </c>
      <c r="O25">
        <f t="shared" si="6"/>
        <v>1.2493085328332803E-2</v>
      </c>
      <c r="P25">
        <f t="shared" si="7"/>
        <v>2.9585618561528504</v>
      </c>
      <c r="Q25">
        <f t="shared" si="8"/>
        <v>1.2463851381815915E-2</v>
      </c>
      <c r="R25">
        <f t="shared" si="9"/>
        <v>7.7925279167495587E-3</v>
      </c>
      <c r="S25">
        <f t="shared" si="10"/>
        <v>231.29175337274808</v>
      </c>
      <c r="T25">
        <f t="shared" si="11"/>
        <v>29.29385683409236</v>
      </c>
      <c r="U25">
        <f t="shared" si="12"/>
        <v>28.247679999999999</v>
      </c>
      <c r="V25">
        <f t="shared" si="13"/>
        <v>3.8499793105780968</v>
      </c>
      <c r="W25">
        <f t="shared" si="14"/>
        <v>53.868491703787122</v>
      </c>
      <c r="X25">
        <f t="shared" si="15"/>
        <v>2.0444552932551598</v>
      </c>
      <c r="Y25">
        <f t="shared" si="16"/>
        <v>3.7952710918606032</v>
      </c>
      <c r="Z25">
        <f t="shared" si="17"/>
        <v>1.805524017322937</v>
      </c>
      <c r="AA25">
        <f t="shared" si="18"/>
        <v>-10.047809325587398</v>
      </c>
      <c r="AB25">
        <f t="shared" si="19"/>
        <v>-39.194423213639176</v>
      </c>
      <c r="AC25">
        <f t="shared" si="20"/>
        <v>-2.8913092305403931</v>
      </c>
      <c r="AD25">
        <f t="shared" si="21"/>
        <v>179.15821160298111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53576.70979081843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331</v>
      </c>
      <c r="AR25">
        <v>15423.7</v>
      </c>
      <c r="AS25">
        <v>637.47615384615403</v>
      </c>
      <c r="AT25">
        <v>676.27</v>
      </c>
      <c r="AU25">
        <f t="shared" si="27"/>
        <v>5.7364434551060883E-2</v>
      </c>
      <c r="AV25">
        <v>0.5</v>
      </c>
      <c r="AW25">
        <f t="shared" si="28"/>
        <v>1180.1886886348782</v>
      </c>
      <c r="AX25">
        <f t="shared" si="29"/>
        <v>2.2678750883337053</v>
      </c>
      <c r="AY25">
        <f t="shared" si="30"/>
        <v>33.850428393548924</v>
      </c>
      <c r="AZ25">
        <f t="shared" si="31"/>
        <v>0.23341269019770214</v>
      </c>
      <c r="BA25">
        <f t="shared" si="32"/>
        <v>2.4111589913994634E-3</v>
      </c>
      <c r="BB25">
        <f t="shared" si="33"/>
        <v>3.823635530187647</v>
      </c>
      <c r="BC25" t="s">
        <v>332</v>
      </c>
      <c r="BD25">
        <v>518.41999999999996</v>
      </c>
      <c r="BE25">
        <f t="shared" si="34"/>
        <v>157.85000000000002</v>
      </c>
      <c r="BF25">
        <f t="shared" si="35"/>
        <v>0.24576399210545419</v>
      </c>
      <c r="BG25">
        <f t="shared" si="36"/>
        <v>0.94246736111617335</v>
      </c>
      <c r="BH25">
        <f t="shared" si="37"/>
        <v>-0.9894641841119084</v>
      </c>
      <c r="BI25">
        <f t="shared" si="38"/>
        <v>1.0153957730720622</v>
      </c>
      <c r="BJ25">
        <f t="shared" si="39"/>
        <v>0.19986468202551452</v>
      </c>
      <c r="BK25">
        <f t="shared" si="40"/>
        <v>0.80013531797448545</v>
      </c>
      <c r="BL25">
        <f t="shared" si="41"/>
        <v>1400.0043333333299</v>
      </c>
      <c r="BM25">
        <f t="shared" si="42"/>
        <v>1180.1886886348782</v>
      </c>
      <c r="BN25">
        <f t="shared" si="43"/>
        <v>0.84298931120085663</v>
      </c>
      <c r="BO25">
        <f t="shared" si="44"/>
        <v>0.19597862240171338</v>
      </c>
      <c r="BP25">
        <v>6</v>
      </c>
      <c r="BQ25">
        <v>0.5</v>
      </c>
      <c r="BR25" t="s">
        <v>294</v>
      </c>
      <c r="BS25">
        <v>2</v>
      </c>
      <c r="BT25">
        <v>1608244097.25</v>
      </c>
      <c r="BU25">
        <v>499.64496666666702</v>
      </c>
      <c r="BV25">
        <v>502.50173333333299</v>
      </c>
      <c r="BW25">
        <v>20.099506666666699</v>
      </c>
      <c r="BX25">
        <v>19.831713333333301</v>
      </c>
      <c r="BY25">
        <v>500.24993333333299</v>
      </c>
      <c r="BZ25">
        <v>20.1083833333333</v>
      </c>
      <c r="CA25">
        <v>500.226</v>
      </c>
      <c r="CB25">
        <v>101.61669999999999</v>
      </c>
      <c r="CC25">
        <v>9.9990223333333295E-2</v>
      </c>
      <c r="CD25">
        <v>28.001950000000001</v>
      </c>
      <c r="CE25">
        <v>28.247679999999999</v>
      </c>
      <c r="CF25">
        <v>999.9</v>
      </c>
      <c r="CG25">
        <v>0</v>
      </c>
      <c r="CH25">
        <v>0</v>
      </c>
      <c r="CI25">
        <v>10004.5816666667</v>
      </c>
      <c r="CJ25">
        <v>0</v>
      </c>
      <c r="CK25">
        <v>647.160433333333</v>
      </c>
      <c r="CL25">
        <v>1400.0043333333299</v>
      </c>
      <c r="CM25">
        <v>0.89999739999999995</v>
      </c>
      <c r="CN25">
        <v>0.10000245000000001</v>
      </c>
      <c r="CO25">
        <v>0</v>
      </c>
      <c r="CP25">
        <v>637.47553333333303</v>
      </c>
      <c r="CQ25">
        <v>4.99979</v>
      </c>
      <c r="CR25">
        <v>9040.06</v>
      </c>
      <c r="CS25">
        <v>11904.69</v>
      </c>
      <c r="CT25">
        <v>48.8874</v>
      </c>
      <c r="CU25">
        <v>51.549599999999998</v>
      </c>
      <c r="CV25">
        <v>50.1291333333333</v>
      </c>
      <c r="CW25">
        <v>50.453800000000001</v>
      </c>
      <c r="CX25">
        <v>50.061999999999998</v>
      </c>
      <c r="CY25">
        <v>1255.5033333333299</v>
      </c>
      <c r="CZ25">
        <v>139.50166666666701</v>
      </c>
      <c r="DA25">
        <v>0</v>
      </c>
      <c r="DB25">
        <v>105.60000014305101</v>
      </c>
      <c r="DC25">
        <v>0</v>
      </c>
      <c r="DD25">
        <v>637.47615384615403</v>
      </c>
      <c r="DE25">
        <v>8.8022564239940095</v>
      </c>
      <c r="DF25">
        <v>65.079999998130802</v>
      </c>
      <c r="DG25">
        <v>9040.0611538461508</v>
      </c>
      <c r="DH25">
        <v>15</v>
      </c>
      <c r="DI25">
        <v>1608243624.0999999</v>
      </c>
      <c r="DJ25" t="s">
        <v>312</v>
      </c>
      <c r="DK25">
        <v>1608243624.0999999</v>
      </c>
      <c r="DL25">
        <v>1608243619.0999999</v>
      </c>
      <c r="DM25">
        <v>29</v>
      </c>
      <c r="DN25">
        <v>0.46700000000000003</v>
      </c>
      <c r="DO25">
        <v>-1E-3</v>
      </c>
      <c r="DP25">
        <v>-0.77400000000000002</v>
      </c>
      <c r="DQ25">
        <v>-8.9999999999999993E-3</v>
      </c>
      <c r="DR25">
        <v>100</v>
      </c>
      <c r="DS25">
        <v>20</v>
      </c>
      <c r="DT25">
        <v>0.14000000000000001</v>
      </c>
      <c r="DU25">
        <v>0.21</v>
      </c>
      <c r="DV25">
        <v>2.2680007401870301</v>
      </c>
      <c r="DW25">
        <v>-0.12607959168218699</v>
      </c>
      <c r="DX25">
        <v>3.3823419748300797E-2</v>
      </c>
      <c r="DY25">
        <v>1</v>
      </c>
      <c r="DZ25">
        <v>-2.8590151612903201</v>
      </c>
      <c r="EA25">
        <v>4.83609677419451E-2</v>
      </c>
      <c r="EB25">
        <v>3.9856038913534897E-2</v>
      </c>
      <c r="EC25">
        <v>1</v>
      </c>
      <c r="ED25">
        <v>0.266544677419355</v>
      </c>
      <c r="EE25">
        <v>5.8764435483870801E-2</v>
      </c>
      <c r="EF25">
        <v>7.03390584556893E-3</v>
      </c>
      <c r="EG25">
        <v>1</v>
      </c>
      <c r="EH25">
        <v>3</v>
      </c>
      <c r="EI25">
        <v>3</v>
      </c>
      <c r="EJ25" t="s">
        <v>307</v>
      </c>
      <c r="EK25">
        <v>100</v>
      </c>
      <c r="EL25">
        <v>100</v>
      </c>
      <c r="EM25">
        <v>-0.60499999999999998</v>
      </c>
      <c r="EN25">
        <v>-8.8999999999999999E-3</v>
      </c>
      <c r="EO25">
        <v>-0.84814032849241905</v>
      </c>
      <c r="EP25">
        <v>8.1547674161403102E-4</v>
      </c>
      <c r="EQ25">
        <v>-7.5071724955183801E-7</v>
      </c>
      <c r="ER25">
        <v>1.8443278439785599E-10</v>
      </c>
      <c r="ES25">
        <v>-0.16187482581552701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8</v>
      </c>
      <c r="FB25">
        <v>8.1</v>
      </c>
      <c r="FC25">
        <v>2</v>
      </c>
      <c r="FD25">
        <v>509.66699999999997</v>
      </c>
      <c r="FE25">
        <v>463.91399999999999</v>
      </c>
      <c r="FF25">
        <v>22.7332</v>
      </c>
      <c r="FG25">
        <v>32.650500000000001</v>
      </c>
      <c r="FH25">
        <v>29.9998</v>
      </c>
      <c r="FI25">
        <v>32.636600000000001</v>
      </c>
      <c r="FJ25">
        <v>32.597700000000003</v>
      </c>
      <c r="FK25">
        <v>24.2195</v>
      </c>
      <c r="FL25">
        <v>16.8886</v>
      </c>
      <c r="FM25">
        <v>0</v>
      </c>
      <c r="FN25">
        <v>22.729700000000001</v>
      </c>
      <c r="FO25">
        <v>502.73899999999998</v>
      </c>
      <c r="FP25">
        <v>19.754999999999999</v>
      </c>
      <c r="FQ25">
        <v>101.066</v>
      </c>
      <c r="FR25">
        <v>100.533</v>
      </c>
    </row>
    <row r="26" spans="1:174" x14ac:dyDescent="0.25">
      <c r="A26">
        <v>10</v>
      </c>
      <c r="B26">
        <v>1608244215</v>
      </c>
      <c r="C26">
        <v>863.90000009536698</v>
      </c>
      <c r="D26" t="s">
        <v>333</v>
      </c>
      <c r="E26" t="s">
        <v>334</v>
      </c>
      <c r="F26" t="s">
        <v>289</v>
      </c>
      <c r="G26" t="s">
        <v>290</v>
      </c>
      <c r="H26">
        <v>1608244207.25</v>
      </c>
      <c r="I26">
        <f t="shared" si="0"/>
        <v>1.3107719503446612E-4</v>
      </c>
      <c r="J26">
        <f t="shared" si="1"/>
        <v>2.9328452804276406</v>
      </c>
      <c r="K26">
        <f t="shared" si="2"/>
        <v>599.70646666666698</v>
      </c>
      <c r="L26">
        <f t="shared" si="3"/>
        <v>-65.493892839426977</v>
      </c>
      <c r="M26">
        <f t="shared" si="4"/>
        <v>-6.6619535808044681</v>
      </c>
      <c r="N26">
        <f t="shared" si="5"/>
        <v>61.001361651181284</v>
      </c>
      <c r="O26">
        <f t="shared" si="6"/>
        <v>7.1467637748958944E-3</v>
      </c>
      <c r="P26">
        <f t="shared" si="7"/>
        <v>2.9570194806098868</v>
      </c>
      <c r="Q26">
        <f t="shared" si="8"/>
        <v>7.1371816267184994E-3</v>
      </c>
      <c r="R26">
        <f t="shared" si="9"/>
        <v>4.4615983453405823E-3</v>
      </c>
      <c r="S26">
        <f t="shared" si="10"/>
        <v>231.29068825022716</v>
      </c>
      <c r="T26">
        <f t="shared" si="11"/>
        <v>29.32279193983517</v>
      </c>
      <c r="U26">
        <f t="shared" si="12"/>
        <v>28.278670000000002</v>
      </c>
      <c r="V26">
        <f t="shared" si="13"/>
        <v>3.8569273948574709</v>
      </c>
      <c r="W26">
        <f t="shared" si="14"/>
        <v>53.819522165767729</v>
      </c>
      <c r="X26">
        <f t="shared" si="15"/>
        <v>2.0430000674155071</v>
      </c>
      <c r="Y26">
        <f t="shared" si="16"/>
        <v>3.7960204498340402</v>
      </c>
      <c r="Z26">
        <f t="shared" si="17"/>
        <v>1.8139273274419638</v>
      </c>
      <c r="AA26">
        <f t="shared" si="18"/>
        <v>-5.7805043010199562</v>
      </c>
      <c r="AB26">
        <f t="shared" si="19"/>
        <v>-43.574481358556582</v>
      </c>
      <c r="AC26">
        <f t="shared" si="20"/>
        <v>-3.2166465595955267</v>
      </c>
      <c r="AD26">
        <f t="shared" si="21"/>
        <v>178.71905603105512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53531.211983339643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335</v>
      </c>
      <c r="AR26">
        <v>15423.7</v>
      </c>
      <c r="AS26">
        <v>653.96464000000003</v>
      </c>
      <c r="AT26">
        <v>699.72</v>
      </c>
      <c r="AU26">
        <f t="shared" si="27"/>
        <v>6.5390956382552989E-2</v>
      </c>
      <c r="AV26">
        <v>0.5</v>
      </c>
      <c r="AW26">
        <f t="shared" si="28"/>
        <v>1180.1805706277992</v>
      </c>
      <c r="AX26">
        <f t="shared" si="29"/>
        <v>2.9328452804276406</v>
      </c>
      <c r="AY26">
        <f t="shared" si="30"/>
        <v>38.586568108729459</v>
      </c>
      <c r="AZ26">
        <f t="shared" si="31"/>
        <v>0.24396901617789976</v>
      </c>
      <c r="BA26">
        <f t="shared" si="32"/>
        <v>2.974623415784923E-3</v>
      </c>
      <c r="BB26">
        <f t="shared" si="33"/>
        <v>3.6619790773452232</v>
      </c>
      <c r="BC26" t="s">
        <v>336</v>
      </c>
      <c r="BD26">
        <v>529.01</v>
      </c>
      <c r="BE26">
        <f t="shared" si="34"/>
        <v>170.71000000000004</v>
      </c>
      <c r="BF26">
        <f t="shared" si="35"/>
        <v>0.26802975806924018</v>
      </c>
      <c r="BG26">
        <f t="shared" si="36"/>
        <v>0.93753910437712895</v>
      </c>
      <c r="BH26">
        <f t="shared" si="37"/>
        <v>-2.9038258152704817</v>
      </c>
      <c r="BI26">
        <f t="shared" si="38"/>
        <v>1.0061874279583298</v>
      </c>
      <c r="BJ26">
        <f t="shared" si="39"/>
        <v>0.21681664977514495</v>
      </c>
      <c r="BK26">
        <f t="shared" si="40"/>
        <v>0.78318335022485508</v>
      </c>
      <c r="BL26">
        <f t="shared" si="41"/>
        <v>1399.9943333333299</v>
      </c>
      <c r="BM26">
        <f t="shared" si="42"/>
        <v>1180.1805706277992</v>
      </c>
      <c r="BN26">
        <f t="shared" si="43"/>
        <v>0.84298953397749621</v>
      </c>
      <c r="BO26">
        <f t="shared" si="44"/>
        <v>0.1959790679549924</v>
      </c>
      <c r="BP26">
        <v>6</v>
      </c>
      <c r="BQ26">
        <v>0.5</v>
      </c>
      <c r="BR26" t="s">
        <v>294</v>
      </c>
      <c r="BS26">
        <v>2</v>
      </c>
      <c r="BT26">
        <v>1608244207.25</v>
      </c>
      <c r="BU26">
        <v>599.70646666666698</v>
      </c>
      <c r="BV26">
        <v>603.31856666666704</v>
      </c>
      <c r="BW26">
        <v>20.084803333333301</v>
      </c>
      <c r="BX26">
        <v>19.93074</v>
      </c>
      <c r="BY26">
        <v>600.29560000000004</v>
      </c>
      <c r="BZ26">
        <v>20.093993333333302</v>
      </c>
      <c r="CA26">
        <v>500.22753333333299</v>
      </c>
      <c r="CB26">
        <v>101.618666666667</v>
      </c>
      <c r="CC26">
        <v>0.100032466666667</v>
      </c>
      <c r="CD26">
        <v>28.0053366666667</v>
      </c>
      <c r="CE26">
        <v>28.278670000000002</v>
      </c>
      <c r="CF26">
        <v>999.9</v>
      </c>
      <c r="CG26">
        <v>0</v>
      </c>
      <c r="CH26">
        <v>0</v>
      </c>
      <c r="CI26">
        <v>9995.6393333333308</v>
      </c>
      <c r="CJ26">
        <v>0</v>
      </c>
      <c r="CK26">
        <v>606.70793333333302</v>
      </c>
      <c r="CL26">
        <v>1399.9943333333299</v>
      </c>
      <c r="CM26">
        <v>0.89999213333333306</v>
      </c>
      <c r="CN26">
        <v>0.10000775000000001</v>
      </c>
      <c r="CO26">
        <v>0</v>
      </c>
      <c r="CP26">
        <v>653.85966666666695</v>
      </c>
      <c r="CQ26">
        <v>4.99979</v>
      </c>
      <c r="CR26">
        <v>9223.884</v>
      </c>
      <c r="CS26">
        <v>11904.5933333333</v>
      </c>
      <c r="CT26">
        <v>48.936999999999998</v>
      </c>
      <c r="CU26">
        <v>51.625</v>
      </c>
      <c r="CV26">
        <v>50.186999999999998</v>
      </c>
      <c r="CW26">
        <v>50.625</v>
      </c>
      <c r="CX26">
        <v>50.125</v>
      </c>
      <c r="CY26">
        <v>1255.4833333333299</v>
      </c>
      <c r="CZ26">
        <v>139.511</v>
      </c>
      <c r="DA26">
        <v>0</v>
      </c>
      <c r="DB26">
        <v>109.5</v>
      </c>
      <c r="DC26">
        <v>0</v>
      </c>
      <c r="DD26">
        <v>653.96464000000003</v>
      </c>
      <c r="DE26">
        <v>6.2388461478805501</v>
      </c>
      <c r="DF26">
        <v>208.10384599116901</v>
      </c>
      <c r="DG26">
        <v>9226.7379999999994</v>
      </c>
      <c r="DH26">
        <v>15</v>
      </c>
      <c r="DI26">
        <v>1608243624.0999999</v>
      </c>
      <c r="DJ26" t="s">
        <v>312</v>
      </c>
      <c r="DK26">
        <v>1608243624.0999999</v>
      </c>
      <c r="DL26">
        <v>1608243619.0999999</v>
      </c>
      <c r="DM26">
        <v>29</v>
      </c>
      <c r="DN26">
        <v>0.46700000000000003</v>
      </c>
      <c r="DO26">
        <v>-1E-3</v>
      </c>
      <c r="DP26">
        <v>-0.77400000000000002</v>
      </c>
      <c r="DQ26">
        <v>-8.9999999999999993E-3</v>
      </c>
      <c r="DR26">
        <v>100</v>
      </c>
      <c r="DS26">
        <v>20</v>
      </c>
      <c r="DT26">
        <v>0.14000000000000001</v>
      </c>
      <c r="DU26">
        <v>0.21</v>
      </c>
      <c r="DV26">
        <v>2.93471075527835</v>
      </c>
      <c r="DW26">
        <v>-1.65838824348283E-2</v>
      </c>
      <c r="DX26">
        <v>2.0565985668284301E-2</v>
      </c>
      <c r="DY26">
        <v>1</v>
      </c>
      <c r="DZ26">
        <v>-3.6142374193548399</v>
      </c>
      <c r="EA26">
        <v>0.171650322580649</v>
      </c>
      <c r="EB26">
        <v>2.7652122822056101E-2</v>
      </c>
      <c r="EC26">
        <v>1</v>
      </c>
      <c r="ED26">
        <v>0.15717012903225799</v>
      </c>
      <c r="EE26">
        <v>-0.17989853225806399</v>
      </c>
      <c r="EF26">
        <v>1.51376088467186E-2</v>
      </c>
      <c r="EG26">
        <v>1</v>
      </c>
      <c r="EH26">
        <v>3</v>
      </c>
      <c r="EI26">
        <v>3</v>
      </c>
      <c r="EJ26" t="s">
        <v>307</v>
      </c>
      <c r="EK26">
        <v>100</v>
      </c>
      <c r="EL26">
        <v>100</v>
      </c>
      <c r="EM26">
        <v>-0.58899999999999997</v>
      </c>
      <c r="EN26">
        <v>-8.0999999999999996E-3</v>
      </c>
      <c r="EO26">
        <v>-0.84814032849241905</v>
      </c>
      <c r="EP26">
        <v>8.1547674161403102E-4</v>
      </c>
      <c r="EQ26">
        <v>-7.5071724955183801E-7</v>
      </c>
      <c r="ER26">
        <v>1.8443278439785599E-10</v>
      </c>
      <c r="ES26">
        <v>-0.16187482581552701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9.8000000000000007</v>
      </c>
      <c r="FB26">
        <v>9.9</v>
      </c>
      <c r="FC26">
        <v>2</v>
      </c>
      <c r="FD26">
        <v>509.57</v>
      </c>
      <c r="FE26">
        <v>464.35500000000002</v>
      </c>
      <c r="FF26">
        <v>22.5244</v>
      </c>
      <c r="FG26">
        <v>32.615900000000003</v>
      </c>
      <c r="FH26">
        <v>30.000299999999999</v>
      </c>
      <c r="FI26">
        <v>32.584200000000003</v>
      </c>
      <c r="FJ26">
        <v>32.546300000000002</v>
      </c>
      <c r="FK26">
        <v>28.081800000000001</v>
      </c>
      <c r="FL26">
        <v>15.160399999999999</v>
      </c>
      <c r="FM26">
        <v>0</v>
      </c>
      <c r="FN26">
        <v>22.525099999999998</v>
      </c>
      <c r="FO26">
        <v>603.43700000000001</v>
      </c>
      <c r="FP26">
        <v>20.0671</v>
      </c>
      <c r="FQ26">
        <v>101.06699999999999</v>
      </c>
      <c r="FR26">
        <v>100.527</v>
      </c>
    </row>
    <row r="27" spans="1:174" x14ac:dyDescent="0.25">
      <c r="A27">
        <v>11</v>
      </c>
      <c r="B27">
        <v>1608244328</v>
      </c>
      <c r="C27">
        <v>976.90000009536698</v>
      </c>
      <c r="D27" t="s">
        <v>337</v>
      </c>
      <c r="E27" t="s">
        <v>338</v>
      </c>
      <c r="F27" t="s">
        <v>289</v>
      </c>
      <c r="G27" t="s">
        <v>290</v>
      </c>
      <c r="H27">
        <v>1608244320</v>
      </c>
      <c r="I27">
        <f t="shared" si="0"/>
        <v>1.4622313049811938E-4</v>
      </c>
      <c r="J27">
        <f t="shared" si="1"/>
        <v>3.3434759812350419</v>
      </c>
      <c r="K27">
        <f t="shared" si="2"/>
        <v>699.63348387096801</v>
      </c>
      <c r="L27">
        <f t="shared" si="3"/>
        <v>19.625407657936513</v>
      </c>
      <c r="M27">
        <f t="shared" si="4"/>
        <v>1.9963192014173776</v>
      </c>
      <c r="N27">
        <f t="shared" si="5"/>
        <v>71.167528448323807</v>
      </c>
      <c r="O27">
        <f t="shared" si="6"/>
        <v>8.0009172956518066E-3</v>
      </c>
      <c r="P27">
        <f t="shared" si="7"/>
        <v>2.9587283900279271</v>
      </c>
      <c r="Q27">
        <f t="shared" si="8"/>
        <v>7.9889168343476834E-3</v>
      </c>
      <c r="R27">
        <f t="shared" si="9"/>
        <v>4.9941496923488196E-3</v>
      </c>
      <c r="S27">
        <f t="shared" si="10"/>
        <v>231.29565675416782</v>
      </c>
      <c r="T27">
        <f t="shared" si="11"/>
        <v>29.304329917448889</v>
      </c>
      <c r="U27">
        <f t="shared" si="12"/>
        <v>28.2885483870968</v>
      </c>
      <c r="V27">
        <f t="shared" si="13"/>
        <v>3.8591444673158435</v>
      </c>
      <c r="W27">
        <f t="shared" si="14"/>
        <v>54.084807193774566</v>
      </c>
      <c r="X27">
        <f t="shared" si="15"/>
        <v>2.0514079767809754</v>
      </c>
      <c r="Y27">
        <f t="shared" si="16"/>
        <v>3.7929468241075712</v>
      </c>
      <c r="Z27">
        <f t="shared" si="17"/>
        <v>1.8077364905348681</v>
      </c>
      <c r="AA27">
        <f t="shared" si="18"/>
        <v>-6.4484400549670644</v>
      </c>
      <c r="AB27">
        <f t="shared" si="19"/>
        <v>-47.391736793561883</v>
      </c>
      <c r="AC27">
        <f t="shared" si="20"/>
        <v>-3.4963440081381729</v>
      </c>
      <c r="AD27">
        <f t="shared" si="21"/>
        <v>173.95913589750072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53583.530544763998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15423.3</v>
      </c>
      <c r="AS27">
        <v>664.26260000000002</v>
      </c>
      <c r="AT27">
        <v>714.64</v>
      </c>
      <c r="AU27">
        <f t="shared" si="27"/>
        <v>7.0493395275943116E-2</v>
      </c>
      <c r="AV27">
        <v>0.5</v>
      </c>
      <c r="AW27">
        <f t="shared" si="28"/>
        <v>1180.208197401957</v>
      </c>
      <c r="AX27">
        <f t="shared" si="29"/>
        <v>3.3434759812350419</v>
      </c>
      <c r="AY27">
        <f t="shared" si="30"/>
        <v>41.59844148368223</v>
      </c>
      <c r="AZ27">
        <f t="shared" si="31"/>
        <v>0.25317642449345118</v>
      </c>
      <c r="BA27">
        <f t="shared" si="32"/>
        <v>3.3224845155992158E-3</v>
      </c>
      <c r="BB27">
        <f t="shared" si="33"/>
        <v>3.5646479346244266</v>
      </c>
      <c r="BC27" t="s">
        <v>340</v>
      </c>
      <c r="BD27">
        <v>533.71</v>
      </c>
      <c r="BE27">
        <f t="shared" si="34"/>
        <v>180.92999999999995</v>
      </c>
      <c r="BF27">
        <f t="shared" si="35"/>
        <v>0.27843585917205538</v>
      </c>
      <c r="BG27">
        <f t="shared" si="36"/>
        <v>0.9336856804612278</v>
      </c>
      <c r="BH27">
        <f t="shared" si="37"/>
        <v>-60.193584558831063</v>
      </c>
      <c r="BI27">
        <f t="shared" si="38"/>
        <v>1.0003286429222156</v>
      </c>
      <c r="BJ27">
        <f t="shared" si="39"/>
        <v>0.22371273408847295</v>
      </c>
      <c r="BK27">
        <f t="shared" si="40"/>
        <v>0.77628726591152708</v>
      </c>
      <c r="BL27">
        <f t="shared" si="41"/>
        <v>1400.02741935484</v>
      </c>
      <c r="BM27">
        <f t="shared" si="42"/>
        <v>1180.208197401957</v>
      </c>
      <c r="BN27">
        <f t="shared" si="43"/>
        <v>0.8429893451271262</v>
      </c>
      <c r="BO27">
        <f t="shared" si="44"/>
        <v>0.19597869025425249</v>
      </c>
      <c r="BP27">
        <v>6</v>
      </c>
      <c r="BQ27">
        <v>0.5</v>
      </c>
      <c r="BR27" t="s">
        <v>294</v>
      </c>
      <c r="BS27">
        <v>2</v>
      </c>
      <c r="BT27">
        <v>1608244320</v>
      </c>
      <c r="BU27">
        <v>699.63348387096801</v>
      </c>
      <c r="BV27">
        <v>703.76670967741904</v>
      </c>
      <c r="BW27">
        <v>20.166974193548398</v>
      </c>
      <c r="BX27">
        <v>19.995116129032301</v>
      </c>
      <c r="BY27">
        <v>700.38048387096796</v>
      </c>
      <c r="BZ27">
        <v>20.1739741935484</v>
      </c>
      <c r="CA27">
        <v>500.206677419355</v>
      </c>
      <c r="CB27">
        <v>101.621193548387</v>
      </c>
      <c r="CC27">
        <v>9.9964870967741898E-2</v>
      </c>
      <c r="CD27">
        <v>27.991441935483898</v>
      </c>
      <c r="CE27">
        <v>28.2885483870968</v>
      </c>
      <c r="CF27">
        <v>999.9</v>
      </c>
      <c r="CG27">
        <v>0</v>
      </c>
      <c r="CH27">
        <v>0</v>
      </c>
      <c r="CI27">
        <v>10005.0841935484</v>
      </c>
      <c r="CJ27">
        <v>0</v>
      </c>
      <c r="CK27">
        <v>828.61625806451605</v>
      </c>
      <c r="CL27">
        <v>1400.02741935484</v>
      </c>
      <c r="CM27">
        <v>0.89999841935483904</v>
      </c>
      <c r="CN27">
        <v>0.10000135161290299</v>
      </c>
      <c r="CO27">
        <v>0</v>
      </c>
      <c r="CP27">
        <v>664.23438709677396</v>
      </c>
      <c r="CQ27">
        <v>4.99979</v>
      </c>
      <c r="CR27">
        <v>9419.30967741936</v>
      </c>
      <c r="CS27">
        <v>11904.893548387099</v>
      </c>
      <c r="CT27">
        <v>49</v>
      </c>
      <c r="CU27">
        <v>51.75</v>
      </c>
      <c r="CV27">
        <v>50.25</v>
      </c>
      <c r="CW27">
        <v>50.795999999999999</v>
      </c>
      <c r="CX27">
        <v>50.186999999999998</v>
      </c>
      <c r="CY27">
        <v>1255.52193548387</v>
      </c>
      <c r="CZ27">
        <v>139.50548387096799</v>
      </c>
      <c r="DA27">
        <v>0</v>
      </c>
      <c r="DB27">
        <v>112.40000009536701</v>
      </c>
      <c r="DC27">
        <v>0</v>
      </c>
      <c r="DD27">
        <v>664.26260000000002</v>
      </c>
      <c r="DE27">
        <v>3.2978461530041301</v>
      </c>
      <c r="DF27">
        <v>20.185384605554699</v>
      </c>
      <c r="DG27">
        <v>9419.4339999999993</v>
      </c>
      <c r="DH27">
        <v>15</v>
      </c>
      <c r="DI27">
        <v>1608244361</v>
      </c>
      <c r="DJ27" t="s">
        <v>341</v>
      </c>
      <c r="DK27">
        <v>1608244361</v>
      </c>
      <c r="DL27">
        <v>1608244345</v>
      </c>
      <c r="DM27">
        <v>30</v>
      </c>
      <c r="DN27">
        <v>-0.16500000000000001</v>
      </c>
      <c r="DO27">
        <v>3.0000000000000001E-3</v>
      </c>
      <c r="DP27">
        <v>-0.747</v>
      </c>
      <c r="DQ27">
        <v>-7.0000000000000001E-3</v>
      </c>
      <c r="DR27">
        <v>704</v>
      </c>
      <c r="DS27">
        <v>20</v>
      </c>
      <c r="DT27">
        <v>0.56000000000000005</v>
      </c>
      <c r="DU27">
        <v>0.12</v>
      </c>
      <c r="DV27">
        <v>3.2043727150321399</v>
      </c>
      <c r="DW27">
        <v>-9.73832295886988E-2</v>
      </c>
      <c r="DX27">
        <v>4.3013079725311001E-2</v>
      </c>
      <c r="DY27">
        <v>1</v>
      </c>
      <c r="DZ27">
        <v>-3.9678151612903201</v>
      </c>
      <c r="EA27">
        <v>0.118566774193558</v>
      </c>
      <c r="EB27">
        <v>5.3466296702114099E-2</v>
      </c>
      <c r="EC27">
        <v>1</v>
      </c>
      <c r="ED27">
        <v>0.17214303225806499</v>
      </c>
      <c r="EE27">
        <v>-5.4640935483871E-2</v>
      </c>
      <c r="EF27">
        <v>9.0928674652661096E-3</v>
      </c>
      <c r="EG27">
        <v>1</v>
      </c>
      <c r="EH27">
        <v>3</v>
      </c>
      <c r="EI27">
        <v>3</v>
      </c>
      <c r="EJ27" t="s">
        <v>307</v>
      </c>
      <c r="EK27">
        <v>100</v>
      </c>
      <c r="EL27">
        <v>100</v>
      </c>
      <c r="EM27">
        <v>-0.747</v>
      </c>
      <c r="EN27">
        <v>-7.0000000000000001E-3</v>
      </c>
      <c r="EO27">
        <v>-0.84814032849241905</v>
      </c>
      <c r="EP27">
        <v>8.1547674161403102E-4</v>
      </c>
      <c r="EQ27">
        <v>-7.5071724955183801E-7</v>
      </c>
      <c r="ER27">
        <v>1.8443278439785599E-10</v>
      </c>
      <c r="ES27">
        <v>-0.16187482581552701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11.7</v>
      </c>
      <c r="FB27">
        <v>11.8</v>
      </c>
      <c r="FC27">
        <v>2</v>
      </c>
      <c r="FD27">
        <v>509.37200000000001</v>
      </c>
      <c r="FE27">
        <v>463.98</v>
      </c>
      <c r="FF27">
        <v>22.452000000000002</v>
      </c>
      <c r="FG27">
        <v>32.664499999999997</v>
      </c>
      <c r="FH27">
        <v>30.0001</v>
      </c>
      <c r="FI27">
        <v>32.590000000000003</v>
      </c>
      <c r="FJ27">
        <v>32.552</v>
      </c>
      <c r="FK27">
        <v>31.8247</v>
      </c>
      <c r="FL27">
        <v>14.903</v>
      </c>
      <c r="FM27">
        <v>0</v>
      </c>
      <c r="FN27">
        <v>22.461600000000001</v>
      </c>
      <c r="FO27">
        <v>703.71699999999998</v>
      </c>
      <c r="FP27">
        <v>20.083100000000002</v>
      </c>
      <c r="FQ27">
        <v>101.05200000000001</v>
      </c>
      <c r="FR27">
        <v>100.51900000000001</v>
      </c>
    </row>
    <row r="28" spans="1:174" x14ac:dyDescent="0.25">
      <c r="A28">
        <v>12</v>
      </c>
      <c r="B28">
        <v>1608244476</v>
      </c>
      <c r="C28">
        <v>1124.9000000953699</v>
      </c>
      <c r="D28" t="s">
        <v>342</v>
      </c>
      <c r="E28" t="s">
        <v>343</v>
      </c>
      <c r="F28" t="s">
        <v>289</v>
      </c>
      <c r="G28" t="s">
        <v>290</v>
      </c>
      <c r="H28">
        <v>1608244468</v>
      </c>
      <c r="I28">
        <f t="shared" si="0"/>
        <v>1.7197936409502648E-4</v>
      </c>
      <c r="J28">
        <f t="shared" si="1"/>
        <v>3.3699685615062775</v>
      </c>
      <c r="K28">
        <f t="shared" si="2"/>
        <v>799.77983870967705</v>
      </c>
      <c r="L28">
        <f t="shared" si="3"/>
        <v>212.68994312369148</v>
      </c>
      <c r="M28">
        <f t="shared" si="4"/>
        <v>21.635600895733827</v>
      </c>
      <c r="N28">
        <f t="shared" si="5"/>
        <v>81.356537787561649</v>
      </c>
      <c r="O28">
        <f t="shared" si="6"/>
        <v>9.4357633889004359E-3</v>
      </c>
      <c r="P28">
        <f t="shared" si="7"/>
        <v>2.9578995957875964</v>
      </c>
      <c r="Q28">
        <f t="shared" si="8"/>
        <v>9.4190729491876336E-3</v>
      </c>
      <c r="R28">
        <f t="shared" si="9"/>
        <v>5.8884176718427689E-3</v>
      </c>
      <c r="S28">
        <f t="shared" si="10"/>
        <v>231.2866988200679</v>
      </c>
      <c r="T28">
        <f t="shared" si="11"/>
        <v>29.302524110837897</v>
      </c>
      <c r="U28">
        <f t="shared" si="12"/>
        <v>28.297048387096801</v>
      </c>
      <c r="V28">
        <f t="shared" si="13"/>
        <v>3.8610530689054929</v>
      </c>
      <c r="W28">
        <f t="shared" si="14"/>
        <v>54.237727340595768</v>
      </c>
      <c r="X28">
        <f t="shared" si="15"/>
        <v>2.0577529602387856</v>
      </c>
      <c r="Y28">
        <f t="shared" si="16"/>
        <v>3.793951297621208</v>
      </c>
      <c r="Z28">
        <f t="shared" si="17"/>
        <v>1.8033001086667073</v>
      </c>
      <c r="AA28">
        <f t="shared" si="18"/>
        <v>-7.5842899565906681</v>
      </c>
      <c r="AB28">
        <f t="shared" si="19"/>
        <v>-48.009639332740399</v>
      </c>
      <c r="AC28">
        <f t="shared" si="20"/>
        <v>-3.5431526348634979</v>
      </c>
      <c r="AD28">
        <f t="shared" si="21"/>
        <v>172.14961689587332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53558.623827539959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344</v>
      </c>
      <c r="AR28">
        <v>15423.3</v>
      </c>
      <c r="AS28">
        <v>672.00242307692304</v>
      </c>
      <c r="AT28">
        <v>727.67</v>
      </c>
      <c r="AU28">
        <f t="shared" si="27"/>
        <v>7.6501129527226541E-2</v>
      </c>
      <c r="AV28">
        <v>0.5</v>
      </c>
      <c r="AW28">
        <f t="shared" si="28"/>
        <v>1180.1625103051801</v>
      </c>
      <c r="AX28">
        <f t="shared" si="29"/>
        <v>3.3699685615062775</v>
      </c>
      <c r="AY28">
        <f t="shared" si="30"/>
        <v>45.141882532016709</v>
      </c>
      <c r="AZ28">
        <f t="shared" si="31"/>
        <v>0.25753432187667485</v>
      </c>
      <c r="BA28">
        <f t="shared" si="32"/>
        <v>3.3450613850643791E-3</v>
      </c>
      <c r="BB28">
        <f t="shared" si="33"/>
        <v>3.482911209751673</v>
      </c>
      <c r="BC28" t="s">
        <v>345</v>
      </c>
      <c r="BD28">
        <v>540.27</v>
      </c>
      <c r="BE28">
        <f t="shared" si="34"/>
        <v>187.39999999999998</v>
      </c>
      <c r="BF28">
        <f t="shared" si="35"/>
        <v>0.29705217141449802</v>
      </c>
      <c r="BG28">
        <f t="shared" si="36"/>
        <v>0.93114875762819593</v>
      </c>
      <c r="BH28">
        <f t="shared" si="37"/>
        <v>4.5655069080814794</v>
      </c>
      <c r="BI28">
        <f t="shared" si="38"/>
        <v>0.99521202301467049</v>
      </c>
      <c r="BJ28">
        <f t="shared" si="39"/>
        <v>0.23882112792879021</v>
      </c>
      <c r="BK28">
        <f t="shared" si="40"/>
        <v>0.76117887207120982</v>
      </c>
      <c r="BL28">
        <f t="shared" si="41"/>
        <v>1399.97322580645</v>
      </c>
      <c r="BM28">
        <f t="shared" si="42"/>
        <v>1180.1625103051801</v>
      </c>
      <c r="BN28">
        <f t="shared" si="43"/>
        <v>0.84298934333215647</v>
      </c>
      <c r="BO28">
        <f t="shared" si="44"/>
        <v>0.19597868666431295</v>
      </c>
      <c r="BP28">
        <v>6</v>
      </c>
      <c r="BQ28">
        <v>0.5</v>
      </c>
      <c r="BR28" t="s">
        <v>294</v>
      </c>
      <c r="BS28">
        <v>2</v>
      </c>
      <c r="BT28">
        <v>1608244468</v>
      </c>
      <c r="BU28">
        <v>799.77983870967705</v>
      </c>
      <c r="BV28">
        <v>803.987032258064</v>
      </c>
      <c r="BW28">
        <v>20.228851612903199</v>
      </c>
      <c r="BX28">
        <v>20.026738709677399</v>
      </c>
      <c r="BY28">
        <v>800.52661290322601</v>
      </c>
      <c r="BZ28">
        <v>20.231854838709701</v>
      </c>
      <c r="CA28">
        <v>500.21670967741898</v>
      </c>
      <c r="CB28">
        <v>101.62364516129</v>
      </c>
      <c r="CC28">
        <v>0.100021590322581</v>
      </c>
      <c r="CD28">
        <v>27.995983870967699</v>
      </c>
      <c r="CE28">
        <v>28.297048387096801</v>
      </c>
      <c r="CF28">
        <v>999.9</v>
      </c>
      <c r="CG28">
        <v>0</v>
      </c>
      <c r="CH28">
        <v>0</v>
      </c>
      <c r="CI28">
        <v>10000.1409677419</v>
      </c>
      <c r="CJ28">
        <v>0</v>
      </c>
      <c r="CK28">
        <v>790.95506451612903</v>
      </c>
      <c r="CL28">
        <v>1399.97322580645</v>
      </c>
      <c r="CM28">
        <v>0.89999583870967803</v>
      </c>
      <c r="CN28">
        <v>0.100003970967742</v>
      </c>
      <c r="CO28">
        <v>0</v>
      </c>
      <c r="CP28">
        <v>671.96648387096798</v>
      </c>
      <c r="CQ28">
        <v>4.99979</v>
      </c>
      <c r="CR28">
        <v>9537.7290322580593</v>
      </c>
      <c r="CS28">
        <v>11904.4322580645</v>
      </c>
      <c r="CT28">
        <v>49.061999999999998</v>
      </c>
      <c r="CU28">
        <v>51.875</v>
      </c>
      <c r="CV28">
        <v>50.311999999999998</v>
      </c>
      <c r="CW28">
        <v>50.936999999999998</v>
      </c>
      <c r="CX28">
        <v>50.25</v>
      </c>
      <c r="CY28">
        <v>1255.47322580645</v>
      </c>
      <c r="CZ28">
        <v>139.5</v>
      </c>
      <c r="DA28">
        <v>0</v>
      </c>
      <c r="DB28">
        <v>147.299999952316</v>
      </c>
      <c r="DC28">
        <v>0</v>
      </c>
      <c r="DD28">
        <v>672.00242307692304</v>
      </c>
      <c r="DE28">
        <v>3.7418461593095902</v>
      </c>
      <c r="DF28">
        <v>91.611965706586005</v>
      </c>
      <c r="DG28">
        <v>9538.7257692307703</v>
      </c>
      <c r="DH28">
        <v>15</v>
      </c>
      <c r="DI28">
        <v>1608244361</v>
      </c>
      <c r="DJ28" t="s">
        <v>341</v>
      </c>
      <c r="DK28">
        <v>1608244361</v>
      </c>
      <c r="DL28">
        <v>1608244345</v>
      </c>
      <c r="DM28">
        <v>30</v>
      </c>
      <c r="DN28">
        <v>-0.16500000000000001</v>
      </c>
      <c r="DO28">
        <v>3.0000000000000001E-3</v>
      </c>
      <c r="DP28">
        <v>-0.747</v>
      </c>
      <c r="DQ28">
        <v>-7.0000000000000001E-3</v>
      </c>
      <c r="DR28">
        <v>704</v>
      </c>
      <c r="DS28">
        <v>20</v>
      </c>
      <c r="DT28">
        <v>0.56000000000000005</v>
      </c>
      <c r="DU28">
        <v>0.12</v>
      </c>
      <c r="DV28">
        <v>3.3760385825087398</v>
      </c>
      <c r="DW28">
        <v>-0.144130569366829</v>
      </c>
      <c r="DX28">
        <v>4.1660994307038103E-2</v>
      </c>
      <c r="DY28">
        <v>1</v>
      </c>
      <c r="DZ28">
        <v>-4.2106951612903201</v>
      </c>
      <c r="EA28">
        <v>0.14999467741935599</v>
      </c>
      <c r="EB28">
        <v>4.5513429770674498E-2</v>
      </c>
      <c r="EC28">
        <v>1</v>
      </c>
      <c r="ED28">
        <v>0.20201145161290299</v>
      </c>
      <c r="EE28">
        <v>-3.1886661290322797E-2</v>
      </c>
      <c r="EF28">
        <v>4.6723916776736703E-3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-0.747</v>
      </c>
      <c r="EN28">
        <v>-3.0000000000000001E-3</v>
      </c>
      <c r="EO28">
        <v>-1.0130960089243599</v>
      </c>
      <c r="EP28">
        <v>8.1547674161403102E-4</v>
      </c>
      <c r="EQ28">
        <v>-7.5071724955183801E-7</v>
      </c>
      <c r="ER28">
        <v>1.8443278439785599E-10</v>
      </c>
      <c r="ES28">
        <v>-0.158669988392379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1.9</v>
      </c>
      <c r="FB28">
        <v>2.2000000000000002</v>
      </c>
      <c r="FC28">
        <v>2</v>
      </c>
      <c r="FD28">
        <v>509.18200000000002</v>
      </c>
      <c r="FE28">
        <v>464.15899999999999</v>
      </c>
      <c r="FF28">
        <v>22.4406</v>
      </c>
      <c r="FG28">
        <v>32.769500000000001</v>
      </c>
      <c r="FH28">
        <v>30</v>
      </c>
      <c r="FI28">
        <v>32.653500000000001</v>
      </c>
      <c r="FJ28">
        <v>32.607999999999997</v>
      </c>
      <c r="FK28">
        <v>35.490900000000003</v>
      </c>
      <c r="FL28">
        <v>13.7135</v>
      </c>
      <c r="FM28">
        <v>0</v>
      </c>
      <c r="FN28">
        <v>22.444500000000001</v>
      </c>
      <c r="FO28">
        <v>804</v>
      </c>
      <c r="FP28">
        <v>20.102499999999999</v>
      </c>
      <c r="FQ28">
        <v>101.03</v>
      </c>
      <c r="FR28">
        <v>100.503</v>
      </c>
    </row>
    <row r="29" spans="1:174" x14ac:dyDescent="0.25">
      <c r="A29">
        <v>13</v>
      </c>
      <c r="B29">
        <v>1608244586</v>
      </c>
      <c r="C29">
        <v>1234.9000000953699</v>
      </c>
      <c r="D29" t="s">
        <v>346</v>
      </c>
      <c r="E29" t="s">
        <v>347</v>
      </c>
      <c r="F29" t="s">
        <v>289</v>
      </c>
      <c r="G29" t="s">
        <v>290</v>
      </c>
      <c r="H29">
        <v>1608244578.25</v>
      </c>
      <c r="I29">
        <f t="shared" si="0"/>
        <v>1.0193795302064106E-4</v>
      </c>
      <c r="J29">
        <f t="shared" si="1"/>
        <v>3.6295279984583302</v>
      </c>
      <c r="K29">
        <f t="shared" si="2"/>
        <v>899.73419999999999</v>
      </c>
      <c r="L29">
        <f t="shared" si="3"/>
        <v>-156.7042809220672</v>
      </c>
      <c r="M29">
        <f t="shared" si="4"/>
        <v>-15.940870062402123</v>
      </c>
      <c r="N29">
        <f t="shared" si="5"/>
        <v>91.526191170439148</v>
      </c>
      <c r="O29">
        <f t="shared" si="6"/>
        <v>5.5593237568512281E-3</v>
      </c>
      <c r="P29">
        <f t="shared" si="7"/>
        <v>2.9587100386529954</v>
      </c>
      <c r="Q29">
        <f t="shared" si="8"/>
        <v>5.5535270717221117E-3</v>
      </c>
      <c r="R29">
        <f t="shared" si="9"/>
        <v>3.4714747135577134E-3</v>
      </c>
      <c r="S29">
        <f t="shared" si="10"/>
        <v>231.29124976325755</v>
      </c>
      <c r="T29">
        <f t="shared" si="11"/>
        <v>29.330566576881623</v>
      </c>
      <c r="U29">
        <f t="shared" si="12"/>
        <v>28.319369999999999</v>
      </c>
      <c r="V29">
        <f t="shared" si="13"/>
        <v>3.8660691151571456</v>
      </c>
      <c r="W29">
        <f t="shared" si="14"/>
        <v>54.084187214077119</v>
      </c>
      <c r="X29">
        <f t="shared" si="15"/>
        <v>2.0531629000405069</v>
      </c>
      <c r="Y29">
        <f t="shared" si="16"/>
        <v>3.7962351027179837</v>
      </c>
      <c r="Z29">
        <f t="shared" si="17"/>
        <v>1.8129062151166386</v>
      </c>
      <c r="AA29">
        <f t="shared" si="18"/>
        <v>-4.4954637282102707</v>
      </c>
      <c r="AB29">
        <f t="shared" si="19"/>
        <v>-49.936724662457898</v>
      </c>
      <c r="AC29">
        <f t="shared" si="20"/>
        <v>-3.6849628863893513</v>
      </c>
      <c r="AD29">
        <f t="shared" si="21"/>
        <v>173.17409848620005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53580.450602887104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348</v>
      </c>
      <c r="AR29">
        <v>15422.5</v>
      </c>
      <c r="AS29">
        <v>679.14344000000006</v>
      </c>
      <c r="AT29">
        <v>739.13</v>
      </c>
      <c r="AU29">
        <f t="shared" si="27"/>
        <v>8.1158334799020349E-2</v>
      </c>
      <c r="AV29">
        <v>0.5</v>
      </c>
      <c r="AW29">
        <f t="shared" si="28"/>
        <v>1180.1869106277386</v>
      </c>
      <c r="AX29">
        <f t="shared" si="29"/>
        <v>3.6295279984583302</v>
      </c>
      <c r="AY29">
        <f t="shared" si="30"/>
        <v>47.891002209073761</v>
      </c>
      <c r="AZ29">
        <f t="shared" si="31"/>
        <v>0.26352603736825725</v>
      </c>
      <c r="BA29">
        <f t="shared" si="32"/>
        <v>3.5649230137933946E-3</v>
      </c>
      <c r="BB29">
        <f t="shared" si="33"/>
        <v>3.4134049490617344</v>
      </c>
      <c r="BC29" t="s">
        <v>349</v>
      </c>
      <c r="BD29">
        <v>544.35</v>
      </c>
      <c r="BE29">
        <f t="shared" si="34"/>
        <v>194.77999999999997</v>
      </c>
      <c r="BF29">
        <f t="shared" si="35"/>
        <v>0.30797083889516352</v>
      </c>
      <c r="BG29">
        <f t="shared" si="36"/>
        <v>0.92832989296214108</v>
      </c>
      <c r="BH29">
        <f t="shared" si="37"/>
        <v>2.5360996455169125</v>
      </c>
      <c r="BI29">
        <f t="shared" si="38"/>
        <v>0.99071191064778896</v>
      </c>
      <c r="BJ29">
        <f t="shared" si="39"/>
        <v>0.2468461245132284</v>
      </c>
      <c r="BK29">
        <f t="shared" si="40"/>
        <v>0.7531538754867716</v>
      </c>
      <c r="BL29">
        <f t="shared" si="41"/>
        <v>1400.0023333333299</v>
      </c>
      <c r="BM29">
        <f t="shared" si="42"/>
        <v>1180.1869106277386</v>
      </c>
      <c r="BN29">
        <f t="shared" si="43"/>
        <v>0.84298924546631104</v>
      </c>
      <c r="BO29">
        <f t="shared" si="44"/>
        <v>0.1959784909326221</v>
      </c>
      <c r="BP29">
        <v>6</v>
      </c>
      <c r="BQ29">
        <v>0.5</v>
      </c>
      <c r="BR29" t="s">
        <v>294</v>
      </c>
      <c r="BS29">
        <v>2</v>
      </c>
      <c r="BT29">
        <v>1608244578.25</v>
      </c>
      <c r="BU29">
        <v>899.73419999999999</v>
      </c>
      <c r="BV29">
        <v>904.19783333333396</v>
      </c>
      <c r="BW29">
        <v>20.183303333333299</v>
      </c>
      <c r="BX29">
        <v>20.063496666666701</v>
      </c>
      <c r="BY29">
        <v>900.48716666666701</v>
      </c>
      <c r="BZ29">
        <v>20.187293333333301</v>
      </c>
      <c r="CA29">
        <v>500.20843333333301</v>
      </c>
      <c r="CB29">
        <v>101.62586666666699</v>
      </c>
      <c r="CC29">
        <v>9.9944323333333293E-2</v>
      </c>
      <c r="CD29">
        <v>28.006306666666699</v>
      </c>
      <c r="CE29">
        <v>28.319369999999999</v>
      </c>
      <c r="CF29">
        <v>999.9</v>
      </c>
      <c r="CG29">
        <v>0</v>
      </c>
      <c r="CH29">
        <v>0</v>
      </c>
      <c r="CI29">
        <v>10004.52</v>
      </c>
      <c r="CJ29">
        <v>0</v>
      </c>
      <c r="CK29">
        <v>622.23496666666699</v>
      </c>
      <c r="CL29">
        <v>1400.0023333333299</v>
      </c>
      <c r="CM29">
        <v>0.900003</v>
      </c>
      <c r="CN29">
        <v>9.9996699999999994E-2</v>
      </c>
      <c r="CO29">
        <v>0</v>
      </c>
      <c r="CP29">
        <v>679.11289999999997</v>
      </c>
      <c r="CQ29">
        <v>4.99979</v>
      </c>
      <c r="CR29">
        <v>9657.8813333333292</v>
      </c>
      <c r="CS29">
        <v>11904.7033333333</v>
      </c>
      <c r="CT29">
        <v>49.182866666666598</v>
      </c>
      <c r="CU29">
        <v>51.8874</v>
      </c>
      <c r="CV29">
        <v>50.408066666666699</v>
      </c>
      <c r="CW29">
        <v>51.0041333333333</v>
      </c>
      <c r="CX29">
        <v>50.370800000000003</v>
      </c>
      <c r="CY29">
        <v>1255.5039999999999</v>
      </c>
      <c r="CZ29">
        <v>139.49833333333299</v>
      </c>
      <c r="DA29">
        <v>0</v>
      </c>
      <c r="DB29">
        <v>109.40000009536701</v>
      </c>
      <c r="DC29">
        <v>0</v>
      </c>
      <c r="DD29">
        <v>679.14344000000006</v>
      </c>
      <c r="DE29">
        <v>4.7103076736336202</v>
      </c>
      <c r="DF29">
        <v>99.856153695197307</v>
      </c>
      <c r="DG29">
        <v>9658.4380000000001</v>
      </c>
      <c r="DH29">
        <v>15</v>
      </c>
      <c r="DI29">
        <v>1608244361</v>
      </c>
      <c r="DJ29" t="s">
        <v>341</v>
      </c>
      <c r="DK29">
        <v>1608244361</v>
      </c>
      <c r="DL29">
        <v>1608244345</v>
      </c>
      <c r="DM29">
        <v>30</v>
      </c>
      <c r="DN29">
        <v>-0.16500000000000001</v>
      </c>
      <c r="DO29">
        <v>3.0000000000000001E-3</v>
      </c>
      <c r="DP29">
        <v>-0.747</v>
      </c>
      <c r="DQ29">
        <v>-7.0000000000000001E-3</v>
      </c>
      <c r="DR29">
        <v>704</v>
      </c>
      <c r="DS29">
        <v>20</v>
      </c>
      <c r="DT29">
        <v>0.56000000000000005</v>
      </c>
      <c r="DU29">
        <v>0.12</v>
      </c>
      <c r="DV29">
        <v>3.6261671067332699</v>
      </c>
      <c r="DW29">
        <v>5.5029290414103503E-2</v>
      </c>
      <c r="DX29">
        <v>4.3422366050839198E-2</v>
      </c>
      <c r="DY29">
        <v>1</v>
      </c>
      <c r="DZ29">
        <v>-4.4614538709677403</v>
      </c>
      <c r="EA29">
        <v>0.11587741935484799</v>
      </c>
      <c r="EB29">
        <v>5.1884442983665999E-2</v>
      </c>
      <c r="EC29">
        <v>1</v>
      </c>
      <c r="ED29">
        <v>0.122387</v>
      </c>
      <c r="EE29">
        <v>-0.17937822580645199</v>
      </c>
      <c r="EF29">
        <v>1.4897366480842E-2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-0.753</v>
      </c>
      <c r="EN29">
        <v>-3.2000000000000002E-3</v>
      </c>
      <c r="EO29">
        <v>-1.0130960089243599</v>
      </c>
      <c r="EP29">
        <v>8.1547674161403102E-4</v>
      </c>
      <c r="EQ29">
        <v>-7.5071724955183801E-7</v>
      </c>
      <c r="ER29">
        <v>1.8443278439785599E-10</v>
      </c>
      <c r="ES29">
        <v>-0.158669988392379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3.8</v>
      </c>
      <c r="FB29">
        <v>4</v>
      </c>
      <c r="FC29">
        <v>2</v>
      </c>
      <c r="FD29">
        <v>509.04500000000002</v>
      </c>
      <c r="FE29">
        <v>464.34899999999999</v>
      </c>
      <c r="FF29">
        <v>22.297000000000001</v>
      </c>
      <c r="FG29">
        <v>32.871200000000002</v>
      </c>
      <c r="FH29">
        <v>30.000399999999999</v>
      </c>
      <c r="FI29">
        <v>32.726199999999999</v>
      </c>
      <c r="FJ29">
        <v>32.6785</v>
      </c>
      <c r="FK29">
        <v>39.091099999999997</v>
      </c>
      <c r="FL29">
        <v>11.984299999999999</v>
      </c>
      <c r="FM29">
        <v>0</v>
      </c>
      <c r="FN29">
        <v>22.293399999999998</v>
      </c>
      <c r="FO29">
        <v>904.202</v>
      </c>
      <c r="FP29">
        <v>20.1769</v>
      </c>
      <c r="FQ29">
        <v>101.01300000000001</v>
      </c>
      <c r="FR29">
        <v>100.48699999999999</v>
      </c>
    </row>
    <row r="30" spans="1:174" x14ac:dyDescent="0.25">
      <c r="A30">
        <v>14</v>
      </c>
      <c r="B30">
        <v>1608244706.5</v>
      </c>
      <c r="C30">
        <v>1355.4000000953699</v>
      </c>
      <c r="D30" t="s">
        <v>350</v>
      </c>
      <c r="E30" t="s">
        <v>351</v>
      </c>
      <c r="F30" t="s">
        <v>289</v>
      </c>
      <c r="G30" t="s">
        <v>290</v>
      </c>
      <c r="H30">
        <v>1608244698.5</v>
      </c>
      <c r="I30">
        <f t="shared" si="0"/>
        <v>1.9615400131468196E-4</v>
      </c>
      <c r="J30">
        <f t="shared" si="1"/>
        <v>4.3456539637091733</v>
      </c>
      <c r="K30">
        <f t="shared" si="2"/>
        <v>1199.5858064516101</v>
      </c>
      <c r="L30">
        <f t="shared" si="3"/>
        <v>524.66098386589374</v>
      </c>
      <c r="M30">
        <f t="shared" si="4"/>
        <v>53.373335500080636</v>
      </c>
      <c r="N30">
        <f t="shared" si="5"/>
        <v>122.03288919467653</v>
      </c>
      <c r="O30">
        <f t="shared" si="6"/>
        <v>1.0721302527981025E-2</v>
      </c>
      <c r="P30">
        <f t="shared" si="7"/>
        <v>2.9580998653699773</v>
      </c>
      <c r="Q30">
        <f t="shared" si="8"/>
        <v>1.0699761498240663E-2</v>
      </c>
      <c r="R30">
        <f t="shared" si="9"/>
        <v>6.689282667067975E-3</v>
      </c>
      <c r="S30">
        <f t="shared" si="10"/>
        <v>231.29349393000655</v>
      </c>
      <c r="T30">
        <f t="shared" si="11"/>
        <v>29.274941920899177</v>
      </c>
      <c r="U30">
        <f t="shared" si="12"/>
        <v>28.276267741935499</v>
      </c>
      <c r="V30">
        <f t="shared" si="13"/>
        <v>3.8563884080006332</v>
      </c>
      <c r="W30">
        <f t="shared" si="14"/>
        <v>53.98267683811585</v>
      </c>
      <c r="X30">
        <f t="shared" si="15"/>
        <v>2.0455307911592153</v>
      </c>
      <c r="Y30">
        <f t="shared" si="16"/>
        <v>3.789235567723674</v>
      </c>
      <c r="Z30">
        <f t="shared" si="17"/>
        <v>1.8108576168414179</v>
      </c>
      <c r="AA30">
        <f t="shared" si="18"/>
        <v>-8.6503914579774737</v>
      </c>
      <c r="AB30">
        <f t="shared" si="19"/>
        <v>-48.100859521427793</v>
      </c>
      <c r="AC30">
        <f t="shared" si="20"/>
        <v>-3.548899900370706</v>
      </c>
      <c r="AD30">
        <f t="shared" si="21"/>
        <v>170.99334305023058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53568.37538840546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352</v>
      </c>
      <c r="AR30">
        <v>15422.7</v>
      </c>
      <c r="AS30">
        <v>703.729307692308</v>
      </c>
      <c r="AT30">
        <v>772.31</v>
      </c>
      <c r="AU30">
        <f t="shared" si="27"/>
        <v>8.8799435858258891E-2</v>
      </c>
      <c r="AV30">
        <v>0.5</v>
      </c>
      <c r="AW30">
        <f t="shared" si="28"/>
        <v>1180.1982780470953</v>
      </c>
      <c r="AX30">
        <f t="shared" si="29"/>
        <v>4.3456539637091733</v>
      </c>
      <c r="AY30">
        <f t="shared" si="30"/>
        <v>52.400470645735318</v>
      </c>
      <c r="AZ30">
        <f t="shared" si="31"/>
        <v>0.27934378682135402</v>
      </c>
      <c r="BA30">
        <f t="shared" si="32"/>
        <v>4.1716731290883397E-3</v>
      </c>
      <c r="BB30">
        <f t="shared" si="33"/>
        <v>3.2237961440354264</v>
      </c>
      <c r="BC30" t="s">
        <v>353</v>
      </c>
      <c r="BD30">
        <v>556.57000000000005</v>
      </c>
      <c r="BE30">
        <f t="shared" si="34"/>
        <v>215.7399999999999</v>
      </c>
      <c r="BF30">
        <f t="shared" si="35"/>
        <v>0.31788584549778426</v>
      </c>
      <c r="BG30">
        <f t="shared" si="36"/>
        <v>0.92025902694870843</v>
      </c>
      <c r="BH30">
        <f t="shared" si="37"/>
        <v>1.2067038425618808</v>
      </c>
      <c r="BI30">
        <f t="shared" si="38"/>
        <v>0.97768278950179177</v>
      </c>
      <c r="BJ30">
        <f t="shared" si="39"/>
        <v>0.25141161963096631</v>
      </c>
      <c r="BK30">
        <f t="shared" si="40"/>
        <v>0.74858838036903363</v>
      </c>
      <c r="BL30">
        <f t="shared" si="41"/>
        <v>1400.0158064516099</v>
      </c>
      <c r="BM30">
        <f t="shared" si="42"/>
        <v>1180.1982780470953</v>
      </c>
      <c r="BN30">
        <f t="shared" si="43"/>
        <v>0.84298925241304956</v>
      </c>
      <c r="BO30">
        <f t="shared" si="44"/>
        <v>0.19597850482609913</v>
      </c>
      <c r="BP30">
        <v>6</v>
      </c>
      <c r="BQ30">
        <v>0.5</v>
      </c>
      <c r="BR30" t="s">
        <v>294</v>
      </c>
      <c r="BS30">
        <v>2</v>
      </c>
      <c r="BT30">
        <v>1608244698.5</v>
      </c>
      <c r="BU30">
        <v>1199.5858064516101</v>
      </c>
      <c r="BV30">
        <v>1205.08064516129</v>
      </c>
      <c r="BW30">
        <v>20.107609677419401</v>
      </c>
      <c r="BX30">
        <v>19.8770548387097</v>
      </c>
      <c r="BY30">
        <v>1200.3819354838699</v>
      </c>
      <c r="BZ30">
        <v>20.113174193548399</v>
      </c>
      <c r="CA30">
        <v>500.210225806452</v>
      </c>
      <c r="CB30">
        <v>101.62919354838699</v>
      </c>
      <c r="CC30">
        <v>9.9993758064516103E-2</v>
      </c>
      <c r="CD30">
        <v>27.974651612903202</v>
      </c>
      <c r="CE30">
        <v>28.276267741935499</v>
      </c>
      <c r="CF30">
        <v>999.9</v>
      </c>
      <c r="CG30">
        <v>0</v>
      </c>
      <c r="CH30">
        <v>0</v>
      </c>
      <c r="CI30">
        <v>10000.7309677419</v>
      </c>
      <c r="CJ30">
        <v>0</v>
      </c>
      <c r="CK30">
        <v>643.17980645161299</v>
      </c>
      <c r="CL30">
        <v>1400.0158064516099</v>
      </c>
      <c r="CM30">
        <v>0.900003</v>
      </c>
      <c r="CN30">
        <v>9.9996699999999994E-2</v>
      </c>
      <c r="CO30">
        <v>0</v>
      </c>
      <c r="CP30">
        <v>703.69925806451602</v>
      </c>
      <c r="CQ30">
        <v>4.99979</v>
      </c>
      <c r="CR30">
        <v>9995.8806451612909</v>
      </c>
      <c r="CS30">
        <v>11904.825806451599</v>
      </c>
      <c r="CT30">
        <v>49.191064516129003</v>
      </c>
      <c r="CU30">
        <v>51.920999999999999</v>
      </c>
      <c r="CV30">
        <v>50.473580645161299</v>
      </c>
      <c r="CW30">
        <v>51.0843548387097</v>
      </c>
      <c r="CX30">
        <v>50.418999999999997</v>
      </c>
      <c r="CY30">
        <v>1255.5158064516099</v>
      </c>
      <c r="CZ30">
        <v>139.5</v>
      </c>
      <c r="DA30">
        <v>0</v>
      </c>
      <c r="DB30">
        <v>120.09999990463299</v>
      </c>
      <c r="DC30">
        <v>0</v>
      </c>
      <c r="DD30">
        <v>703.729307692308</v>
      </c>
      <c r="DE30">
        <v>2.9375042715347801</v>
      </c>
      <c r="DF30">
        <v>27.557948665341598</v>
      </c>
      <c r="DG30">
        <v>9996.0511538461506</v>
      </c>
      <c r="DH30">
        <v>15</v>
      </c>
      <c r="DI30">
        <v>1608244361</v>
      </c>
      <c r="DJ30" t="s">
        <v>341</v>
      </c>
      <c r="DK30">
        <v>1608244361</v>
      </c>
      <c r="DL30">
        <v>1608244345</v>
      </c>
      <c r="DM30">
        <v>30</v>
      </c>
      <c r="DN30">
        <v>-0.16500000000000001</v>
      </c>
      <c r="DO30">
        <v>3.0000000000000001E-3</v>
      </c>
      <c r="DP30">
        <v>-0.747</v>
      </c>
      <c r="DQ30">
        <v>-7.0000000000000001E-3</v>
      </c>
      <c r="DR30">
        <v>704</v>
      </c>
      <c r="DS30">
        <v>20</v>
      </c>
      <c r="DT30">
        <v>0.56000000000000005</v>
      </c>
      <c r="DU30">
        <v>0.12</v>
      </c>
      <c r="DV30">
        <v>4.34769146656744</v>
      </c>
      <c r="DW30">
        <v>-1.4779266900557599</v>
      </c>
      <c r="DX30">
        <v>0.12167061965180601</v>
      </c>
      <c r="DY30">
        <v>0</v>
      </c>
      <c r="DZ30">
        <v>-5.4944480645161304</v>
      </c>
      <c r="EA30">
        <v>1.6672558064516301</v>
      </c>
      <c r="EB30">
        <v>0.144589901454789</v>
      </c>
      <c r="EC30">
        <v>0</v>
      </c>
      <c r="ED30">
        <v>0.23055283870967699</v>
      </c>
      <c r="EE30">
        <v>-1.6750258064515799E-2</v>
      </c>
      <c r="EF30">
        <v>1.52948829935256E-3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-0.79</v>
      </c>
      <c r="EN30">
        <v>-5.7999999999999996E-3</v>
      </c>
      <c r="EO30">
        <v>-1.0130960089243599</v>
      </c>
      <c r="EP30">
        <v>8.1547674161403102E-4</v>
      </c>
      <c r="EQ30">
        <v>-7.5071724955183801E-7</v>
      </c>
      <c r="ER30">
        <v>1.8443278439785599E-10</v>
      </c>
      <c r="ES30">
        <v>-0.158669988392379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5.8</v>
      </c>
      <c r="FB30">
        <v>6</v>
      </c>
      <c r="FC30">
        <v>2</v>
      </c>
      <c r="FD30">
        <v>508.98</v>
      </c>
      <c r="FE30">
        <v>464.85399999999998</v>
      </c>
      <c r="FF30">
        <v>22.460899999999999</v>
      </c>
      <c r="FG30">
        <v>32.959499999999998</v>
      </c>
      <c r="FH30">
        <v>29.9999</v>
      </c>
      <c r="FI30">
        <v>32.7956</v>
      </c>
      <c r="FJ30">
        <v>32.744300000000003</v>
      </c>
      <c r="FK30">
        <v>49.531999999999996</v>
      </c>
      <c r="FL30">
        <v>12.578799999999999</v>
      </c>
      <c r="FM30">
        <v>0.37044300000000002</v>
      </c>
      <c r="FN30">
        <v>22.478200000000001</v>
      </c>
      <c r="FO30">
        <v>1205.2</v>
      </c>
      <c r="FP30">
        <v>19.9282</v>
      </c>
      <c r="FQ30">
        <v>100.997</v>
      </c>
      <c r="FR30">
        <v>100.473</v>
      </c>
    </row>
    <row r="31" spans="1:174" x14ac:dyDescent="0.25">
      <c r="A31">
        <v>15</v>
      </c>
      <c r="B31">
        <v>1608244827</v>
      </c>
      <c r="C31">
        <v>1475.9000000953699</v>
      </c>
      <c r="D31" t="s">
        <v>354</v>
      </c>
      <c r="E31" t="s">
        <v>355</v>
      </c>
      <c r="F31" t="s">
        <v>289</v>
      </c>
      <c r="G31" t="s">
        <v>290</v>
      </c>
      <c r="H31">
        <v>1608244819</v>
      </c>
      <c r="I31">
        <f t="shared" si="0"/>
        <v>-2.7991781512534151E-5</v>
      </c>
      <c r="J31">
        <f t="shared" si="1"/>
        <v>4.103098991117478</v>
      </c>
      <c r="K31">
        <f t="shared" si="2"/>
        <v>1399.8090322580599</v>
      </c>
      <c r="L31">
        <f t="shared" si="3"/>
        <v>5642.9077881748026</v>
      </c>
      <c r="M31">
        <f t="shared" si="4"/>
        <v>574.03565784105319</v>
      </c>
      <c r="N31">
        <f t="shared" si="5"/>
        <v>142.39826856075715</v>
      </c>
      <c r="O31">
        <f t="shared" si="6"/>
        <v>-1.5096730869605529E-3</v>
      </c>
      <c r="P31">
        <f t="shared" si="7"/>
        <v>2.9575157173302244</v>
      </c>
      <c r="Q31">
        <f t="shared" si="8"/>
        <v>-1.5101013388561645E-3</v>
      </c>
      <c r="R31">
        <f t="shared" si="9"/>
        <v>-9.4377485093584065E-4</v>
      </c>
      <c r="S31">
        <f t="shared" si="10"/>
        <v>231.29125899960547</v>
      </c>
      <c r="T31">
        <f t="shared" si="11"/>
        <v>29.333417714008473</v>
      </c>
      <c r="U31">
        <f t="shared" si="12"/>
        <v>28.562438709677402</v>
      </c>
      <c r="V31">
        <f t="shared" si="13"/>
        <v>3.9210598615637529</v>
      </c>
      <c r="W31">
        <f t="shared" si="14"/>
        <v>55.184559421424552</v>
      </c>
      <c r="X31">
        <f t="shared" si="15"/>
        <v>2.0911350968925677</v>
      </c>
      <c r="Y31">
        <f t="shared" si="16"/>
        <v>3.789348177854106</v>
      </c>
      <c r="Z31">
        <f t="shared" si="17"/>
        <v>1.8299247646711851</v>
      </c>
      <c r="AA31">
        <f t="shared" si="18"/>
        <v>1.2344375647027561</v>
      </c>
      <c r="AB31">
        <f t="shared" si="19"/>
        <v>-93.638793068008439</v>
      </c>
      <c r="AC31">
        <f t="shared" si="20"/>
        <v>-6.9199481313728386</v>
      </c>
      <c r="AD31">
        <f t="shared" si="21"/>
        <v>131.96695536492695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53551.214525342228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15422.5</v>
      </c>
      <c r="AS31">
        <v>709.82273076923104</v>
      </c>
      <c r="AT31">
        <v>779.79</v>
      </c>
      <c r="AU31">
        <f t="shared" si="27"/>
        <v>8.9725784160823996E-2</v>
      </c>
      <c r="AV31">
        <v>0.5</v>
      </c>
      <c r="AW31">
        <f t="shared" si="28"/>
        <v>1180.1868586922626</v>
      </c>
      <c r="AX31">
        <f t="shared" si="29"/>
        <v>4.103098991117478</v>
      </c>
      <c r="AY31">
        <f t="shared" si="30"/>
        <v>52.946595676231425</v>
      </c>
      <c r="AZ31">
        <f t="shared" si="31"/>
        <v>0.28207594352325616</v>
      </c>
      <c r="BA31">
        <f t="shared" si="32"/>
        <v>3.9661909776901238E-3</v>
      </c>
      <c r="BB31">
        <f t="shared" si="33"/>
        <v>3.1832801138768132</v>
      </c>
      <c r="BC31" t="s">
        <v>357</v>
      </c>
      <c r="BD31">
        <v>559.83000000000004</v>
      </c>
      <c r="BE31">
        <f t="shared" si="34"/>
        <v>219.95999999999992</v>
      </c>
      <c r="BF31">
        <f t="shared" si="35"/>
        <v>0.31809087666288843</v>
      </c>
      <c r="BG31">
        <f t="shared" si="36"/>
        <v>0.91860116569525396</v>
      </c>
      <c r="BH31">
        <f t="shared" si="37"/>
        <v>1.0879166816175616</v>
      </c>
      <c r="BI31">
        <f t="shared" si="38"/>
        <v>0.97474554338449049</v>
      </c>
      <c r="BJ31">
        <f t="shared" si="39"/>
        <v>0.25087505339425237</v>
      </c>
      <c r="BK31">
        <f t="shared" si="40"/>
        <v>0.74912494660574769</v>
      </c>
      <c r="BL31">
        <f t="shared" si="41"/>
        <v>1400.00225806452</v>
      </c>
      <c r="BM31">
        <f t="shared" si="42"/>
        <v>1180.1868586922626</v>
      </c>
      <c r="BN31">
        <f t="shared" si="43"/>
        <v>0.84298925369152722</v>
      </c>
      <c r="BO31">
        <f t="shared" si="44"/>
        <v>0.1959785073830545</v>
      </c>
      <c r="BP31">
        <v>6</v>
      </c>
      <c r="BQ31">
        <v>0.5</v>
      </c>
      <c r="BR31" t="s">
        <v>294</v>
      </c>
      <c r="BS31">
        <v>2</v>
      </c>
      <c r="BT31">
        <v>1608244819</v>
      </c>
      <c r="BU31">
        <v>1399.8090322580599</v>
      </c>
      <c r="BV31">
        <v>1404.6838709677399</v>
      </c>
      <c r="BW31">
        <v>20.5563580645161</v>
      </c>
      <c r="BX31">
        <v>20.5892451612903</v>
      </c>
      <c r="BY31">
        <v>1400.64580645161</v>
      </c>
      <c r="BZ31">
        <v>20.552441935483898</v>
      </c>
      <c r="CA31">
        <v>500.19080645161301</v>
      </c>
      <c r="CB31">
        <v>101.62693548387099</v>
      </c>
      <c r="CC31">
        <v>9.9989603225806495E-2</v>
      </c>
      <c r="CD31">
        <v>27.9751612903226</v>
      </c>
      <c r="CE31">
        <v>28.562438709677402</v>
      </c>
      <c r="CF31">
        <v>999.9</v>
      </c>
      <c r="CG31">
        <v>0</v>
      </c>
      <c r="CH31">
        <v>0</v>
      </c>
      <c r="CI31">
        <v>9997.64</v>
      </c>
      <c r="CJ31">
        <v>0</v>
      </c>
      <c r="CK31">
        <v>664.38912903225798</v>
      </c>
      <c r="CL31">
        <v>1400.00225806452</v>
      </c>
      <c r="CM31">
        <v>0.900003</v>
      </c>
      <c r="CN31">
        <v>9.9996699999999994E-2</v>
      </c>
      <c r="CO31">
        <v>0</v>
      </c>
      <c r="CP31">
        <v>709.82732258064505</v>
      </c>
      <c r="CQ31">
        <v>4.99979</v>
      </c>
      <c r="CR31">
        <v>10090.132258064499</v>
      </c>
      <c r="CS31">
        <v>11904.703225806499</v>
      </c>
      <c r="CT31">
        <v>49.241870967741903</v>
      </c>
      <c r="CU31">
        <v>51.875</v>
      </c>
      <c r="CV31">
        <v>50.495935483871001</v>
      </c>
      <c r="CW31">
        <v>51.120935483871001</v>
      </c>
      <c r="CX31">
        <v>50.436999999999998</v>
      </c>
      <c r="CY31">
        <v>1255.5035483871</v>
      </c>
      <c r="CZ31">
        <v>139.49870967741899</v>
      </c>
      <c r="DA31">
        <v>0</v>
      </c>
      <c r="DB31">
        <v>120.09999990463299</v>
      </c>
      <c r="DC31">
        <v>0</v>
      </c>
      <c r="DD31">
        <v>709.82273076923104</v>
      </c>
      <c r="DE31">
        <v>-2.49651281642937</v>
      </c>
      <c r="DF31">
        <v>-44.201709299047003</v>
      </c>
      <c r="DG31">
        <v>10089.549999999999</v>
      </c>
      <c r="DH31">
        <v>15</v>
      </c>
      <c r="DI31">
        <v>1608244361</v>
      </c>
      <c r="DJ31" t="s">
        <v>341</v>
      </c>
      <c r="DK31">
        <v>1608244361</v>
      </c>
      <c r="DL31">
        <v>1608244345</v>
      </c>
      <c r="DM31">
        <v>30</v>
      </c>
      <c r="DN31">
        <v>-0.16500000000000001</v>
      </c>
      <c r="DO31">
        <v>3.0000000000000001E-3</v>
      </c>
      <c r="DP31">
        <v>-0.747</v>
      </c>
      <c r="DQ31">
        <v>-7.0000000000000001E-3</v>
      </c>
      <c r="DR31">
        <v>704</v>
      </c>
      <c r="DS31">
        <v>20</v>
      </c>
      <c r="DT31">
        <v>0.56000000000000005</v>
      </c>
      <c r="DU31">
        <v>0.12</v>
      </c>
      <c r="DV31">
        <v>4.1150004779564302</v>
      </c>
      <c r="DW31">
        <v>-1.7150239984011699</v>
      </c>
      <c r="DX31">
        <v>0.14577950592158001</v>
      </c>
      <c r="DY31">
        <v>0</v>
      </c>
      <c r="DZ31">
        <v>-4.8781306451612902</v>
      </c>
      <c r="EA31">
        <v>1.70963225806453</v>
      </c>
      <c r="EB31">
        <v>0.15832766917184801</v>
      </c>
      <c r="EC31">
        <v>0</v>
      </c>
      <c r="ED31">
        <v>-3.46218806451613E-2</v>
      </c>
      <c r="EE31">
        <v>0.183886770967742</v>
      </c>
      <c r="EF31">
        <v>1.52692008456074E-2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-0.84</v>
      </c>
      <c r="EN31">
        <v>5.8999999999999999E-3</v>
      </c>
      <c r="EO31">
        <v>-1.0130960089243599</v>
      </c>
      <c r="EP31">
        <v>8.1547674161403102E-4</v>
      </c>
      <c r="EQ31">
        <v>-7.5071724955183801E-7</v>
      </c>
      <c r="ER31">
        <v>1.8443278439785599E-10</v>
      </c>
      <c r="ES31">
        <v>-0.158669988392379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7.8</v>
      </c>
      <c r="FB31">
        <v>8</v>
      </c>
      <c r="FC31">
        <v>2</v>
      </c>
      <c r="FD31">
        <v>509.26100000000002</v>
      </c>
      <c r="FE31">
        <v>467.125</v>
      </c>
      <c r="FF31">
        <v>22.781500000000001</v>
      </c>
      <c r="FG31">
        <v>32.937899999999999</v>
      </c>
      <c r="FH31">
        <v>30</v>
      </c>
      <c r="FI31">
        <v>32.798499999999997</v>
      </c>
      <c r="FJ31">
        <v>32.744500000000002</v>
      </c>
      <c r="FK31">
        <v>56.2744</v>
      </c>
      <c r="FL31">
        <v>1.5561400000000001</v>
      </c>
      <c r="FM31">
        <v>3.9843299999999999</v>
      </c>
      <c r="FN31">
        <v>22.7852</v>
      </c>
      <c r="FO31">
        <v>1404.9</v>
      </c>
      <c r="FP31">
        <v>20.892299999999999</v>
      </c>
      <c r="FQ31">
        <v>101.008</v>
      </c>
      <c r="FR31">
        <v>100.48099999999999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2020-12-17T14:41:16Z</dcterms:created>
  <dcterms:modified xsi:type="dcterms:W3CDTF">2021-05-04T23:49:54Z</dcterms:modified>
</cp:coreProperties>
</file>