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5BB03D9D-E72E-4541-AC3D-1C231082B19C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M31" i="1"/>
  <c r="AN31" i="1" s="1"/>
  <c r="AI31" i="1"/>
  <c r="AG31" i="1"/>
  <c r="AH31" i="1" s="1"/>
  <c r="Y31" i="1"/>
  <c r="X31" i="1"/>
  <c r="W31" i="1"/>
  <c r="P31" i="1"/>
  <c r="N31" i="1"/>
  <c r="K31" i="1"/>
  <c r="J31" i="1"/>
  <c r="AV31" i="1" s="1"/>
  <c r="I31" i="1"/>
  <c r="AA31" i="1" s="1"/>
  <c r="BK30" i="1"/>
  <c r="BJ30" i="1"/>
  <c r="BH30" i="1"/>
  <c r="BI30" i="1" s="1"/>
  <c r="BG30" i="1"/>
  <c r="BF30" i="1"/>
  <c r="BE30" i="1"/>
  <c r="BD30" i="1"/>
  <c r="BC30" i="1"/>
  <c r="AZ30" i="1"/>
  <c r="AX30" i="1"/>
  <c r="AS30" i="1"/>
  <c r="AN30" i="1"/>
  <c r="AM30" i="1"/>
  <c r="AI30" i="1"/>
  <c r="AG30" i="1"/>
  <c r="N30" i="1" s="1"/>
  <c r="Y30" i="1"/>
  <c r="X30" i="1"/>
  <c r="W30" i="1"/>
  <c r="P30" i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 s="1"/>
  <c r="Y29" i="1"/>
  <c r="X29" i="1"/>
  <c r="W29" i="1" s="1"/>
  <c r="P29" i="1"/>
  <c r="BK28" i="1"/>
  <c r="BJ28" i="1"/>
  <c r="BI28" i="1"/>
  <c r="S28" i="1" s="1"/>
  <c r="BH28" i="1"/>
  <c r="BG28" i="1"/>
  <c r="BF28" i="1"/>
  <c r="BE28" i="1"/>
  <c r="BD28" i="1"/>
  <c r="BC28" i="1"/>
  <c r="AX28" i="1" s="1"/>
  <c r="AZ28" i="1"/>
  <c r="AU28" i="1"/>
  <c r="AW28" i="1" s="1"/>
  <c r="AS28" i="1"/>
  <c r="AN28" i="1"/>
  <c r="AM28" i="1"/>
  <c r="AI28" i="1"/>
  <c r="AG28" i="1" s="1"/>
  <c r="Y28" i="1"/>
  <c r="W28" i="1" s="1"/>
  <c r="X28" i="1"/>
  <c r="P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N27" i="1"/>
  <c r="AM27" i="1"/>
  <c r="AI27" i="1"/>
  <c r="AG27" i="1" s="1"/>
  <c r="Y27" i="1"/>
  <c r="X27" i="1"/>
  <c r="W27" i="1" s="1"/>
  <c r="P27" i="1"/>
  <c r="BK26" i="1"/>
  <c r="S26" i="1" s="1"/>
  <c r="BJ26" i="1"/>
  <c r="BI26" i="1"/>
  <c r="AU26" i="1" s="1"/>
  <c r="BH26" i="1"/>
  <c r="BG26" i="1"/>
  <c r="BF26" i="1"/>
  <c r="BE26" i="1"/>
  <c r="BD26" i="1"/>
  <c r="BC26" i="1"/>
  <c r="AX26" i="1" s="1"/>
  <c r="AZ26" i="1"/>
  <c r="AS26" i="1"/>
  <c r="AW26" i="1" s="1"/>
  <c r="AN26" i="1"/>
  <c r="AM26" i="1"/>
  <c r="AI26" i="1"/>
  <c r="AG26" i="1"/>
  <c r="J26" i="1" s="1"/>
  <c r="AV26" i="1" s="1"/>
  <c r="AY26" i="1" s="1"/>
  <c r="Y26" i="1"/>
  <c r="X26" i="1"/>
  <c r="W26" i="1"/>
  <c r="P26" i="1"/>
  <c r="K26" i="1"/>
  <c r="BK25" i="1"/>
  <c r="BJ25" i="1"/>
  <c r="BI25" i="1" s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/>
  <c r="K25" i="1" s="1"/>
  <c r="Y25" i="1"/>
  <c r="X25" i="1"/>
  <c r="W25" i="1"/>
  <c r="P25" i="1"/>
  <c r="N25" i="1"/>
  <c r="BK24" i="1"/>
  <c r="BJ24" i="1"/>
  <c r="BI24" i="1"/>
  <c r="AU24" i="1" s="1"/>
  <c r="AW24" i="1" s="1"/>
  <c r="BH24" i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Z23" i="1"/>
  <c r="AX23" i="1"/>
  <c r="AS23" i="1"/>
  <c r="AN23" i="1"/>
  <c r="AM23" i="1"/>
  <c r="AI23" i="1"/>
  <c r="AG23" i="1" s="1"/>
  <c r="Y23" i="1"/>
  <c r="X23" i="1"/>
  <c r="W23" i="1" s="1"/>
  <c r="P23" i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N22" i="1"/>
  <c r="AM22" i="1"/>
  <c r="AI22" i="1"/>
  <c r="AG22" i="1"/>
  <c r="N22" i="1" s="1"/>
  <c r="Y22" i="1"/>
  <c r="X22" i="1"/>
  <c r="W22" i="1"/>
  <c r="P22" i="1"/>
  <c r="BK21" i="1"/>
  <c r="BJ21" i="1"/>
  <c r="BH21" i="1"/>
  <c r="BI21" i="1" s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 s="1"/>
  <c r="Y21" i="1"/>
  <c r="X21" i="1"/>
  <c r="W21" i="1" s="1"/>
  <c r="P21" i="1"/>
  <c r="BK20" i="1"/>
  <c r="BJ20" i="1"/>
  <c r="BI20" i="1"/>
  <c r="S20" i="1" s="1"/>
  <c r="BH20" i="1"/>
  <c r="BG20" i="1"/>
  <c r="BF20" i="1"/>
  <c r="BE20" i="1"/>
  <c r="BD20" i="1"/>
  <c r="BC20" i="1"/>
  <c r="AX20" i="1" s="1"/>
  <c r="AZ20" i="1"/>
  <c r="AU20" i="1"/>
  <c r="AW20" i="1" s="1"/>
  <c r="AS20" i="1"/>
  <c r="AN20" i="1"/>
  <c r="AM20" i="1"/>
  <c r="AI20" i="1"/>
  <c r="AG20" i="1" s="1"/>
  <c r="Y20" i="1"/>
  <c r="W20" i="1" s="1"/>
  <c r="X20" i="1"/>
  <c r="P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N19" i="1"/>
  <c r="AM19" i="1"/>
  <c r="AI19" i="1"/>
  <c r="AG19" i="1" s="1"/>
  <c r="Y19" i="1"/>
  <c r="X19" i="1"/>
  <c r="W19" i="1" s="1"/>
  <c r="P19" i="1"/>
  <c r="BK18" i="1"/>
  <c r="S18" i="1" s="1"/>
  <c r="BJ18" i="1"/>
  <c r="BI18" i="1"/>
  <c r="AU18" i="1" s="1"/>
  <c r="BH18" i="1"/>
  <c r="BG18" i="1"/>
  <c r="BF18" i="1"/>
  <c r="BE18" i="1"/>
  <c r="BD18" i="1"/>
  <c r="BC18" i="1"/>
  <c r="AX18" i="1" s="1"/>
  <c r="AZ18" i="1"/>
  <c r="AS18" i="1"/>
  <c r="AW18" i="1" s="1"/>
  <c r="AN18" i="1"/>
  <c r="AM18" i="1"/>
  <c r="AI18" i="1"/>
  <c r="AG18" i="1"/>
  <c r="J18" i="1" s="1"/>
  <c r="AV18" i="1" s="1"/>
  <c r="AY18" i="1" s="1"/>
  <c r="Y18" i="1"/>
  <c r="X18" i="1"/>
  <c r="W18" i="1"/>
  <c r="P18" i="1"/>
  <c r="K18" i="1"/>
  <c r="BK17" i="1"/>
  <c r="BJ17" i="1"/>
  <c r="BH17" i="1"/>
  <c r="BI17" i="1" s="1"/>
  <c r="BG17" i="1"/>
  <c r="BF17" i="1"/>
  <c r="BE17" i="1"/>
  <c r="BD17" i="1"/>
  <c r="BC17" i="1"/>
  <c r="AX17" i="1" s="1"/>
  <c r="AZ17" i="1"/>
  <c r="AS17" i="1"/>
  <c r="AM17" i="1"/>
  <c r="AN17" i="1" s="1"/>
  <c r="AI17" i="1"/>
  <c r="AG17" i="1"/>
  <c r="K17" i="1" s="1"/>
  <c r="Y17" i="1"/>
  <c r="X17" i="1"/>
  <c r="W17" i="1"/>
  <c r="P17" i="1"/>
  <c r="N17" i="1"/>
  <c r="AU19" i="1" l="1"/>
  <c r="AW19" i="1" s="1"/>
  <c r="S19" i="1"/>
  <c r="I21" i="1"/>
  <c r="J21" i="1"/>
  <c r="AV21" i="1" s="1"/>
  <c r="AH21" i="1"/>
  <c r="K21" i="1"/>
  <c r="N21" i="1"/>
  <c r="AU25" i="1"/>
  <c r="AW25" i="1" s="1"/>
  <c r="S25" i="1"/>
  <c r="AU30" i="1"/>
  <c r="AW30" i="1" s="1"/>
  <c r="S30" i="1"/>
  <c r="S21" i="1"/>
  <c r="AU21" i="1"/>
  <c r="AW21" i="1" s="1"/>
  <c r="K23" i="1"/>
  <c r="J23" i="1"/>
  <c r="AV23" i="1" s="1"/>
  <c r="I23" i="1"/>
  <c r="AH23" i="1"/>
  <c r="N23" i="1"/>
  <c r="K28" i="1"/>
  <c r="J28" i="1"/>
  <c r="AV28" i="1" s="1"/>
  <c r="AY28" i="1" s="1"/>
  <c r="N28" i="1"/>
  <c r="I28" i="1"/>
  <c r="AH28" i="1"/>
  <c r="T18" i="1"/>
  <c r="U18" i="1" s="1"/>
  <c r="AU17" i="1"/>
  <c r="AW17" i="1" s="1"/>
  <c r="S17" i="1"/>
  <c r="AH24" i="1"/>
  <c r="J24" i="1"/>
  <c r="AV24" i="1" s="1"/>
  <c r="AY24" i="1" s="1"/>
  <c r="N24" i="1"/>
  <c r="I24" i="1"/>
  <c r="K24" i="1"/>
  <c r="N27" i="1"/>
  <c r="I27" i="1"/>
  <c r="AH27" i="1"/>
  <c r="K27" i="1"/>
  <c r="J27" i="1"/>
  <c r="AV27" i="1" s="1"/>
  <c r="AY27" i="1" s="1"/>
  <c r="AU22" i="1"/>
  <c r="AW22" i="1" s="1"/>
  <c r="S22" i="1"/>
  <c r="AU27" i="1"/>
  <c r="AW27" i="1" s="1"/>
  <c r="S27" i="1"/>
  <c r="I29" i="1"/>
  <c r="AH29" i="1"/>
  <c r="K29" i="1"/>
  <c r="J29" i="1"/>
  <c r="AV29" i="1" s="1"/>
  <c r="AY29" i="1" s="1"/>
  <c r="N29" i="1"/>
  <c r="N19" i="1"/>
  <c r="I19" i="1"/>
  <c r="K19" i="1"/>
  <c r="AH19" i="1"/>
  <c r="J19" i="1"/>
  <c r="AV19" i="1" s="1"/>
  <c r="AY19" i="1" s="1"/>
  <c r="S23" i="1"/>
  <c r="AU23" i="1"/>
  <c r="AW23" i="1" s="1"/>
  <c r="S29" i="1"/>
  <c r="AU29" i="1"/>
  <c r="AW29" i="1" s="1"/>
  <c r="S31" i="1"/>
  <c r="AU31" i="1"/>
  <c r="AY31" i="1" s="1"/>
  <c r="K20" i="1"/>
  <c r="J20" i="1"/>
  <c r="AV20" i="1" s="1"/>
  <c r="AY20" i="1" s="1"/>
  <c r="I20" i="1"/>
  <c r="AH20" i="1"/>
  <c r="N20" i="1"/>
  <c r="AW31" i="1"/>
  <c r="AH17" i="1"/>
  <c r="I22" i="1"/>
  <c r="S24" i="1"/>
  <c r="AH25" i="1"/>
  <c r="I30" i="1"/>
  <c r="AH30" i="1"/>
  <c r="I17" i="1"/>
  <c r="N18" i="1"/>
  <c r="J22" i="1"/>
  <c r="AV22" i="1" s="1"/>
  <c r="I25" i="1"/>
  <c r="N26" i="1"/>
  <c r="J30" i="1"/>
  <c r="AV30" i="1" s="1"/>
  <c r="AY30" i="1" s="1"/>
  <c r="AH22" i="1"/>
  <c r="J17" i="1"/>
  <c r="AV17" i="1" s="1"/>
  <c r="AY17" i="1" s="1"/>
  <c r="K22" i="1"/>
  <c r="J25" i="1"/>
  <c r="AV25" i="1" s="1"/>
  <c r="AY25" i="1" s="1"/>
  <c r="K30" i="1"/>
  <c r="AH18" i="1"/>
  <c r="AH26" i="1"/>
  <c r="I18" i="1"/>
  <c r="I26" i="1"/>
  <c r="AA25" i="1" l="1"/>
  <c r="AA22" i="1"/>
  <c r="T31" i="1"/>
  <c r="U31" i="1" s="1"/>
  <c r="T22" i="1"/>
  <c r="U22" i="1" s="1"/>
  <c r="Q22" i="1" s="1"/>
  <c r="O22" i="1" s="1"/>
  <c r="R22" i="1" s="1"/>
  <c r="L22" i="1" s="1"/>
  <c r="M22" i="1" s="1"/>
  <c r="AY22" i="1"/>
  <c r="AA23" i="1"/>
  <c r="T21" i="1"/>
  <c r="U21" i="1" s="1"/>
  <c r="Q21" i="1" s="1"/>
  <c r="O21" i="1" s="1"/>
  <c r="R21" i="1" s="1"/>
  <c r="L21" i="1" s="1"/>
  <c r="M21" i="1" s="1"/>
  <c r="T29" i="1"/>
  <c r="U29" i="1" s="1"/>
  <c r="AY23" i="1"/>
  <c r="T30" i="1"/>
  <c r="U30" i="1" s="1"/>
  <c r="Q30" i="1" s="1"/>
  <c r="O30" i="1" s="1"/>
  <c r="R30" i="1" s="1"/>
  <c r="L30" i="1" s="1"/>
  <c r="M30" i="1" s="1"/>
  <c r="AA17" i="1"/>
  <c r="AA20" i="1"/>
  <c r="AA28" i="1"/>
  <c r="Q28" i="1"/>
  <c r="O28" i="1" s="1"/>
  <c r="R28" i="1" s="1"/>
  <c r="L28" i="1" s="1"/>
  <c r="M28" i="1" s="1"/>
  <c r="AY21" i="1"/>
  <c r="AA24" i="1"/>
  <c r="AA26" i="1"/>
  <c r="Q26" i="1"/>
  <c r="O26" i="1" s="1"/>
  <c r="R26" i="1" s="1"/>
  <c r="L26" i="1" s="1"/>
  <c r="M26" i="1" s="1"/>
  <c r="T26" i="1"/>
  <c r="U26" i="1" s="1"/>
  <c r="AA19" i="1"/>
  <c r="AA29" i="1"/>
  <c r="AA21" i="1"/>
  <c r="AB18" i="1"/>
  <c r="V18" i="1"/>
  <c r="Z18" i="1" s="1"/>
  <c r="AC18" i="1"/>
  <c r="AA18" i="1"/>
  <c r="Q18" i="1"/>
  <c r="O18" i="1" s="1"/>
  <c r="R18" i="1" s="1"/>
  <c r="L18" i="1" s="1"/>
  <c r="M18" i="1" s="1"/>
  <c r="AA30" i="1"/>
  <c r="T27" i="1"/>
  <c r="U27" i="1" s="1"/>
  <c r="Q27" i="1" s="1"/>
  <c r="O27" i="1" s="1"/>
  <c r="R27" i="1" s="1"/>
  <c r="L27" i="1" s="1"/>
  <c r="M27" i="1" s="1"/>
  <c r="T25" i="1"/>
  <c r="U25" i="1" s="1"/>
  <c r="T19" i="1"/>
  <c r="U19" i="1" s="1"/>
  <c r="Q19" i="1" s="1"/>
  <c r="O19" i="1" s="1"/>
  <c r="R19" i="1" s="1"/>
  <c r="L19" i="1" s="1"/>
  <c r="M19" i="1" s="1"/>
  <c r="T23" i="1"/>
  <c r="U23" i="1" s="1"/>
  <c r="Q23" i="1" s="1"/>
  <c r="O23" i="1" s="1"/>
  <c r="R23" i="1" s="1"/>
  <c r="L23" i="1" s="1"/>
  <c r="M23" i="1" s="1"/>
  <c r="AA27" i="1"/>
  <c r="T17" i="1"/>
  <c r="U17" i="1" s="1"/>
  <c r="T20" i="1"/>
  <c r="U20" i="1" s="1"/>
  <c r="Q20" i="1" s="1"/>
  <c r="O20" i="1" s="1"/>
  <c r="R20" i="1" s="1"/>
  <c r="L20" i="1" s="1"/>
  <c r="M20" i="1" s="1"/>
  <c r="T24" i="1"/>
  <c r="U24" i="1" s="1"/>
  <c r="T28" i="1"/>
  <c r="U28" i="1" s="1"/>
  <c r="AC17" i="1" l="1"/>
  <c r="V17" i="1"/>
  <c r="Z17" i="1" s="1"/>
  <c r="AB17" i="1"/>
  <c r="AD18" i="1"/>
  <c r="V29" i="1"/>
  <c r="Z29" i="1" s="1"/>
  <c r="AC29" i="1"/>
  <c r="AB29" i="1"/>
  <c r="AC25" i="1"/>
  <c r="AD25" i="1" s="1"/>
  <c r="V25" i="1"/>
  <c r="Z25" i="1" s="1"/>
  <c r="AB25" i="1"/>
  <c r="AB26" i="1"/>
  <c r="V26" i="1"/>
  <c r="Z26" i="1" s="1"/>
  <c r="AC26" i="1"/>
  <c r="AD26" i="1" s="1"/>
  <c r="AB31" i="1"/>
  <c r="AC31" i="1"/>
  <c r="AD31" i="1" s="1"/>
  <c r="V31" i="1"/>
  <c r="Z31" i="1" s="1"/>
  <c r="Q31" i="1"/>
  <c r="O31" i="1" s="1"/>
  <c r="R31" i="1" s="1"/>
  <c r="L31" i="1" s="1"/>
  <c r="M31" i="1" s="1"/>
  <c r="Q17" i="1"/>
  <c r="O17" i="1" s="1"/>
  <c r="R17" i="1" s="1"/>
  <c r="L17" i="1" s="1"/>
  <c r="M17" i="1" s="1"/>
  <c r="AC20" i="1"/>
  <c r="V20" i="1"/>
  <c r="Z20" i="1" s="1"/>
  <c r="AB20" i="1"/>
  <c r="V27" i="1"/>
  <c r="Z27" i="1" s="1"/>
  <c r="AC27" i="1"/>
  <c r="AB27" i="1"/>
  <c r="V28" i="1"/>
  <c r="Z28" i="1" s="1"/>
  <c r="AC28" i="1"/>
  <c r="AD28" i="1" s="1"/>
  <c r="AB28" i="1"/>
  <c r="V22" i="1"/>
  <c r="Z22" i="1" s="1"/>
  <c r="AC22" i="1"/>
  <c r="AB22" i="1"/>
  <c r="V21" i="1"/>
  <c r="Z21" i="1" s="1"/>
  <c r="AC21" i="1"/>
  <c r="AD21" i="1" s="1"/>
  <c r="AB21" i="1"/>
  <c r="V24" i="1"/>
  <c r="Z24" i="1" s="1"/>
  <c r="AC24" i="1"/>
  <c r="AD24" i="1" s="1"/>
  <c r="AB24" i="1"/>
  <c r="AB23" i="1"/>
  <c r="AC23" i="1"/>
  <c r="AD23" i="1" s="1"/>
  <c r="V23" i="1"/>
  <c r="Z23" i="1" s="1"/>
  <c r="Q24" i="1"/>
  <c r="O24" i="1" s="1"/>
  <c r="R24" i="1" s="1"/>
  <c r="L24" i="1" s="1"/>
  <c r="M24" i="1" s="1"/>
  <c r="V30" i="1"/>
  <c r="Z30" i="1" s="1"/>
  <c r="AC30" i="1"/>
  <c r="AD30" i="1" s="1"/>
  <c r="AB30" i="1"/>
  <c r="Q25" i="1"/>
  <c r="O25" i="1" s="1"/>
  <c r="R25" i="1" s="1"/>
  <c r="L25" i="1" s="1"/>
  <c r="M25" i="1" s="1"/>
  <c r="V19" i="1"/>
  <c r="Z19" i="1" s="1"/>
  <c r="AC19" i="1"/>
  <c r="AD19" i="1" s="1"/>
  <c r="AB19" i="1"/>
  <c r="Q29" i="1"/>
  <c r="O29" i="1" s="1"/>
  <c r="R29" i="1" s="1"/>
  <c r="L29" i="1" s="1"/>
  <c r="M29" i="1" s="1"/>
  <c r="AD27" i="1" l="1"/>
  <c r="AD29" i="1"/>
  <c r="AD22" i="1"/>
  <c r="AD20" i="1"/>
  <c r="AD17" i="1"/>
</calcChain>
</file>

<file path=xl/sharedStrings.xml><?xml version="1.0" encoding="utf-8"?>
<sst xmlns="http://schemas.openxmlformats.org/spreadsheetml/2006/main" count="693" uniqueCount="351">
  <si>
    <t>File opened</t>
  </si>
  <si>
    <t>2020-12-17 14:43:09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</si>
  <si>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</si>
  <si>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</si>
  <si>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</si>
  <si>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</si>
  <si>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</si>
  <si>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</si>
  <si>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</si>
  <si>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</si>
  <si>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</si>
  <si>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</si>
  <si>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</si>
  <si>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{"co2bspan2b": "0.180987", "flowmeterzero": "0.990522", "co2bzero": "0.945393", "co2bspan2": "0", "h2obzero": "1.0713", "h2obspan2": "0", "flowbzero": "0.21903", "h2oaspan2b": "0.0752776", "h2obspanconc2": "0", "h2oaspan1": "1.01106", "ssa_ref": "31243.3", "h2oazero": "1.06897", "co2aspan2": "0", "h2oaspan2a": "0.0744543", "h2obspan2b": "0.0756432", "tazero": "-0.045269", "h2oaspan2": "0", "h2oaspanconc2": "0", "h2obspan1": "1.02041", "h2oaspanconc1": "13.51", "co2aspan2b": "0.182023", "flowazero": "0.42501", "co2aspanconc1": "995.1", "co2bspan2a": "0.182058", "co2azero": "0.968485", "co2aspanconc2": "0", "co2aspan2a": "0.183186", "co2aspan1": "0.993652", "co2bspanconc2": "0", "chamberpressurezero": "2.56567", "h2obspan2a": "0.0741299", "oxygen": "21", "h2obspanconc1": "13.5", "ssb_ref": "34304.3", "tbzero": "-0.0452194", "co2bspanconc1": "995.1", "co2bspan1": "0.994117"}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</si>
  <si>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</si>
  <si>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</si>
  <si>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</si>
  <si>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</si>
  <si>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</si>
  <si>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</si>
  <si>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</si>
  <si>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</si>
  <si>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</si>
  <si>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14:43:09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</si>
  <si>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</si>
  <si>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</si>
  <si>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</si>
  <si>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</si>
  <si>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</si>
  <si>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</si>
  <si>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</si>
  <si>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</si>
  <si>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</si>
  <si>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</si>
  <si>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</si>
  <si>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</si>
  <si>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</si>
  <si>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</si>
  <si>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</si>
  <si>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</si>
  <si>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</si>
  <si>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</si>
  <si>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</si>
  <si>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</si>
  <si>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</si>
  <si>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</si>
  <si>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</si>
  <si>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</si>
  <si>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</si>
  <si>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</si>
  <si>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</si>
  <si>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</si>
  <si>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</si>
  <si>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</si>
  <si>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</si>
  <si>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</si>
  <si>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</si>
  <si>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</si>
  <si>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</si>
  <si>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</si>
  <si>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</si>
  <si>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</si>
  <si>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</si>
  <si>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</si>
  <si>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</si>
  <si>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</si>
  <si>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</si>
  <si>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</si>
  <si>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</si>
  <si>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</si>
  <si>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</si>
  <si>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</si>
  <si>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</si>
  <si>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</si>
  <si>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</si>
  <si>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</si>
  <si>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</si>
  <si>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2.86983 72.2514 368.513 603.828 842.882 1012.47 1166.71 1215.17</t>
  </si>
  <si>
    <t>Fs_true</t>
  </si>
  <si>
    <t>0.218313 101.53 403.417 601.265 802.103 1000.47 1201.77 1399.44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</si>
  <si>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</si>
  <si>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</si>
  <si>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</si>
  <si>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</si>
  <si>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</si>
  <si>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</si>
  <si>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</si>
  <si>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</si>
  <si>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</si>
  <si>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</si>
  <si>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</si>
  <si>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</si>
  <si>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</si>
  <si>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</si>
  <si>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</si>
  <si>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</si>
  <si>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</si>
  <si>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</si>
  <si>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</si>
  <si>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</si>
  <si>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</si>
  <si>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</si>
  <si>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</si>
  <si>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</si>
  <si>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</si>
  <si>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</si>
  <si>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</si>
  <si>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</si>
  <si>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</si>
  <si>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</si>
  <si>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</si>
  <si>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</si>
  <si>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</si>
  <si>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</si>
  <si>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</si>
  <si>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</si>
  <si>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</si>
  <si>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</si>
  <si>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</si>
  <si>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</si>
  <si>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</si>
  <si>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</si>
  <si>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</si>
  <si>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</si>
  <si>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</si>
  <si>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</si>
  <si>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</si>
  <si>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</si>
  <si>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</si>
  <si>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</si>
  <si>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</si>
  <si>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</si>
  <si>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</si>
  <si>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</si>
  <si>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</si>
  <si>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</si>
  <si>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</si>
  <si>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</si>
  <si>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</si>
  <si>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</si>
  <si>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</si>
  <si>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</si>
  <si>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</si>
  <si>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</si>
  <si>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</si>
  <si>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</si>
  <si>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</si>
  <si>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</si>
  <si>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</si>
  <si>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</si>
  <si>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</si>
  <si>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</si>
  <si>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</si>
  <si>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</si>
  <si>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</si>
  <si>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</si>
  <si>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</si>
  <si>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</si>
  <si>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</si>
  <si>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</si>
  <si>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</si>
  <si>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</si>
  <si>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</si>
  <si>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</si>
  <si>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</si>
  <si>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</si>
  <si>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</si>
  <si>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</si>
  <si>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</si>
  <si>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</si>
  <si>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</si>
  <si>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</si>
  <si>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</si>
  <si>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</si>
  <si>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</si>
  <si>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</si>
  <si>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</si>
  <si>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</si>
  <si>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</si>
  <si>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</si>
  <si>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</si>
  <si>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</si>
  <si>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</si>
  <si>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</si>
  <si>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</si>
  <si>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</si>
  <si>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</si>
  <si>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</si>
  <si>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</si>
  <si>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</si>
  <si>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</si>
  <si>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</si>
  <si>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</si>
  <si>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</si>
  <si>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</si>
  <si>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</si>
  <si>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</si>
  <si>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</si>
  <si>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</si>
  <si>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</si>
  <si>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</si>
  <si>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</si>
  <si>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</si>
  <si>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</si>
  <si>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</si>
  <si>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</si>
  <si>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</si>
  <si>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</si>
  <si>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</si>
  <si>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</si>
  <si>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</si>
  <si>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</si>
  <si>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</si>
  <si>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</si>
  <si>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</si>
  <si>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</si>
  <si>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</si>
  <si>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</si>
  <si>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</si>
  <si>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</si>
  <si>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</si>
  <si>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</si>
  <si>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</si>
  <si>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</si>
  <si>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</si>
  <si>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</si>
  <si>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</si>
  <si>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</si>
  <si>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</si>
  <si>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</si>
  <si>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</si>
  <si>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</si>
  <si>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</si>
  <si>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</si>
  <si>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</si>
  <si>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</si>
  <si>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</si>
  <si>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</si>
  <si>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</si>
  <si>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</si>
  <si>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</si>
  <si>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</si>
  <si>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</si>
  <si>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</si>
  <si>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</si>
  <si>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</si>
  <si>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</si>
  <si>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</si>
  <si>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</si>
  <si>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</si>
  <si>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</si>
  <si>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</si>
  <si>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</si>
  <si>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</si>
  <si>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</si>
  <si>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</si>
  <si>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</si>
  <si>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</si>
  <si>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</si>
  <si>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</si>
  <si>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</si>
  <si>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</si>
  <si>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</si>
  <si>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</si>
  <si>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</si>
  <si>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</si>
  <si>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</si>
  <si>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</si>
  <si>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</si>
  <si>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</si>
  <si>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</si>
  <si>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</si>
  <si>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</si>
  <si>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</si>
  <si>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</si>
  <si>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</si>
  <si>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</si>
  <si>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</si>
  <si>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</si>
  <si>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</si>
  <si>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</si>
  <si>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</si>
  <si>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</si>
  <si>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14:47:14</t>
  </si>
  <si>
    <t>14:47:14</t>
  </si>
  <si>
    <t>1149</t>
  </si>
  <si>
    <t>_1</t>
  </si>
  <si>
    <t>RECT-4143-20200907-06_33_50</t>
  </si>
  <si>
    <t>RECT-1325-20201217-14_47_16</t>
  </si>
  <si>
    <t>DARK-1326-20201217-14_47_18</t>
  </si>
  <si>
    <t>0: Broadleaf</t>
  </si>
  <si>
    <t>14:47:32</t>
  </si>
  <si>
    <t>1/3</t>
  </si>
  <si>
    <t>20201217 14:49:24</t>
  </si>
  <si>
    <t>14:49:24</t>
  </si>
  <si>
    <t>RECT-1327-20201217-14_49_26</t>
  </si>
  <si>
    <t>DARK-1328-20201217-14_49_28</t>
  </si>
  <si>
    <t>3/3</t>
  </si>
  <si>
    <t>20201217 14:50:37</t>
  </si>
  <si>
    <t>14:50:37</t>
  </si>
  <si>
    <t>RECT-1329-20201217-14_50_39</t>
  </si>
  <si>
    <t>DARK-1330-20201217-14_50_41</t>
  </si>
  <si>
    <t>20201217 14:51:53</t>
  </si>
  <si>
    <t>14:51:53</t>
  </si>
  <si>
    <t>RECT-1331-20201217-14_51_55</t>
  </si>
  <si>
    <t>DARK-1332-20201217-14_51_57</t>
  </si>
  <si>
    <t>20201217 14:53:07</t>
  </si>
  <si>
    <t>14:53:07</t>
  </si>
  <si>
    <t>RECT-1333-20201217-14_53_09</t>
  </si>
  <si>
    <t>DARK-1334-20201217-14_53_11</t>
  </si>
  <si>
    <t>20201217 14:54:22</t>
  </si>
  <si>
    <t>14:54:22</t>
  </si>
  <si>
    <t>RECT-1335-20201217-14_54_24</t>
  </si>
  <si>
    <t>DARK-1336-20201217-14_54_26</t>
  </si>
  <si>
    <t>20201217 14:55:37</t>
  </si>
  <si>
    <t>14:55:37</t>
  </si>
  <si>
    <t>RECT-1337-20201217-14_55_39</t>
  </si>
  <si>
    <t>DARK-1338-20201217-14_55_41</t>
  </si>
  <si>
    <t>20201217 14:57:22</t>
  </si>
  <si>
    <t>14:57:22</t>
  </si>
  <si>
    <t>RECT-1339-20201217-14_57_24</t>
  </si>
  <si>
    <t>DARK-1340-20201217-14_57_26</t>
  </si>
  <si>
    <t>20201217 14:59:00</t>
  </si>
  <si>
    <t>14:59:00</t>
  </si>
  <si>
    <t>RECT-1341-20201217-14_59_02</t>
  </si>
  <si>
    <t>DARK-1342-20201217-14_59_04</t>
  </si>
  <si>
    <t>14:59:18</t>
  </si>
  <si>
    <t>20201217 15:00:31</t>
  </si>
  <si>
    <t>15:00:31</t>
  </si>
  <si>
    <t>RECT-1343-20201217-15_00_33</t>
  </si>
  <si>
    <t>DARK-1344-20201217-15_00_35</t>
  </si>
  <si>
    <t>20201217 15:02:09</t>
  </si>
  <si>
    <t>15:02:09</t>
  </si>
  <si>
    <t>RECT-1345-20201217-15_02_11</t>
  </si>
  <si>
    <t>DARK-1346-20201217-15_02_13</t>
  </si>
  <si>
    <t>20201217 15:03:40</t>
  </si>
  <si>
    <t>15:03:40</t>
  </si>
  <si>
    <t>RECT-1347-20201217-15_03_42</t>
  </si>
  <si>
    <t>DARK-1348-20201217-15_03_44</t>
  </si>
  <si>
    <t>20201217 15:05:15</t>
  </si>
  <si>
    <t>15:05:15</t>
  </si>
  <si>
    <t>RECT-1349-20201217-15_05_17</t>
  </si>
  <si>
    <t>DARK-1350-20201217-15_05_19</t>
  </si>
  <si>
    <t>20201217 15:06:49</t>
  </si>
  <si>
    <t>15:06:49</t>
  </si>
  <si>
    <t>RECT-1351-20201217-15_06_51</t>
  </si>
  <si>
    <t>DARK-1352-20201217-15_06_53</t>
  </si>
  <si>
    <t>20201217 15:08:18</t>
  </si>
  <si>
    <t>15:08:18</t>
  </si>
  <si>
    <t>RECT-1353-20201217-15_08_20</t>
  </si>
  <si>
    <t>DARK-1354-20201217-15_08_22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</si>
</sst>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1608245234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1608245226</v>
      </c>
      <c r="I17">
        <f t="shared" ref="I17:I31" si="0">BW17*AG17*(BS17-BT17)/(100*BL17*(1000-AG17*BS17))</f>
        <v>1.7497831572480229E-4</v>
      </c>
      <c r="J17">
        <f t="shared" ref="J17:J31" si="1">BW17*AG17*(BR17-BQ17*(1000-AG17*BT17)/(1000-AG17*BS17))/(100*BL17)</f>
        <v>-0.38161565798609343</v>
      </c>
      <c r="K17">
        <f t="shared" ref="K17:K31" si="2">BQ17 - IF(AG17&gt;1, J17*BL17*100/(AI17*CE17), 0)</f>
        <v>400.601612903226</v>
      </c>
      <c r="L17">
        <f t="shared" ref="L17:L31" si="3">((R17-I17/2)*K17-J17)/(R17+I17/2)</f>
        <v>451.49108991793292</v>
      </c>
      <c r="M17">
        <f t="shared" ref="M17:M31" si="4">L17*(BX17+BY17)/1000</f>
        <v>45.872235593217198</v>
      </c>
      <c r="N17">
        <f t="shared" ref="N17:N31" si="5">(BQ17 - IF(AG17&gt;1, J17*BL17*100/(AI17*CE17), 0))*(BX17+BY17)/1000</f>
        <v>40.701781223323493</v>
      </c>
      <c r="O17">
        <f t="shared" ref="O17:O31" si="6">2/((1/Q17-1/P17)+SIGN(Q17)*SQRT((1/Q17-1/P17)*(1/Q17-1/P17) + 4*BM17/((BM17+1)*(BM17+1))*(2*1/Q17*1/P17-1/P17*1/P17)))</f>
        <v>9.6693932526725496E-3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2.9594543205680983</v>
      </c>
      <c r="Q17">
        <f t="shared" ref="Q17:Q31" si="8">I17*(1000-(1000*0.61365*EXP(17.502*U17/(240.97+U17))/(BX17+BY17)+BS17)/2)/(1000*0.61365*EXP(17.502*U17/(240.97+U17))/(BX17+BY17)-BS17)</f>
        <v>9.6518760870322948E-3</v>
      </c>
      <c r="R17">
        <f t="shared" ref="R17:R31" si="9">1/((BM17+1)/(O17/1.6)+1/(P17/1.37)) + BM17/((BM17+1)/(O17/1.6) + BM17/(P17/1.37))</f>
        <v>6.0339937253989003E-3</v>
      </c>
      <c r="S17">
        <f t="shared" ref="S17:S31" si="10">(BI17*BK17)</f>
        <v>231.28399341514336</v>
      </c>
      <c r="T17">
        <f t="shared" ref="T17:T31" si="11">(BZ17+(S17+2*0.95*0.0000000567*(((BZ17+$B$7)+273)^4-(BZ17+273)^4)-44100*I17)/(1.84*29.3*P17+8*0.95*0.0000000567*(BZ17+273)^3))</f>
        <v>29.307033601849554</v>
      </c>
      <c r="U17">
        <f t="shared" ref="U17:U31" si="12">($C$7*CA17+$D$7*CB17+$E$7*T17)</f>
        <v>28.7364838709677</v>
      </c>
      <c r="V17">
        <f t="shared" ref="V17:V31" si="13">0.61365*EXP(17.502*U17/(240.97+U17))</f>
        <v>3.960852993898806</v>
      </c>
      <c r="W17">
        <f t="shared" ref="W17:W31" si="14">(X17/Y17*100)</f>
        <v>57.296031617198764</v>
      </c>
      <c r="X17">
        <f t="shared" ref="X17:X31" si="15">BS17*(BX17+BY17)/1000</f>
        <v>2.1745366578246776</v>
      </c>
      <c r="Y17">
        <f t="shared" ref="Y17:Y31" si="16">0.61365*EXP(17.502*BZ17/(240.97+BZ17))</f>
        <v>3.7952657390881828</v>
      </c>
      <c r="Z17">
        <f t="shared" ref="Z17:Z31" si="17">(V17-BS17*(BX17+BY17)/1000)</f>
        <v>1.7863163360741283</v>
      </c>
      <c r="AA17">
        <f t="shared" ref="AA17:AA31" si="18">(-I17*44100)</f>
        <v>-7.716543723463781</v>
      </c>
      <c r="AB17">
        <f t="shared" ref="AB17:AB31" si="19">2*29.3*P17*0.92*(BZ17-U17)</f>
        <v>-117.19881362665583</v>
      </c>
      <c r="AC17">
        <f t="shared" ref="AC17:AC31" si="20">2*0.95*0.0000000567*(((BZ17+$B$7)+273)^4-(U17+273)^4)</f>
        <v>-8.6640319266845403</v>
      </c>
      <c r="AD17">
        <f t="shared" ref="AD17:AD31" si="21">S17+AC17+AA17+AB17</f>
        <v>97.704604138339192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53601.376127842086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555.83795999999995</v>
      </c>
      <c r="AR17">
        <v>573.41</v>
      </c>
      <c r="AS17">
        <f t="shared" ref="AS17:AS31" si="27">1-AQ17/AR17</f>
        <v>3.0644809124361294E-2</v>
      </c>
      <c r="AT17">
        <v>0.5</v>
      </c>
      <c r="AU17">
        <f t="shared" ref="AU17:AU31" si="28">BI17</f>
        <v>1180.1493792727099</v>
      </c>
      <c r="AV17">
        <f t="shared" ref="AV17:AV31" si="29">J17</f>
        <v>-0.38161565798609343</v>
      </c>
      <c r="AW17">
        <f t="shared" ref="AW17:AW31" si="30">AS17*AT17*AU17</f>
        <v>18.082726233022829</v>
      </c>
      <c r="AX17">
        <f t="shared" ref="AX17:AX31" si="31">BC17/AR17</f>
        <v>0.20864651819814792</v>
      </c>
      <c r="AY17">
        <f t="shared" ref="AY17:AY31" si="32">(AV17-AO17)/AU17</f>
        <v>1.6619236960578636E-4</v>
      </c>
      <c r="AZ17">
        <f t="shared" ref="AZ17:AZ31" si="33">(AL17-AR17)/AR17</f>
        <v>4.6889136917737746</v>
      </c>
      <c r="BA17" t="s">
        <v>289</v>
      </c>
      <c r="BB17">
        <v>453.77</v>
      </c>
      <c r="BC17">
        <f t="shared" ref="BC17:BC31" si="34">AR17-BB17</f>
        <v>119.63999999999999</v>
      </c>
      <c r="BD17">
        <f t="shared" ref="BD17:BD31" si="35">(AR17-AQ17)/(AR17-BB17)</f>
        <v>0.14687428953527262</v>
      </c>
      <c r="BE17">
        <f t="shared" ref="BE17:BE31" si="36">(AL17-AR17)/(AL17-BB17)</f>
        <v>0.95739786562024853</v>
      </c>
      <c r="BF17">
        <f t="shared" ref="BF17:BF31" si="37">(AR17-AQ17)/(AR17-AK17)</f>
        <v>-0.12368846751530987</v>
      </c>
      <c r="BG17">
        <f t="shared" ref="BG17:BG31" si="38">(AL17-AR17)/(AL17-AK17)</f>
        <v>1.055786833984578</v>
      </c>
      <c r="BH17">
        <f t="shared" ref="BH17:BH31" si="39">$B$11*CF17+$C$11*CG17+$F$11*CH17*(1-CK17)</f>
        <v>1399.95774193548</v>
      </c>
      <c r="BI17">
        <f t="shared" ref="BI17:BI31" si="40">BH17*BJ17</f>
        <v>1180.1493792727099</v>
      </c>
      <c r="BJ17">
        <f t="shared" ref="BJ17:BJ31" si="41">($B$11*$D$9+$C$11*$D$9+$F$11*((CU17+CM17)/MAX(CU17+CM17+CV17, 0.1)*$I$9+CV17/MAX(CU17+CM17+CV17, 0.1)*$J$9))/($B$11+$C$11+$F$11)</f>
        <v>0.84298928740600487</v>
      </c>
      <c r="BK17">
        <f t="shared" ref="BK17:BK31" si="42">($B$11*$K$9+$C$11*$K$9+$F$11*((CU17+CM17)/MAX(CU17+CM17+CV17, 0.1)*$P$9+CV17/MAX(CU17+CM17+CV17, 0.1)*$Q$9))/($B$11+$C$11+$F$11)</f>
        <v>0.1959785748120095</v>
      </c>
      <c r="BL17">
        <v>6</v>
      </c>
      <c r="BM17">
        <v>0.5</v>
      </c>
      <c r="BN17" t="s">
        <v>290</v>
      </c>
      <c r="BO17">
        <v>2</v>
      </c>
      <c r="BP17">
        <v>1608245226</v>
      </c>
      <c r="BQ17">
        <v>400.601612903226</v>
      </c>
      <c r="BR17">
        <v>400.22780645161299</v>
      </c>
      <c r="BS17">
        <v>21.4025741935484</v>
      </c>
      <c r="BT17">
        <v>21.197103225806501</v>
      </c>
      <c r="BU17">
        <v>397.12461290322602</v>
      </c>
      <c r="BV17">
        <v>21.246574193548401</v>
      </c>
      <c r="BW17">
        <v>500.02196774193499</v>
      </c>
      <c r="BX17">
        <v>101.554677419355</v>
      </c>
      <c r="BY17">
        <v>4.6963493548387102E-2</v>
      </c>
      <c r="BZ17">
        <v>28.001925806451599</v>
      </c>
      <c r="CA17">
        <v>28.7364838709677</v>
      </c>
      <c r="CB17">
        <v>999.9</v>
      </c>
      <c r="CC17">
        <v>0</v>
      </c>
      <c r="CD17">
        <v>0</v>
      </c>
      <c r="CE17">
        <v>10015.759677419401</v>
      </c>
      <c r="CF17">
        <v>0</v>
      </c>
      <c r="CG17">
        <v>366.07151612903198</v>
      </c>
      <c r="CH17">
        <v>1399.95774193548</v>
      </c>
      <c r="CI17">
        <v>0.90000122580645103</v>
      </c>
      <c r="CJ17">
        <v>9.9998670967741898E-2</v>
      </c>
      <c r="CK17">
        <v>0</v>
      </c>
      <c r="CL17">
        <v>555.87638709677401</v>
      </c>
      <c r="CM17">
        <v>4.9993800000000004</v>
      </c>
      <c r="CN17">
        <v>7967.2564516128996</v>
      </c>
      <c r="CO17">
        <v>11164.016129032299</v>
      </c>
      <c r="CP17">
        <v>48.838419354838699</v>
      </c>
      <c r="CQ17">
        <v>51.128999999999998</v>
      </c>
      <c r="CR17">
        <v>49.75</v>
      </c>
      <c r="CS17">
        <v>50.878999999999998</v>
      </c>
      <c r="CT17">
        <v>50.381</v>
      </c>
      <c r="CU17">
        <v>1255.4619354838701</v>
      </c>
      <c r="CV17">
        <v>139.49580645161299</v>
      </c>
      <c r="CW17">
        <v>0</v>
      </c>
      <c r="CX17">
        <v>360.5</v>
      </c>
      <c r="CY17">
        <v>0</v>
      </c>
      <c r="CZ17">
        <v>555.83795999999995</v>
      </c>
      <c r="DA17">
        <v>-0.61453848207413797</v>
      </c>
      <c r="DB17">
        <v>-15.731538459580699</v>
      </c>
      <c r="DC17">
        <v>7967.0183999999999</v>
      </c>
      <c r="DD17">
        <v>15</v>
      </c>
      <c r="DE17">
        <v>1608245252</v>
      </c>
      <c r="DF17" t="s">
        <v>291</v>
      </c>
      <c r="DG17">
        <v>1608245252</v>
      </c>
      <c r="DH17">
        <v>1608245252</v>
      </c>
      <c r="DI17">
        <v>30</v>
      </c>
      <c r="DJ17">
        <v>-0.89100000000000001</v>
      </c>
      <c r="DK17">
        <v>5.7000000000000002E-2</v>
      </c>
      <c r="DL17">
        <v>3.4769999999999999</v>
      </c>
      <c r="DM17">
        <v>0.156</v>
      </c>
      <c r="DN17">
        <v>400</v>
      </c>
      <c r="DO17">
        <v>21</v>
      </c>
      <c r="DP17">
        <v>0.26</v>
      </c>
      <c r="DQ17">
        <v>0.18</v>
      </c>
      <c r="DR17">
        <v>-1.11365383392221</v>
      </c>
      <c r="DS17">
        <v>1.6842707293991199</v>
      </c>
      <c r="DT17">
        <v>0.128900523860313</v>
      </c>
      <c r="DU17">
        <v>0</v>
      </c>
      <c r="DV17">
        <v>1.2650589032258099</v>
      </c>
      <c r="DW17">
        <v>-2.0549472580645198</v>
      </c>
      <c r="DX17">
        <v>0.161810771334786</v>
      </c>
      <c r="DY17">
        <v>0</v>
      </c>
      <c r="DZ17">
        <v>0.14843829032258099</v>
      </c>
      <c r="EA17">
        <v>-2.4625935483871601E-2</v>
      </c>
      <c r="EB17">
        <v>2.13205090106804E-3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3.4769999999999999</v>
      </c>
      <c r="EJ17">
        <v>0.156</v>
      </c>
      <c r="EK17">
        <v>4.3681500000000097</v>
      </c>
      <c r="EL17">
        <v>0</v>
      </c>
      <c r="EM17">
        <v>0</v>
      </c>
      <c r="EN17">
        <v>0</v>
      </c>
      <c r="EO17">
        <v>9.8960000000005294E-2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15.3</v>
      </c>
      <c r="EX17">
        <v>15.4</v>
      </c>
      <c r="EY17">
        <v>2</v>
      </c>
      <c r="EZ17">
        <v>490.911</v>
      </c>
      <c r="FA17">
        <v>506.69499999999999</v>
      </c>
      <c r="FB17">
        <v>24.396000000000001</v>
      </c>
      <c r="FC17">
        <v>32.311399999999999</v>
      </c>
      <c r="FD17">
        <v>30</v>
      </c>
      <c r="FE17">
        <v>32.172800000000002</v>
      </c>
      <c r="FF17">
        <v>32.217100000000002</v>
      </c>
      <c r="FG17">
        <v>20.763200000000001</v>
      </c>
      <c r="FH17">
        <v>56.951000000000001</v>
      </c>
      <c r="FI17">
        <v>40.603200000000001</v>
      </c>
      <c r="FJ17">
        <v>24.3935</v>
      </c>
      <c r="FK17">
        <v>399.839</v>
      </c>
      <c r="FL17">
        <v>20.9846</v>
      </c>
      <c r="FM17">
        <v>100.85599999999999</v>
      </c>
      <c r="FN17">
        <v>100.43600000000001</v>
      </c>
    </row>
    <row r="18" spans="1:170" x14ac:dyDescent="0.25">
      <c r="A18">
        <v>2</v>
      </c>
      <c r="B18">
        <v>1608245364.5</v>
      </c>
      <c r="C18">
        <v>130.5</v>
      </c>
      <c r="D18" t="s">
        <v>293</v>
      </c>
      <c r="E18" t="s">
        <v>294</v>
      </c>
      <c r="F18" t="s">
        <v>285</v>
      </c>
      <c r="G18" t="s">
        <v>286</v>
      </c>
      <c r="H18">
        <v>1608245356.75</v>
      </c>
      <c r="I18">
        <f t="shared" si="0"/>
        <v>1.3661098600484646E-4</v>
      </c>
      <c r="J18">
        <f t="shared" si="1"/>
        <v>-0.76221127459501392</v>
      </c>
      <c r="K18">
        <f t="shared" si="2"/>
        <v>49.374450000000003</v>
      </c>
      <c r="L18">
        <f t="shared" si="3"/>
        <v>209.97401187350056</v>
      </c>
      <c r="M18">
        <f t="shared" si="4"/>
        <v>21.333742050913141</v>
      </c>
      <c r="N18">
        <f t="shared" si="5"/>
        <v>5.0165340501294855</v>
      </c>
      <c r="O18">
        <f t="shared" si="6"/>
        <v>7.4260263351578265E-3</v>
      </c>
      <c r="P18">
        <f t="shared" si="7"/>
        <v>2.9580063010493647</v>
      </c>
      <c r="Q18">
        <f t="shared" si="8"/>
        <v>7.4156847351189983E-3</v>
      </c>
      <c r="R18">
        <f t="shared" si="9"/>
        <v>4.6357308909332007E-3</v>
      </c>
      <c r="S18">
        <f t="shared" si="10"/>
        <v>231.28920388987248</v>
      </c>
      <c r="T18">
        <f t="shared" si="11"/>
        <v>29.313951624057093</v>
      </c>
      <c r="U18">
        <f t="shared" si="12"/>
        <v>28.77007</v>
      </c>
      <c r="V18">
        <f t="shared" si="13"/>
        <v>3.9685724258305539</v>
      </c>
      <c r="W18">
        <f t="shared" si="14"/>
        <v>56.747356144828295</v>
      </c>
      <c r="X18">
        <f t="shared" si="15"/>
        <v>2.1532619636459991</v>
      </c>
      <c r="Y18">
        <f t="shared" si="16"/>
        <v>3.7944709849574862</v>
      </c>
      <c r="Z18">
        <f t="shared" si="17"/>
        <v>1.8153104621845548</v>
      </c>
      <c r="AA18">
        <f t="shared" si="18"/>
        <v>-6.0245444828137291</v>
      </c>
      <c r="AB18">
        <f t="shared" si="19"/>
        <v>-123.07041725934843</v>
      </c>
      <c r="AC18">
        <f t="shared" si="20"/>
        <v>-9.1039098286672804</v>
      </c>
      <c r="AD18">
        <f t="shared" si="21"/>
        <v>93.090332319043057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53559.829884072795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551.67676923076897</v>
      </c>
      <c r="AR18">
        <v>564.88</v>
      </c>
      <c r="AS18">
        <f t="shared" si="27"/>
        <v>2.3373514320264577E-2</v>
      </c>
      <c r="AT18">
        <v>0.5</v>
      </c>
      <c r="AU18">
        <f t="shared" si="28"/>
        <v>1180.1760058747852</v>
      </c>
      <c r="AV18">
        <f t="shared" si="29"/>
        <v>-0.76221127459501392</v>
      </c>
      <c r="AW18">
        <f t="shared" si="30"/>
        <v>13.792430386873471</v>
      </c>
      <c r="AX18">
        <f t="shared" si="31"/>
        <v>0.1994228862767313</v>
      </c>
      <c r="AY18">
        <f t="shared" si="32"/>
        <v>-1.5630193620320244E-4</v>
      </c>
      <c r="AZ18">
        <f t="shared" si="33"/>
        <v>4.7748194306755414</v>
      </c>
      <c r="BA18" t="s">
        <v>296</v>
      </c>
      <c r="BB18">
        <v>452.23</v>
      </c>
      <c r="BC18">
        <f t="shared" si="34"/>
        <v>112.64999999999998</v>
      </c>
      <c r="BD18">
        <f t="shared" si="35"/>
        <v>0.11720577691283648</v>
      </c>
      <c r="BE18">
        <f t="shared" si="36"/>
        <v>0.95990889193373308</v>
      </c>
      <c r="BF18">
        <f t="shared" si="37"/>
        <v>-8.7672646289638917E-2</v>
      </c>
      <c r="BG18">
        <f t="shared" si="38"/>
        <v>1.0591363940621956</v>
      </c>
      <c r="BH18">
        <f t="shared" si="39"/>
        <v>1399.98933333333</v>
      </c>
      <c r="BI18">
        <f t="shared" si="40"/>
        <v>1180.1760058747852</v>
      </c>
      <c r="BJ18">
        <f t="shared" si="41"/>
        <v>0.84298928411463225</v>
      </c>
      <c r="BK18">
        <f t="shared" si="42"/>
        <v>0.19597856822926452</v>
      </c>
      <c r="BL18">
        <v>6</v>
      </c>
      <c r="BM18">
        <v>0.5</v>
      </c>
      <c r="BN18" t="s">
        <v>290</v>
      </c>
      <c r="BO18">
        <v>2</v>
      </c>
      <c r="BP18">
        <v>1608245356.75</v>
      </c>
      <c r="BQ18">
        <v>49.374450000000003</v>
      </c>
      <c r="BR18">
        <v>48.467903333333297</v>
      </c>
      <c r="BS18">
        <v>21.1931433333333</v>
      </c>
      <c r="BT18">
        <v>21.032686666666699</v>
      </c>
      <c r="BU18">
        <v>45.897283333333299</v>
      </c>
      <c r="BV18">
        <v>21.03689</v>
      </c>
      <c r="BW18">
        <v>500.00703333333303</v>
      </c>
      <c r="BX18">
        <v>101.5549</v>
      </c>
      <c r="BY18">
        <v>4.692139E-2</v>
      </c>
      <c r="BZ18">
        <v>27.998333333333299</v>
      </c>
      <c r="CA18">
        <v>28.77007</v>
      </c>
      <c r="CB18">
        <v>999.9</v>
      </c>
      <c r="CC18">
        <v>0</v>
      </c>
      <c r="CD18">
        <v>0</v>
      </c>
      <c r="CE18">
        <v>10007.516</v>
      </c>
      <c r="CF18">
        <v>0</v>
      </c>
      <c r="CG18">
        <v>368.801966666667</v>
      </c>
      <c r="CH18">
        <v>1399.98933333333</v>
      </c>
      <c r="CI18">
        <v>0.90000150000000001</v>
      </c>
      <c r="CJ18">
        <v>9.9998409999999996E-2</v>
      </c>
      <c r="CK18">
        <v>0</v>
      </c>
      <c r="CL18">
        <v>551.688266666667</v>
      </c>
      <c r="CM18">
        <v>4.9993800000000004</v>
      </c>
      <c r="CN18">
        <v>7904.2463333333299</v>
      </c>
      <c r="CO18">
        <v>11164.256666666701</v>
      </c>
      <c r="CP18">
        <v>48.8832666666667</v>
      </c>
      <c r="CQ18">
        <v>51.125</v>
      </c>
      <c r="CR18">
        <v>49.811999999999998</v>
      </c>
      <c r="CS18">
        <v>50.899799999999999</v>
      </c>
      <c r="CT18">
        <v>50.436999999999998</v>
      </c>
      <c r="CU18">
        <v>1255.49233333333</v>
      </c>
      <c r="CV18">
        <v>139.499</v>
      </c>
      <c r="CW18">
        <v>0</v>
      </c>
      <c r="CX18">
        <v>129.60000014305101</v>
      </c>
      <c r="CY18">
        <v>0</v>
      </c>
      <c r="CZ18">
        <v>551.67676923076897</v>
      </c>
      <c r="DA18">
        <v>-2.0838974350431898</v>
      </c>
      <c r="DB18">
        <v>-16.1241025091078</v>
      </c>
      <c r="DC18">
        <v>7904.375</v>
      </c>
      <c r="DD18">
        <v>15</v>
      </c>
      <c r="DE18">
        <v>1608245252</v>
      </c>
      <c r="DF18" t="s">
        <v>291</v>
      </c>
      <c r="DG18">
        <v>1608245252</v>
      </c>
      <c r="DH18">
        <v>1608245252</v>
      </c>
      <c r="DI18">
        <v>30</v>
      </c>
      <c r="DJ18">
        <v>-0.89100000000000001</v>
      </c>
      <c r="DK18">
        <v>5.7000000000000002E-2</v>
      </c>
      <c r="DL18">
        <v>3.4769999999999999</v>
      </c>
      <c r="DM18">
        <v>0.156</v>
      </c>
      <c r="DN18">
        <v>400</v>
      </c>
      <c r="DO18">
        <v>21</v>
      </c>
      <c r="DP18">
        <v>0.26</v>
      </c>
      <c r="DQ18">
        <v>0.18</v>
      </c>
      <c r="DR18">
        <v>-0.75741160845758804</v>
      </c>
      <c r="DS18">
        <v>-0.21438097311031201</v>
      </c>
      <c r="DT18">
        <v>2.2545214091391399E-2</v>
      </c>
      <c r="DU18">
        <v>1</v>
      </c>
      <c r="DV18">
        <v>0.90302306451612901</v>
      </c>
      <c r="DW18">
        <v>0.19870954838709401</v>
      </c>
      <c r="DX18">
        <v>2.3660661151474E-2</v>
      </c>
      <c r="DY18">
        <v>1</v>
      </c>
      <c r="DZ18">
        <v>0.16021748387096801</v>
      </c>
      <c r="EA18">
        <v>1.6269725806451099E-2</v>
      </c>
      <c r="EB18">
        <v>1.5019342554866901E-3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3.4769999999999999</v>
      </c>
      <c r="EJ18">
        <v>0.15629999999999999</v>
      </c>
      <c r="EK18">
        <v>3.4771499999998801</v>
      </c>
      <c r="EL18">
        <v>0</v>
      </c>
      <c r="EM18">
        <v>0</v>
      </c>
      <c r="EN18">
        <v>0</v>
      </c>
      <c r="EO18">
        <v>0.156244999999998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1.9</v>
      </c>
      <c r="EX18">
        <v>1.9</v>
      </c>
      <c r="EY18">
        <v>2</v>
      </c>
      <c r="EZ18">
        <v>490.90300000000002</v>
      </c>
      <c r="FA18">
        <v>505.608</v>
      </c>
      <c r="FB18">
        <v>24.376300000000001</v>
      </c>
      <c r="FC18">
        <v>32.276600000000002</v>
      </c>
      <c r="FD18">
        <v>30.0001</v>
      </c>
      <c r="FE18">
        <v>32.1203</v>
      </c>
      <c r="FF18">
        <v>32.162999999999997</v>
      </c>
      <c r="FG18">
        <v>5.1656899999999997</v>
      </c>
      <c r="FH18">
        <v>58.077399999999997</v>
      </c>
      <c r="FI18">
        <v>40.603200000000001</v>
      </c>
      <c r="FJ18">
        <v>24.373200000000001</v>
      </c>
      <c r="FK18">
        <v>48.7102</v>
      </c>
      <c r="FL18">
        <v>21.040500000000002</v>
      </c>
      <c r="FM18">
        <v>100.855</v>
      </c>
      <c r="FN18">
        <v>100.43600000000001</v>
      </c>
    </row>
    <row r="19" spans="1:170" x14ac:dyDescent="0.25">
      <c r="A19">
        <v>3</v>
      </c>
      <c r="B19">
        <v>1608245437.5</v>
      </c>
      <c r="C19">
        <v>203.5</v>
      </c>
      <c r="D19" t="s">
        <v>298</v>
      </c>
      <c r="E19" t="s">
        <v>299</v>
      </c>
      <c r="F19" t="s">
        <v>285</v>
      </c>
      <c r="G19" t="s">
        <v>286</v>
      </c>
      <c r="H19">
        <v>1608245429.75</v>
      </c>
      <c r="I19">
        <f t="shared" si="0"/>
        <v>1.5759664442293428E-5</v>
      </c>
      <c r="J19">
        <f t="shared" si="1"/>
        <v>-0.58646810992879472</v>
      </c>
      <c r="K19">
        <f t="shared" si="2"/>
        <v>79.503543333333297</v>
      </c>
      <c r="L19">
        <f t="shared" si="3"/>
        <v>1155.9810157183447</v>
      </c>
      <c r="M19">
        <f t="shared" si="4"/>
        <v>117.45097680561655</v>
      </c>
      <c r="N19">
        <f t="shared" si="5"/>
        <v>8.0777873486140468</v>
      </c>
      <c r="O19">
        <f t="shared" si="6"/>
        <v>8.5733293610350985E-4</v>
      </c>
      <c r="P19">
        <f t="shared" si="7"/>
        <v>2.9568430064937834</v>
      </c>
      <c r="Q19">
        <f t="shared" si="8"/>
        <v>8.5719485867238616E-4</v>
      </c>
      <c r="R19">
        <f t="shared" si="9"/>
        <v>5.3575919021682668E-4</v>
      </c>
      <c r="S19">
        <f t="shared" si="10"/>
        <v>231.29297621599312</v>
      </c>
      <c r="T19">
        <f t="shared" si="11"/>
        <v>29.322294878831716</v>
      </c>
      <c r="U19">
        <f t="shared" si="12"/>
        <v>28.768070000000002</v>
      </c>
      <c r="V19">
        <f t="shared" si="13"/>
        <v>3.9681123789626902</v>
      </c>
      <c r="W19">
        <f t="shared" si="14"/>
        <v>56.908111881705203</v>
      </c>
      <c r="X19">
        <f t="shared" si="15"/>
        <v>2.1564278970948392</v>
      </c>
      <c r="Y19">
        <f t="shared" si="16"/>
        <v>3.789315487355128</v>
      </c>
      <c r="Z19">
        <f t="shared" si="17"/>
        <v>1.811684481867851</v>
      </c>
      <c r="AA19">
        <f t="shared" si="18"/>
        <v>-0.69500120190514014</v>
      </c>
      <c r="AB19">
        <f t="shared" si="19"/>
        <v>-126.42062408652644</v>
      </c>
      <c r="AC19">
        <f t="shared" si="20"/>
        <v>-9.3542364292105624</v>
      </c>
      <c r="AD19">
        <f t="shared" si="21"/>
        <v>94.823114498350961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53530.101908250319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550.76088000000004</v>
      </c>
      <c r="AR19">
        <v>563.83000000000004</v>
      </c>
      <c r="AS19">
        <f t="shared" si="27"/>
        <v>2.3179185215401854E-2</v>
      </c>
      <c r="AT19">
        <v>0.5</v>
      </c>
      <c r="AU19">
        <f t="shared" si="28"/>
        <v>1180.1984008568506</v>
      </c>
      <c r="AV19">
        <f t="shared" si="29"/>
        <v>-0.58646810992879472</v>
      </c>
      <c r="AW19">
        <f t="shared" si="30"/>
        <v>13.678018662191011</v>
      </c>
      <c r="AX19">
        <f t="shared" si="31"/>
        <v>0.1901459659826544</v>
      </c>
      <c r="AY19">
        <f t="shared" si="32"/>
        <v>-7.3891221223824427E-6</v>
      </c>
      <c r="AZ19">
        <f t="shared" si="33"/>
        <v>4.785573665821258</v>
      </c>
      <c r="BA19" t="s">
        <v>301</v>
      </c>
      <c r="BB19">
        <v>456.62</v>
      </c>
      <c r="BC19">
        <f t="shared" si="34"/>
        <v>107.21000000000004</v>
      </c>
      <c r="BD19">
        <f t="shared" si="35"/>
        <v>0.12190206137487168</v>
      </c>
      <c r="BE19">
        <f t="shared" si="36"/>
        <v>0.96178523308120589</v>
      </c>
      <c r="BF19">
        <f t="shared" si="37"/>
        <v>-8.6181240837776091E-2</v>
      </c>
      <c r="BG19">
        <f t="shared" si="38"/>
        <v>1.0595487080225121</v>
      </c>
      <c r="BH19">
        <f t="shared" si="39"/>
        <v>1400.0163333333301</v>
      </c>
      <c r="BI19">
        <f t="shared" si="40"/>
        <v>1180.1984008568506</v>
      </c>
      <c r="BJ19">
        <f t="shared" si="41"/>
        <v>0.84298902288296162</v>
      </c>
      <c r="BK19">
        <f t="shared" si="42"/>
        <v>0.19597804576592309</v>
      </c>
      <c r="BL19">
        <v>6</v>
      </c>
      <c r="BM19">
        <v>0.5</v>
      </c>
      <c r="BN19" t="s">
        <v>290</v>
      </c>
      <c r="BO19">
        <v>2</v>
      </c>
      <c r="BP19">
        <v>1608245429.75</v>
      </c>
      <c r="BQ19">
        <v>79.503543333333297</v>
      </c>
      <c r="BR19">
        <v>78.801293333333305</v>
      </c>
      <c r="BS19">
        <v>21.2240866666667</v>
      </c>
      <c r="BT19">
        <v>21.205576666666701</v>
      </c>
      <c r="BU19">
        <v>76.026393333333303</v>
      </c>
      <c r="BV19">
        <v>21.067830000000001</v>
      </c>
      <c r="BW19">
        <v>500.00583333333299</v>
      </c>
      <c r="BX19">
        <v>101.555333333333</v>
      </c>
      <c r="BY19">
        <v>4.75262366666667E-2</v>
      </c>
      <c r="BZ19">
        <v>27.975013333333301</v>
      </c>
      <c r="CA19">
        <v>28.768070000000002</v>
      </c>
      <c r="CB19">
        <v>999.9</v>
      </c>
      <c r="CC19">
        <v>0</v>
      </c>
      <c r="CD19">
        <v>0</v>
      </c>
      <c r="CE19">
        <v>10000.871666666701</v>
      </c>
      <c r="CF19">
        <v>0</v>
      </c>
      <c r="CG19">
        <v>384.01620000000003</v>
      </c>
      <c r="CH19">
        <v>1400.0163333333301</v>
      </c>
      <c r="CI19">
        <v>0.90000709999999995</v>
      </c>
      <c r="CJ19">
        <v>9.9992739999999997E-2</v>
      </c>
      <c r="CK19">
        <v>0</v>
      </c>
      <c r="CL19">
        <v>550.78539999999998</v>
      </c>
      <c r="CM19">
        <v>4.9993800000000004</v>
      </c>
      <c r="CN19">
        <v>7892.6790000000001</v>
      </c>
      <c r="CO19">
        <v>11164.49</v>
      </c>
      <c r="CP19">
        <v>48.978999999999999</v>
      </c>
      <c r="CQ19">
        <v>51.147733333333299</v>
      </c>
      <c r="CR19">
        <v>49.8645</v>
      </c>
      <c r="CS19">
        <v>50.914266666666698</v>
      </c>
      <c r="CT19">
        <v>50.5</v>
      </c>
      <c r="CU19">
        <v>1255.52733333333</v>
      </c>
      <c r="CV19">
        <v>139.48933333333301</v>
      </c>
      <c r="CW19">
        <v>0</v>
      </c>
      <c r="CX19">
        <v>72.100000143051105</v>
      </c>
      <c r="CY19">
        <v>0</v>
      </c>
      <c r="CZ19">
        <v>550.76088000000004</v>
      </c>
      <c r="DA19">
        <v>-0.65084615527034895</v>
      </c>
      <c r="DB19">
        <v>-14.500769207411899</v>
      </c>
      <c r="DC19">
        <v>7892.61</v>
      </c>
      <c r="DD19">
        <v>15</v>
      </c>
      <c r="DE19">
        <v>1608245252</v>
      </c>
      <c r="DF19" t="s">
        <v>291</v>
      </c>
      <c r="DG19">
        <v>1608245252</v>
      </c>
      <c r="DH19">
        <v>1608245252</v>
      </c>
      <c r="DI19">
        <v>30</v>
      </c>
      <c r="DJ19">
        <v>-0.89100000000000001</v>
      </c>
      <c r="DK19">
        <v>5.7000000000000002E-2</v>
      </c>
      <c r="DL19">
        <v>3.4769999999999999</v>
      </c>
      <c r="DM19">
        <v>0.156</v>
      </c>
      <c r="DN19">
        <v>400</v>
      </c>
      <c r="DO19">
        <v>21</v>
      </c>
      <c r="DP19">
        <v>0.26</v>
      </c>
      <c r="DQ19">
        <v>0.18</v>
      </c>
      <c r="DR19">
        <v>-0.58307016455344396</v>
      </c>
      <c r="DS19">
        <v>-7.0067062545169201E-2</v>
      </c>
      <c r="DT19">
        <v>1.7454315665561E-2</v>
      </c>
      <c r="DU19">
        <v>1</v>
      </c>
      <c r="DV19">
        <v>0.69853948387096798</v>
      </c>
      <c r="DW19">
        <v>8.8671193548384195E-2</v>
      </c>
      <c r="DX19">
        <v>2.0783913467485701E-2</v>
      </c>
      <c r="DY19">
        <v>1</v>
      </c>
      <c r="DZ19">
        <v>1.9047093548387101E-2</v>
      </c>
      <c r="EA19">
        <v>-4.2014303225806501E-2</v>
      </c>
      <c r="EB19">
        <v>3.9560045633340304E-3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3.4769999999999999</v>
      </c>
      <c r="EJ19">
        <v>0.15629999999999999</v>
      </c>
      <c r="EK19">
        <v>3.4771499999998801</v>
      </c>
      <c r="EL19">
        <v>0</v>
      </c>
      <c r="EM19">
        <v>0</v>
      </c>
      <c r="EN19">
        <v>0</v>
      </c>
      <c r="EO19">
        <v>0.156244999999998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3.1</v>
      </c>
      <c r="EX19">
        <v>3.1</v>
      </c>
      <c r="EY19">
        <v>2</v>
      </c>
      <c r="EZ19">
        <v>490.61099999999999</v>
      </c>
      <c r="FA19">
        <v>505.91399999999999</v>
      </c>
      <c r="FB19">
        <v>24.287500000000001</v>
      </c>
      <c r="FC19">
        <v>32.275399999999998</v>
      </c>
      <c r="FD19">
        <v>29.9999</v>
      </c>
      <c r="FE19">
        <v>32.103299999999997</v>
      </c>
      <c r="FF19">
        <v>32.144300000000001</v>
      </c>
      <c r="FG19">
        <v>6.5439299999999996</v>
      </c>
      <c r="FH19">
        <v>52.989600000000003</v>
      </c>
      <c r="FI19">
        <v>40.603200000000001</v>
      </c>
      <c r="FJ19">
        <v>24.301200000000001</v>
      </c>
      <c r="FK19">
        <v>78.977999999999994</v>
      </c>
      <c r="FL19">
        <v>21.332100000000001</v>
      </c>
      <c r="FM19">
        <v>100.85599999999999</v>
      </c>
      <c r="FN19">
        <v>100.437</v>
      </c>
    </row>
    <row r="20" spans="1:170" x14ac:dyDescent="0.25">
      <c r="A20">
        <v>4</v>
      </c>
      <c r="B20">
        <v>1608245513.5</v>
      </c>
      <c r="C20">
        <v>279.5</v>
      </c>
      <c r="D20" t="s">
        <v>302</v>
      </c>
      <c r="E20" t="s">
        <v>303</v>
      </c>
      <c r="F20" t="s">
        <v>285</v>
      </c>
      <c r="G20" t="s">
        <v>286</v>
      </c>
      <c r="H20">
        <v>1608245505.75</v>
      </c>
      <c r="I20">
        <f t="shared" si="0"/>
        <v>1.5056961292485044E-4</v>
      </c>
      <c r="J20">
        <f t="shared" si="1"/>
        <v>-0.49763177458002245</v>
      </c>
      <c r="K20">
        <f t="shared" si="2"/>
        <v>99.709069999999997</v>
      </c>
      <c r="L20">
        <f t="shared" si="3"/>
        <v>192.25964725522613</v>
      </c>
      <c r="M20">
        <f t="shared" si="4"/>
        <v>19.534391196917277</v>
      </c>
      <c r="N20">
        <f t="shared" si="5"/>
        <v>10.130862128729218</v>
      </c>
      <c r="O20">
        <f t="shared" si="6"/>
        <v>8.2338737548199488E-3</v>
      </c>
      <c r="P20">
        <f t="shared" si="7"/>
        <v>2.9562285686138114</v>
      </c>
      <c r="Q20">
        <f t="shared" si="8"/>
        <v>8.2211541744433951E-3</v>
      </c>
      <c r="R20">
        <f t="shared" si="9"/>
        <v>5.1393625011833307E-3</v>
      </c>
      <c r="S20">
        <f t="shared" si="10"/>
        <v>231.28814645872674</v>
      </c>
      <c r="T20">
        <f t="shared" si="11"/>
        <v>29.299025937034052</v>
      </c>
      <c r="U20">
        <f t="shared" si="12"/>
        <v>28.77918</v>
      </c>
      <c r="V20">
        <f t="shared" si="13"/>
        <v>3.9706685278298024</v>
      </c>
      <c r="W20">
        <f t="shared" si="14"/>
        <v>57.12307089848111</v>
      </c>
      <c r="X20">
        <f t="shared" si="15"/>
        <v>2.1659936484929907</v>
      </c>
      <c r="Y20">
        <f t="shared" si="16"/>
        <v>3.7918018314218189</v>
      </c>
      <c r="Z20">
        <f t="shared" si="17"/>
        <v>1.8046748793368117</v>
      </c>
      <c r="AA20">
        <f t="shared" si="18"/>
        <v>-6.6401199299859046</v>
      </c>
      <c r="AB20">
        <f t="shared" si="19"/>
        <v>-126.37204096120433</v>
      </c>
      <c r="AC20">
        <f t="shared" si="20"/>
        <v>-9.3536259978233609</v>
      </c>
      <c r="AD20">
        <f t="shared" si="21"/>
        <v>88.922359569713137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53510.23887256618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549.63503846153799</v>
      </c>
      <c r="AR20">
        <v>561.97</v>
      </c>
      <c r="AS20">
        <f t="shared" si="27"/>
        <v>2.1949501821204032E-2</v>
      </c>
      <c r="AT20">
        <v>0.5</v>
      </c>
      <c r="AU20">
        <f t="shared" si="28"/>
        <v>1180.1736818531983</v>
      </c>
      <c r="AV20">
        <f t="shared" si="29"/>
        <v>-0.49763177458002245</v>
      </c>
      <c r="AW20">
        <f t="shared" si="30"/>
        <v>12.952112189586922</v>
      </c>
      <c r="AX20">
        <f t="shared" si="31"/>
        <v>0.19353346264035454</v>
      </c>
      <c r="AY20">
        <f t="shared" si="32"/>
        <v>6.7884673644303591E-5</v>
      </c>
      <c r="AZ20">
        <f t="shared" si="33"/>
        <v>4.8047226720287552</v>
      </c>
      <c r="BA20" t="s">
        <v>305</v>
      </c>
      <c r="BB20">
        <v>453.21</v>
      </c>
      <c r="BC20">
        <f t="shared" si="34"/>
        <v>108.76000000000005</v>
      </c>
      <c r="BD20">
        <f t="shared" si="35"/>
        <v>0.11341450476702863</v>
      </c>
      <c r="BE20">
        <f t="shared" si="36"/>
        <v>0.96127980291006698</v>
      </c>
      <c r="BF20">
        <f t="shared" si="37"/>
        <v>-8.0354431521508257E-2</v>
      </c>
      <c r="BG20">
        <f t="shared" si="38"/>
        <v>1.0602790927522152</v>
      </c>
      <c r="BH20">
        <f t="shared" si="39"/>
        <v>1399.9870000000001</v>
      </c>
      <c r="BI20">
        <f t="shared" si="40"/>
        <v>1180.1736818531983</v>
      </c>
      <c r="BJ20">
        <f t="shared" si="41"/>
        <v>0.84298902907898299</v>
      </c>
      <c r="BK20">
        <f t="shared" si="42"/>
        <v>0.19597805815796582</v>
      </c>
      <c r="BL20">
        <v>6</v>
      </c>
      <c r="BM20">
        <v>0.5</v>
      </c>
      <c r="BN20" t="s">
        <v>290</v>
      </c>
      <c r="BO20">
        <v>2</v>
      </c>
      <c r="BP20">
        <v>1608245505.75</v>
      </c>
      <c r="BQ20">
        <v>99.709069999999997</v>
      </c>
      <c r="BR20">
        <v>99.129933333333298</v>
      </c>
      <c r="BS20">
        <v>21.31795</v>
      </c>
      <c r="BT20">
        <v>21.141120000000001</v>
      </c>
      <c r="BU20">
        <v>96.231916666666706</v>
      </c>
      <c r="BV20">
        <v>21.161713333333299</v>
      </c>
      <c r="BW20">
        <v>500.00490000000002</v>
      </c>
      <c r="BX20">
        <v>101.556833333333</v>
      </c>
      <c r="BY20">
        <v>4.7385106666666697E-2</v>
      </c>
      <c r="BZ20">
        <v>27.986263333333302</v>
      </c>
      <c r="CA20">
        <v>28.77918</v>
      </c>
      <c r="CB20">
        <v>999.9</v>
      </c>
      <c r="CC20">
        <v>0</v>
      </c>
      <c r="CD20">
        <v>0</v>
      </c>
      <c r="CE20">
        <v>9997.2383333333291</v>
      </c>
      <c r="CF20">
        <v>0</v>
      </c>
      <c r="CG20">
        <v>374.3075</v>
      </c>
      <c r="CH20">
        <v>1399.9870000000001</v>
      </c>
      <c r="CI20">
        <v>0.90000853333333297</v>
      </c>
      <c r="CJ20">
        <v>9.9991273333333297E-2</v>
      </c>
      <c r="CK20">
        <v>0</v>
      </c>
      <c r="CL20">
        <v>549.63263333333305</v>
      </c>
      <c r="CM20">
        <v>4.9993800000000004</v>
      </c>
      <c r="CN20">
        <v>7882.1086666666697</v>
      </c>
      <c r="CO20">
        <v>11164.26</v>
      </c>
      <c r="CP20">
        <v>49.033066666666699</v>
      </c>
      <c r="CQ20">
        <v>51.186999999999998</v>
      </c>
      <c r="CR20">
        <v>49.8791333333333</v>
      </c>
      <c r="CS20">
        <v>50.936999999999998</v>
      </c>
      <c r="CT20">
        <v>50.557866666666598</v>
      </c>
      <c r="CU20">
        <v>1255.50033333333</v>
      </c>
      <c r="CV20">
        <v>139.48666666666699</v>
      </c>
      <c r="CW20">
        <v>0</v>
      </c>
      <c r="CX20">
        <v>75.100000143051105</v>
      </c>
      <c r="CY20">
        <v>0</v>
      </c>
      <c r="CZ20">
        <v>549.63503846153799</v>
      </c>
      <c r="DA20">
        <v>-0.71408546579443</v>
      </c>
      <c r="DB20">
        <v>-12.616752172186899</v>
      </c>
      <c r="DC20">
        <v>7882.0476923076903</v>
      </c>
      <c r="DD20">
        <v>15</v>
      </c>
      <c r="DE20">
        <v>1608245252</v>
      </c>
      <c r="DF20" t="s">
        <v>291</v>
      </c>
      <c r="DG20">
        <v>1608245252</v>
      </c>
      <c r="DH20">
        <v>1608245252</v>
      </c>
      <c r="DI20">
        <v>30</v>
      </c>
      <c r="DJ20">
        <v>-0.89100000000000001</v>
      </c>
      <c r="DK20">
        <v>5.7000000000000002E-2</v>
      </c>
      <c r="DL20">
        <v>3.4769999999999999</v>
      </c>
      <c r="DM20">
        <v>0.156</v>
      </c>
      <c r="DN20">
        <v>400</v>
      </c>
      <c r="DO20">
        <v>21</v>
      </c>
      <c r="DP20">
        <v>0.26</v>
      </c>
      <c r="DQ20">
        <v>0.18</v>
      </c>
      <c r="DR20">
        <v>-0.49361524521054301</v>
      </c>
      <c r="DS20">
        <v>-0.13124026048266699</v>
      </c>
      <c r="DT20">
        <v>2.2601327672200699E-2</v>
      </c>
      <c r="DU20">
        <v>1</v>
      </c>
      <c r="DV20">
        <v>0.57478970967741905</v>
      </c>
      <c r="DW20">
        <v>0.13554590322580701</v>
      </c>
      <c r="DX20">
        <v>2.63539967443191E-2</v>
      </c>
      <c r="DY20">
        <v>1</v>
      </c>
      <c r="DZ20">
        <v>0.17525916129032301</v>
      </c>
      <c r="EA20">
        <v>0.13717001612903201</v>
      </c>
      <c r="EB20">
        <v>1.0520896705609999E-2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3.4769999999999999</v>
      </c>
      <c r="EJ20">
        <v>0.15629999999999999</v>
      </c>
      <c r="EK20">
        <v>3.4771499999998801</v>
      </c>
      <c r="EL20">
        <v>0</v>
      </c>
      <c r="EM20">
        <v>0</v>
      </c>
      <c r="EN20">
        <v>0</v>
      </c>
      <c r="EO20">
        <v>0.156244999999998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4.4000000000000004</v>
      </c>
      <c r="EX20">
        <v>4.4000000000000004</v>
      </c>
      <c r="EY20">
        <v>2</v>
      </c>
      <c r="EZ20">
        <v>490.964</v>
      </c>
      <c r="FA20">
        <v>505.53899999999999</v>
      </c>
      <c r="FB20">
        <v>24.354600000000001</v>
      </c>
      <c r="FC20">
        <v>32.2699</v>
      </c>
      <c r="FD20">
        <v>30.0002</v>
      </c>
      <c r="FE20">
        <v>32.089100000000002</v>
      </c>
      <c r="FF20">
        <v>32.131700000000002</v>
      </c>
      <c r="FG20">
        <v>7.4752700000000001</v>
      </c>
      <c r="FH20">
        <v>54.731900000000003</v>
      </c>
      <c r="FI20">
        <v>40.603200000000001</v>
      </c>
      <c r="FJ20">
        <v>24.356300000000001</v>
      </c>
      <c r="FK20">
        <v>99.287400000000005</v>
      </c>
      <c r="FL20">
        <v>21.015999999999998</v>
      </c>
      <c r="FM20">
        <v>100.858</v>
      </c>
      <c r="FN20">
        <v>100.438</v>
      </c>
    </row>
    <row r="21" spans="1:170" x14ac:dyDescent="0.25">
      <c r="A21">
        <v>5</v>
      </c>
      <c r="B21">
        <v>1608245587.5</v>
      </c>
      <c r="C21">
        <v>353.5</v>
      </c>
      <c r="D21" t="s">
        <v>306</v>
      </c>
      <c r="E21" t="s">
        <v>307</v>
      </c>
      <c r="F21" t="s">
        <v>285</v>
      </c>
      <c r="G21" t="s">
        <v>286</v>
      </c>
      <c r="H21">
        <v>1608245579.75</v>
      </c>
      <c r="I21">
        <f t="shared" si="0"/>
        <v>8.0161987663458146E-5</v>
      </c>
      <c r="J21">
        <f t="shared" si="1"/>
        <v>-0.18901984153627735</v>
      </c>
      <c r="K21">
        <f t="shared" si="2"/>
        <v>149.25210000000001</v>
      </c>
      <c r="L21">
        <f t="shared" si="3"/>
        <v>213.41856648234463</v>
      </c>
      <c r="M21">
        <f t="shared" si="4"/>
        <v>21.684685502210048</v>
      </c>
      <c r="N21">
        <f t="shared" si="5"/>
        <v>15.164963866028717</v>
      </c>
      <c r="O21">
        <f t="shared" si="6"/>
        <v>4.3538224253145946E-3</v>
      </c>
      <c r="P21">
        <f t="shared" si="7"/>
        <v>2.9562067233458187</v>
      </c>
      <c r="Q21">
        <f t="shared" si="8"/>
        <v>4.3502632405457509E-3</v>
      </c>
      <c r="R21">
        <f t="shared" si="9"/>
        <v>2.7192340540998687E-3</v>
      </c>
      <c r="S21">
        <f t="shared" si="10"/>
        <v>231.29090851596831</v>
      </c>
      <c r="T21">
        <f t="shared" si="11"/>
        <v>29.328128971602439</v>
      </c>
      <c r="U21">
        <f t="shared" si="12"/>
        <v>28.78389</v>
      </c>
      <c r="V21">
        <f t="shared" si="13"/>
        <v>3.9717526210502867</v>
      </c>
      <c r="W21">
        <f t="shared" si="14"/>
        <v>56.821044564024717</v>
      </c>
      <c r="X21">
        <f t="shared" si="15"/>
        <v>2.1559164400221804</v>
      </c>
      <c r="Y21">
        <f t="shared" si="16"/>
        <v>3.7942217651295391</v>
      </c>
      <c r="Z21">
        <f t="shared" si="17"/>
        <v>1.8158361810281063</v>
      </c>
      <c r="AA21">
        <f t="shared" si="18"/>
        <v>-3.5351436559585041</v>
      </c>
      <c r="AB21">
        <f t="shared" si="19"/>
        <v>-125.37766952057149</v>
      </c>
      <c r="AC21">
        <f t="shared" si="20"/>
        <v>-9.2808173588977478</v>
      </c>
      <c r="AD21">
        <f t="shared" si="21"/>
        <v>93.097277980540582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53507.711005410245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548.67492000000004</v>
      </c>
      <c r="AR21">
        <v>560.92999999999995</v>
      </c>
      <c r="AS21">
        <f t="shared" si="27"/>
        <v>2.1847788494107845E-2</v>
      </c>
      <c r="AT21">
        <v>0.5</v>
      </c>
      <c r="AU21">
        <f t="shared" si="28"/>
        <v>1180.1900018530862</v>
      </c>
      <c r="AV21">
        <f t="shared" si="29"/>
        <v>-0.18901984153627735</v>
      </c>
      <c r="AW21">
        <f t="shared" si="30"/>
        <v>12.892270771673486</v>
      </c>
      <c r="AX21">
        <f t="shared" si="31"/>
        <v>0.19303656427718249</v>
      </c>
      <c r="AY21">
        <f t="shared" si="32"/>
        <v>3.2937716610849214E-4</v>
      </c>
      <c r="AZ21">
        <f t="shared" si="33"/>
        <v>4.8154849981281096</v>
      </c>
      <c r="BA21" t="s">
        <v>309</v>
      </c>
      <c r="BB21">
        <v>452.65</v>
      </c>
      <c r="BC21">
        <f t="shared" si="34"/>
        <v>108.27999999999997</v>
      </c>
      <c r="BD21">
        <f t="shared" si="35"/>
        <v>0.11317953454008044</v>
      </c>
      <c r="BE21">
        <f t="shared" si="36"/>
        <v>0.96145837411859358</v>
      </c>
      <c r="BF21">
        <f t="shared" si="37"/>
        <v>-7.9296822971364866E-2</v>
      </c>
      <c r="BG21">
        <f t="shared" si="38"/>
        <v>1.0606874799129096</v>
      </c>
      <c r="BH21">
        <f t="shared" si="39"/>
        <v>1400.0066666666701</v>
      </c>
      <c r="BI21">
        <f t="shared" si="40"/>
        <v>1180.1900018530862</v>
      </c>
      <c r="BJ21">
        <f t="shared" si="41"/>
        <v>0.84298884423389653</v>
      </c>
      <c r="BK21">
        <f t="shared" si="42"/>
        <v>0.19597768846779312</v>
      </c>
      <c r="BL21">
        <v>6</v>
      </c>
      <c r="BM21">
        <v>0.5</v>
      </c>
      <c r="BN21" t="s">
        <v>290</v>
      </c>
      <c r="BO21">
        <v>2</v>
      </c>
      <c r="BP21">
        <v>1608245579.75</v>
      </c>
      <c r="BQ21">
        <v>149.25210000000001</v>
      </c>
      <c r="BR21">
        <v>149.039633333333</v>
      </c>
      <c r="BS21">
        <v>21.218319999999999</v>
      </c>
      <c r="BT21">
        <v>21.124166666666699</v>
      </c>
      <c r="BU21">
        <v>145.77496666666701</v>
      </c>
      <c r="BV21">
        <v>21.062073333333299</v>
      </c>
      <c r="BW21">
        <v>499.99983333333302</v>
      </c>
      <c r="BX21">
        <v>101.559333333333</v>
      </c>
      <c r="BY21">
        <v>4.70351266666666E-2</v>
      </c>
      <c r="BZ21">
        <v>27.997206666666699</v>
      </c>
      <c r="CA21">
        <v>28.78389</v>
      </c>
      <c r="CB21">
        <v>999.9</v>
      </c>
      <c r="CC21">
        <v>0</v>
      </c>
      <c r="CD21">
        <v>0</v>
      </c>
      <c r="CE21">
        <v>9996.8683333333302</v>
      </c>
      <c r="CF21">
        <v>0</v>
      </c>
      <c r="CG21">
        <v>369.84719999999999</v>
      </c>
      <c r="CH21">
        <v>1400.0066666666701</v>
      </c>
      <c r="CI21">
        <v>0.90001500000000001</v>
      </c>
      <c r="CJ21">
        <v>9.9984699999999996E-2</v>
      </c>
      <c r="CK21">
        <v>0</v>
      </c>
      <c r="CL21">
        <v>548.68129999999996</v>
      </c>
      <c r="CM21">
        <v>4.9993800000000004</v>
      </c>
      <c r="CN21">
        <v>7872.0726666666696</v>
      </c>
      <c r="CO21">
        <v>11164.4333333333</v>
      </c>
      <c r="CP21">
        <v>49.061999999999998</v>
      </c>
      <c r="CQ21">
        <v>51.237400000000001</v>
      </c>
      <c r="CR21">
        <v>49.936999999999998</v>
      </c>
      <c r="CS21">
        <v>50.936999999999998</v>
      </c>
      <c r="CT21">
        <v>50.578800000000001</v>
      </c>
      <c r="CU21">
        <v>1255.5266666666701</v>
      </c>
      <c r="CV21">
        <v>139.47999999999999</v>
      </c>
      <c r="CW21">
        <v>0</v>
      </c>
      <c r="CX21">
        <v>73.300000190734906</v>
      </c>
      <c r="CY21">
        <v>0</v>
      </c>
      <c r="CZ21">
        <v>548.67492000000004</v>
      </c>
      <c r="DA21">
        <v>-0.417307693916386</v>
      </c>
      <c r="DB21">
        <v>-10.1461538326704</v>
      </c>
      <c r="DC21">
        <v>7871.9732000000004</v>
      </c>
      <c r="DD21">
        <v>15</v>
      </c>
      <c r="DE21">
        <v>1608245252</v>
      </c>
      <c r="DF21" t="s">
        <v>291</v>
      </c>
      <c r="DG21">
        <v>1608245252</v>
      </c>
      <c r="DH21">
        <v>1608245252</v>
      </c>
      <c r="DI21">
        <v>30</v>
      </c>
      <c r="DJ21">
        <v>-0.89100000000000001</v>
      </c>
      <c r="DK21">
        <v>5.7000000000000002E-2</v>
      </c>
      <c r="DL21">
        <v>3.4769999999999999</v>
      </c>
      <c r="DM21">
        <v>0.156</v>
      </c>
      <c r="DN21">
        <v>400</v>
      </c>
      <c r="DO21">
        <v>21</v>
      </c>
      <c r="DP21">
        <v>0.26</v>
      </c>
      <c r="DQ21">
        <v>0.18</v>
      </c>
      <c r="DR21">
        <v>-0.188063960541729</v>
      </c>
      <c r="DS21">
        <v>-7.4817048511314099E-2</v>
      </c>
      <c r="DT21">
        <v>2.1214405267438001E-2</v>
      </c>
      <c r="DU21">
        <v>1</v>
      </c>
      <c r="DV21">
        <v>0.20969606451612899</v>
      </c>
      <c r="DW21">
        <v>6.8332306451612507E-2</v>
      </c>
      <c r="DX21">
        <v>2.64070384592704E-2</v>
      </c>
      <c r="DY21">
        <v>1</v>
      </c>
      <c r="DZ21">
        <v>9.5933629032257994E-2</v>
      </c>
      <c r="EA21">
        <v>-0.110500403225807</v>
      </c>
      <c r="EB21">
        <v>8.6411053311107495E-3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3.4769999999999999</v>
      </c>
      <c r="EJ21">
        <v>0.15629999999999999</v>
      </c>
      <c r="EK21">
        <v>3.4771499999998801</v>
      </c>
      <c r="EL21">
        <v>0</v>
      </c>
      <c r="EM21">
        <v>0</v>
      </c>
      <c r="EN21">
        <v>0</v>
      </c>
      <c r="EO21">
        <v>0.156244999999998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5.6</v>
      </c>
      <c r="EX21">
        <v>5.6</v>
      </c>
      <c r="EY21">
        <v>2</v>
      </c>
      <c r="EZ21">
        <v>490.76400000000001</v>
      </c>
      <c r="FA21">
        <v>505.88200000000001</v>
      </c>
      <c r="FB21">
        <v>24.267900000000001</v>
      </c>
      <c r="FC21">
        <v>32.268099999999997</v>
      </c>
      <c r="FD21">
        <v>30</v>
      </c>
      <c r="FE21">
        <v>32.077800000000003</v>
      </c>
      <c r="FF21">
        <v>32.1175</v>
      </c>
      <c r="FG21">
        <v>9.7887699999999995</v>
      </c>
      <c r="FH21">
        <v>52.959499999999998</v>
      </c>
      <c r="FI21">
        <v>40.603200000000001</v>
      </c>
      <c r="FJ21">
        <v>24.268000000000001</v>
      </c>
      <c r="FK21">
        <v>149.44200000000001</v>
      </c>
      <c r="FL21">
        <v>21.2896</v>
      </c>
      <c r="FM21">
        <v>100.858</v>
      </c>
      <c r="FN21">
        <v>100.437</v>
      </c>
    </row>
    <row r="22" spans="1:170" x14ac:dyDescent="0.25">
      <c r="A22">
        <v>6</v>
      </c>
      <c r="B22">
        <v>1608245662.5</v>
      </c>
      <c r="C22">
        <v>428.5</v>
      </c>
      <c r="D22" t="s">
        <v>310</v>
      </c>
      <c r="E22" t="s">
        <v>311</v>
      </c>
      <c r="F22" t="s">
        <v>285</v>
      </c>
      <c r="G22" t="s">
        <v>286</v>
      </c>
      <c r="H22">
        <v>1608245654.75</v>
      </c>
      <c r="I22">
        <f t="shared" si="0"/>
        <v>1.3637456078035234E-4</v>
      </c>
      <c r="J22">
        <f t="shared" si="1"/>
        <v>3.9077917226622759E-2</v>
      </c>
      <c r="K22">
        <f t="shared" si="2"/>
        <v>199.26803333333299</v>
      </c>
      <c r="L22">
        <f t="shared" si="3"/>
        <v>185.24446799396824</v>
      </c>
      <c r="M22">
        <f t="shared" si="4"/>
        <v>18.82250654514247</v>
      </c>
      <c r="N22">
        <f t="shared" si="5"/>
        <v>20.24742710144767</v>
      </c>
      <c r="O22">
        <f t="shared" si="6"/>
        <v>7.4588858438021238E-3</v>
      </c>
      <c r="P22">
        <f t="shared" si="7"/>
        <v>2.9575271443361109</v>
      </c>
      <c r="Q22">
        <f t="shared" si="8"/>
        <v>7.4484509016079451E-3</v>
      </c>
      <c r="R22">
        <f t="shared" si="9"/>
        <v>4.6562181148658843E-3</v>
      </c>
      <c r="S22">
        <f t="shared" si="10"/>
        <v>231.29096497465588</v>
      </c>
      <c r="T22">
        <f t="shared" si="11"/>
        <v>29.286789378908288</v>
      </c>
      <c r="U22">
        <f t="shared" si="12"/>
        <v>28.760393333333301</v>
      </c>
      <c r="V22">
        <f t="shared" si="13"/>
        <v>3.9663469975606414</v>
      </c>
      <c r="W22">
        <f t="shared" si="14"/>
        <v>57.071003122550621</v>
      </c>
      <c r="X22">
        <f t="shared" si="15"/>
        <v>2.1620787995226056</v>
      </c>
      <c r="Y22">
        <f t="shared" si="16"/>
        <v>3.7884016071697495</v>
      </c>
      <c r="Z22">
        <f t="shared" si="17"/>
        <v>1.8042681980380357</v>
      </c>
      <c r="AA22">
        <f t="shared" si="18"/>
        <v>-6.0141181304135376</v>
      </c>
      <c r="AB22">
        <f t="shared" si="19"/>
        <v>-125.88543502531432</v>
      </c>
      <c r="AC22">
        <f t="shared" si="20"/>
        <v>-9.3119338491566186</v>
      </c>
      <c r="AD22">
        <f t="shared" si="21"/>
        <v>90.079477969771389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53550.905050831439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547.922423076923</v>
      </c>
      <c r="AR22">
        <v>561.08000000000004</v>
      </c>
      <c r="AS22">
        <f t="shared" si="27"/>
        <v>2.3450447214438341E-2</v>
      </c>
      <c r="AT22">
        <v>0.5</v>
      </c>
      <c r="AU22">
        <f t="shared" si="28"/>
        <v>1180.1900318530993</v>
      </c>
      <c r="AV22">
        <f t="shared" si="29"/>
        <v>3.9077917226622759E-2</v>
      </c>
      <c r="AW22">
        <f t="shared" si="30"/>
        <v>13.837992022488704</v>
      </c>
      <c r="AX22">
        <f t="shared" si="31"/>
        <v>0.1938939188707493</v>
      </c>
      <c r="AY22">
        <f t="shared" si="32"/>
        <v>5.2264921783344066E-4</v>
      </c>
      <c r="AZ22">
        <f t="shared" si="33"/>
        <v>4.8139302773223065</v>
      </c>
      <c r="BA22" t="s">
        <v>313</v>
      </c>
      <c r="BB22">
        <v>452.29</v>
      </c>
      <c r="BC22">
        <f t="shared" si="34"/>
        <v>108.79000000000002</v>
      </c>
      <c r="BD22">
        <f t="shared" si="35"/>
        <v>0.12094472766869237</v>
      </c>
      <c r="BE22">
        <f t="shared" si="36"/>
        <v>0.96128180397823326</v>
      </c>
      <c r="BF22">
        <f t="shared" si="37"/>
        <v>-8.521916538791216E-2</v>
      </c>
      <c r="BG22">
        <f t="shared" si="38"/>
        <v>1.0606285779185787</v>
      </c>
      <c r="BH22">
        <f t="shared" si="39"/>
        <v>1400.0066666666701</v>
      </c>
      <c r="BI22">
        <f t="shared" si="40"/>
        <v>1180.1900318530993</v>
      </c>
      <c r="BJ22">
        <f t="shared" si="41"/>
        <v>0.8429888656623753</v>
      </c>
      <c r="BK22">
        <f t="shared" si="42"/>
        <v>0.19597773132475088</v>
      </c>
      <c r="BL22">
        <v>6</v>
      </c>
      <c r="BM22">
        <v>0.5</v>
      </c>
      <c r="BN22" t="s">
        <v>290</v>
      </c>
      <c r="BO22">
        <v>2</v>
      </c>
      <c r="BP22">
        <v>1608245654.75</v>
      </c>
      <c r="BQ22">
        <v>199.26803333333299</v>
      </c>
      <c r="BR22">
        <v>199.34753333333299</v>
      </c>
      <c r="BS22">
        <v>21.278416666666701</v>
      </c>
      <c r="BT22">
        <v>21.118256666666699</v>
      </c>
      <c r="BU22">
        <v>195.79093333333299</v>
      </c>
      <c r="BV22">
        <v>21.12218</v>
      </c>
      <c r="BW22">
        <v>500.02269999999999</v>
      </c>
      <c r="BX22">
        <v>101.561766666667</v>
      </c>
      <c r="BY22">
        <v>4.7240873333333301E-2</v>
      </c>
      <c r="BZ22">
        <v>27.970876666666701</v>
      </c>
      <c r="CA22">
        <v>28.760393333333301</v>
      </c>
      <c r="CB22">
        <v>999.9</v>
      </c>
      <c r="CC22">
        <v>0</v>
      </c>
      <c r="CD22">
        <v>0</v>
      </c>
      <c r="CE22">
        <v>10004.120000000001</v>
      </c>
      <c r="CF22">
        <v>0</v>
      </c>
      <c r="CG22">
        <v>387.60053333333298</v>
      </c>
      <c r="CH22">
        <v>1400.0066666666701</v>
      </c>
      <c r="CI22">
        <v>0.900013533333333</v>
      </c>
      <c r="CJ22">
        <v>9.9986179999999994E-2</v>
      </c>
      <c r="CK22">
        <v>0</v>
      </c>
      <c r="CL22">
        <v>547.92999999999995</v>
      </c>
      <c r="CM22">
        <v>4.9993800000000004</v>
      </c>
      <c r="CN22">
        <v>7864.7206666666698</v>
      </c>
      <c r="CO22">
        <v>11164.43</v>
      </c>
      <c r="CP22">
        <v>49.118699999999997</v>
      </c>
      <c r="CQ22">
        <v>51.25</v>
      </c>
      <c r="CR22">
        <v>49.953800000000001</v>
      </c>
      <c r="CS22">
        <v>51</v>
      </c>
      <c r="CT22">
        <v>50.625</v>
      </c>
      <c r="CU22">
        <v>1255.5256666666701</v>
      </c>
      <c r="CV22">
        <v>139.48099999999999</v>
      </c>
      <c r="CW22">
        <v>0</v>
      </c>
      <c r="CX22">
        <v>74.5</v>
      </c>
      <c r="CY22">
        <v>0</v>
      </c>
      <c r="CZ22">
        <v>547.922423076923</v>
      </c>
      <c r="DA22">
        <v>-0.90957264568810403</v>
      </c>
      <c r="DB22">
        <v>-11.5651281781366</v>
      </c>
      <c r="DC22">
        <v>7864.6523076923104</v>
      </c>
      <c r="DD22">
        <v>15</v>
      </c>
      <c r="DE22">
        <v>1608245252</v>
      </c>
      <c r="DF22" t="s">
        <v>291</v>
      </c>
      <c r="DG22">
        <v>1608245252</v>
      </c>
      <c r="DH22">
        <v>1608245252</v>
      </c>
      <c r="DI22">
        <v>30</v>
      </c>
      <c r="DJ22">
        <v>-0.89100000000000001</v>
      </c>
      <c r="DK22">
        <v>5.7000000000000002E-2</v>
      </c>
      <c r="DL22">
        <v>3.4769999999999999</v>
      </c>
      <c r="DM22">
        <v>0.156</v>
      </c>
      <c r="DN22">
        <v>400</v>
      </c>
      <c r="DO22">
        <v>21</v>
      </c>
      <c r="DP22">
        <v>0.26</v>
      </c>
      <c r="DQ22">
        <v>0.18</v>
      </c>
      <c r="DR22">
        <v>4.3866878970713903E-2</v>
      </c>
      <c r="DS22">
        <v>-0.1596192434092</v>
      </c>
      <c r="DT22">
        <v>3.2347409194342598E-2</v>
      </c>
      <c r="DU22">
        <v>1</v>
      </c>
      <c r="DV22">
        <v>-8.4880729032258101E-2</v>
      </c>
      <c r="DW22">
        <v>0.15766882258064499</v>
      </c>
      <c r="DX22">
        <v>3.7505181070596E-2</v>
      </c>
      <c r="DY22">
        <v>1</v>
      </c>
      <c r="DZ22">
        <v>0.15894458064516101</v>
      </c>
      <c r="EA22">
        <v>0.100581532258065</v>
      </c>
      <c r="EB22">
        <v>7.6079373525039899E-3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3.4769999999999999</v>
      </c>
      <c r="EJ22">
        <v>0.15620000000000001</v>
      </c>
      <c r="EK22">
        <v>3.4771499999998801</v>
      </c>
      <c r="EL22">
        <v>0</v>
      </c>
      <c r="EM22">
        <v>0</v>
      </c>
      <c r="EN22">
        <v>0</v>
      </c>
      <c r="EO22">
        <v>0.156244999999998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6.8</v>
      </c>
      <c r="EX22">
        <v>6.8</v>
      </c>
      <c r="EY22">
        <v>2</v>
      </c>
      <c r="EZ22">
        <v>490.983</v>
      </c>
      <c r="FA22">
        <v>505.82799999999997</v>
      </c>
      <c r="FB22">
        <v>24.329899999999999</v>
      </c>
      <c r="FC22">
        <v>32.256599999999999</v>
      </c>
      <c r="FD22">
        <v>29.9999</v>
      </c>
      <c r="FE22">
        <v>32.0608</v>
      </c>
      <c r="FF22">
        <v>32.100499999999997</v>
      </c>
      <c r="FG22">
        <v>12.0801</v>
      </c>
      <c r="FH22">
        <v>52.117600000000003</v>
      </c>
      <c r="FI22">
        <v>40.603200000000001</v>
      </c>
      <c r="FJ22">
        <v>24.341100000000001</v>
      </c>
      <c r="FK22">
        <v>199.66399999999999</v>
      </c>
      <c r="FL22">
        <v>21.174900000000001</v>
      </c>
      <c r="FM22">
        <v>100.861</v>
      </c>
      <c r="FN22">
        <v>100.441</v>
      </c>
    </row>
    <row r="23" spans="1:170" x14ac:dyDescent="0.25">
      <c r="A23">
        <v>7</v>
      </c>
      <c r="B23">
        <v>1608245737.5</v>
      </c>
      <c r="C23">
        <v>503.5</v>
      </c>
      <c r="D23" t="s">
        <v>314</v>
      </c>
      <c r="E23" t="s">
        <v>315</v>
      </c>
      <c r="F23" t="s">
        <v>285</v>
      </c>
      <c r="G23" t="s">
        <v>286</v>
      </c>
      <c r="H23">
        <v>1608245729.75</v>
      </c>
      <c r="I23">
        <f t="shared" si="0"/>
        <v>1.378135730663533E-4</v>
      </c>
      <c r="J23">
        <f t="shared" si="1"/>
        <v>0.19416287843224975</v>
      </c>
      <c r="K23">
        <f t="shared" si="2"/>
        <v>249.2653</v>
      </c>
      <c r="L23">
        <f t="shared" si="3"/>
        <v>201.07406326267665</v>
      </c>
      <c r="M23">
        <f t="shared" si="4"/>
        <v>20.430856927726666</v>
      </c>
      <c r="N23">
        <f t="shared" si="5"/>
        <v>25.327501711117872</v>
      </c>
      <c r="O23">
        <f t="shared" si="6"/>
        <v>7.4856851855804735E-3</v>
      </c>
      <c r="P23">
        <f t="shared" si="7"/>
        <v>2.9592803284568601</v>
      </c>
      <c r="Q23">
        <f t="shared" si="8"/>
        <v>7.4751813985183277E-3</v>
      </c>
      <c r="R23">
        <f t="shared" si="9"/>
        <v>4.6729308490576294E-3</v>
      </c>
      <c r="S23">
        <f t="shared" si="10"/>
        <v>231.29027345208797</v>
      </c>
      <c r="T23">
        <f t="shared" si="11"/>
        <v>29.305787313070091</v>
      </c>
      <c r="U23">
        <f t="shared" si="12"/>
        <v>28.788116666666699</v>
      </c>
      <c r="V23">
        <f t="shared" si="13"/>
        <v>3.9727256859445621</v>
      </c>
      <c r="W23">
        <f t="shared" si="14"/>
        <v>56.842476269876741</v>
      </c>
      <c r="X23">
        <f t="shared" si="15"/>
        <v>2.1559485117133632</v>
      </c>
      <c r="Y23">
        <f t="shared" si="16"/>
        <v>3.7928476259150812</v>
      </c>
      <c r="Z23">
        <f t="shared" si="17"/>
        <v>1.8167771742311989</v>
      </c>
      <c r="AA23">
        <f t="shared" si="18"/>
        <v>-6.0775785722261801</v>
      </c>
      <c r="AB23">
        <f t="shared" si="19"/>
        <v>-127.1736313799519</v>
      </c>
      <c r="AC23">
        <f t="shared" si="20"/>
        <v>-9.4038896534248764</v>
      </c>
      <c r="AD23">
        <f t="shared" si="21"/>
        <v>88.635173846485031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53598.394447895604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547.37611538461499</v>
      </c>
      <c r="AR23">
        <v>560.26</v>
      </c>
      <c r="AS23">
        <f t="shared" si="27"/>
        <v>2.2996259978197653E-2</v>
      </c>
      <c r="AT23">
        <v>0.5</v>
      </c>
      <c r="AU23">
        <f t="shared" si="28"/>
        <v>1180.1863918530996</v>
      </c>
      <c r="AV23">
        <f t="shared" si="29"/>
        <v>0.19416287843224975</v>
      </c>
      <c r="AW23">
        <f t="shared" si="30"/>
        <v>13.569936544892464</v>
      </c>
      <c r="AX23">
        <f t="shared" si="31"/>
        <v>0.19249991075572051</v>
      </c>
      <c r="AY23">
        <f t="shared" si="32"/>
        <v>6.5405800607176809E-4</v>
      </c>
      <c r="AZ23">
        <f t="shared" si="33"/>
        <v>4.8224395816228176</v>
      </c>
      <c r="BA23" t="s">
        <v>317</v>
      </c>
      <c r="BB23">
        <v>452.41</v>
      </c>
      <c r="BC23">
        <f t="shared" si="34"/>
        <v>107.84999999999997</v>
      </c>
      <c r="BD23">
        <f t="shared" si="35"/>
        <v>0.1194611461788132</v>
      </c>
      <c r="BE23">
        <f t="shared" si="36"/>
        <v>0.96161470920072456</v>
      </c>
      <c r="BF23">
        <f t="shared" si="37"/>
        <v>-8.3005669484892172E-2</v>
      </c>
      <c r="BG23">
        <f t="shared" si="38"/>
        <v>1.0609505754875876</v>
      </c>
      <c r="BH23">
        <f t="shared" si="39"/>
        <v>1400.0023333333299</v>
      </c>
      <c r="BI23">
        <f t="shared" si="40"/>
        <v>1180.1863918530996</v>
      </c>
      <c r="BJ23">
        <f t="shared" si="41"/>
        <v>0.84298887491361496</v>
      </c>
      <c r="BK23">
        <f t="shared" si="42"/>
        <v>0.19597774982722999</v>
      </c>
      <c r="BL23">
        <v>6</v>
      </c>
      <c r="BM23">
        <v>0.5</v>
      </c>
      <c r="BN23" t="s">
        <v>290</v>
      </c>
      <c r="BO23">
        <v>2</v>
      </c>
      <c r="BP23">
        <v>1608245729.75</v>
      </c>
      <c r="BQ23">
        <v>249.2653</v>
      </c>
      <c r="BR23">
        <v>249.5395</v>
      </c>
      <c r="BS23">
        <v>21.218166666666701</v>
      </c>
      <c r="BT23">
        <v>21.05631</v>
      </c>
      <c r="BU23">
        <v>245.788166666667</v>
      </c>
      <c r="BV23">
        <v>21.061913333333301</v>
      </c>
      <c r="BW23">
        <v>500.03286666666702</v>
      </c>
      <c r="BX23">
        <v>101.5612</v>
      </c>
      <c r="BY23">
        <v>4.7414240000000003E-2</v>
      </c>
      <c r="BZ23">
        <v>27.9909933333333</v>
      </c>
      <c r="CA23">
        <v>28.788116666666699</v>
      </c>
      <c r="CB23">
        <v>999.9</v>
      </c>
      <c r="CC23">
        <v>0</v>
      </c>
      <c r="CD23">
        <v>0</v>
      </c>
      <c r="CE23">
        <v>10014.128333333299</v>
      </c>
      <c r="CF23">
        <v>0</v>
      </c>
      <c r="CG23">
        <v>366.95506666666699</v>
      </c>
      <c r="CH23">
        <v>1400.0023333333299</v>
      </c>
      <c r="CI23">
        <v>0.90001426666666695</v>
      </c>
      <c r="CJ23">
        <v>9.9985466666666606E-2</v>
      </c>
      <c r="CK23">
        <v>0</v>
      </c>
      <c r="CL23">
        <v>547.39049999999997</v>
      </c>
      <c r="CM23">
        <v>4.9993800000000004</v>
      </c>
      <c r="CN23">
        <v>7859.3789999999999</v>
      </c>
      <c r="CO23">
        <v>11164.3833333333</v>
      </c>
      <c r="CP23">
        <v>49.1291333333333</v>
      </c>
      <c r="CQ23">
        <v>51.191200000000002</v>
      </c>
      <c r="CR23">
        <v>49.991599999999998</v>
      </c>
      <c r="CS23">
        <v>51</v>
      </c>
      <c r="CT23">
        <v>50.625</v>
      </c>
      <c r="CU23">
        <v>1255.5213333333299</v>
      </c>
      <c r="CV23">
        <v>139.48099999999999</v>
      </c>
      <c r="CW23">
        <v>0</v>
      </c>
      <c r="CX23">
        <v>74.5</v>
      </c>
      <c r="CY23">
        <v>0</v>
      </c>
      <c r="CZ23">
        <v>547.37611538461499</v>
      </c>
      <c r="DA23">
        <v>-0.88406837646949898</v>
      </c>
      <c r="DB23">
        <v>-12.840341863188501</v>
      </c>
      <c r="DC23">
        <v>7859.2984615384603</v>
      </c>
      <c r="DD23">
        <v>15</v>
      </c>
      <c r="DE23">
        <v>1608245252</v>
      </c>
      <c r="DF23" t="s">
        <v>291</v>
      </c>
      <c r="DG23">
        <v>1608245252</v>
      </c>
      <c r="DH23">
        <v>1608245252</v>
      </c>
      <c r="DI23">
        <v>30</v>
      </c>
      <c r="DJ23">
        <v>-0.89100000000000001</v>
      </c>
      <c r="DK23">
        <v>5.7000000000000002E-2</v>
      </c>
      <c r="DL23">
        <v>3.4769999999999999</v>
      </c>
      <c r="DM23">
        <v>0.156</v>
      </c>
      <c r="DN23">
        <v>400</v>
      </c>
      <c r="DO23">
        <v>21</v>
      </c>
      <c r="DP23">
        <v>0.26</v>
      </c>
      <c r="DQ23">
        <v>0.18</v>
      </c>
      <c r="DR23">
        <v>0.19730791445896201</v>
      </c>
      <c r="DS23">
        <v>-0.17931770902496399</v>
      </c>
      <c r="DT23">
        <v>4.7718808129928701E-2</v>
      </c>
      <c r="DU23">
        <v>1</v>
      </c>
      <c r="DV23">
        <v>-0.279277612903226</v>
      </c>
      <c r="DW23">
        <v>0.17755437096774199</v>
      </c>
      <c r="DX23">
        <v>5.6776033307269901E-2</v>
      </c>
      <c r="DY23">
        <v>1</v>
      </c>
      <c r="DZ23">
        <v>0.162311161290323</v>
      </c>
      <c r="EA23">
        <v>-4.1448967741935801E-2</v>
      </c>
      <c r="EB23">
        <v>4.36410483077405E-3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3.4769999999999999</v>
      </c>
      <c r="EJ23">
        <v>0.15620000000000001</v>
      </c>
      <c r="EK23">
        <v>3.4771499999998801</v>
      </c>
      <c r="EL23">
        <v>0</v>
      </c>
      <c r="EM23">
        <v>0</v>
      </c>
      <c r="EN23">
        <v>0</v>
      </c>
      <c r="EO23">
        <v>0.156244999999998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8.1</v>
      </c>
      <c r="EX23">
        <v>8.1</v>
      </c>
      <c r="EY23">
        <v>2</v>
      </c>
      <c r="EZ23">
        <v>491.01900000000001</v>
      </c>
      <c r="FA23">
        <v>505.53800000000001</v>
      </c>
      <c r="FB23">
        <v>24.3032</v>
      </c>
      <c r="FC23">
        <v>32.256599999999999</v>
      </c>
      <c r="FD23">
        <v>30.0001</v>
      </c>
      <c r="FE23">
        <v>32.055100000000003</v>
      </c>
      <c r="FF23">
        <v>32.091999999999999</v>
      </c>
      <c r="FG23">
        <v>14.3315</v>
      </c>
      <c r="FH23">
        <v>50.521999999999998</v>
      </c>
      <c r="FI23">
        <v>40.603200000000001</v>
      </c>
      <c r="FJ23">
        <v>24.3065</v>
      </c>
      <c r="FK23">
        <v>249.91399999999999</v>
      </c>
      <c r="FL23">
        <v>21.261299999999999</v>
      </c>
      <c r="FM23">
        <v>100.858</v>
      </c>
      <c r="FN23">
        <v>100.44</v>
      </c>
    </row>
    <row r="24" spans="1:170" x14ac:dyDescent="0.25">
      <c r="A24">
        <v>8</v>
      </c>
      <c r="B24">
        <v>1608245842.5</v>
      </c>
      <c r="C24">
        <v>608.5</v>
      </c>
      <c r="D24" t="s">
        <v>318</v>
      </c>
      <c r="E24" t="s">
        <v>319</v>
      </c>
      <c r="F24" t="s">
        <v>285</v>
      </c>
      <c r="G24" t="s">
        <v>286</v>
      </c>
      <c r="H24">
        <v>1608245834.75</v>
      </c>
      <c r="I24">
        <f t="shared" si="0"/>
        <v>1.0490591019033074E-4</v>
      </c>
      <c r="J24">
        <f t="shared" si="1"/>
        <v>0.84811347909683243</v>
      </c>
      <c r="K24">
        <f t="shared" si="2"/>
        <v>399.53673333333302</v>
      </c>
      <c r="L24">
        <f t="shared" si="3"/>
        <v>154.25010098719775</v>
      </c>
      <c r="M24">
        <f t="shared" si="4"/>
        <v>15.672746047844502</v>
      </c>
      <c r="N24">
        <f t="shared" si="5"/>
        <v>40.595355972171511</v>
      </c>
      <c r="O24">
        <f t="shared" si="6"/>
        <v>5.7269786835190536E-3</v>
      </c>
      <c r="P24">
        <f t="shared" si="7"/>
        <v>2.9560296257306393</v>
      </c>
      <c r="Q24">
        <f t="shared" si="8"/>
        <v>5.7208217377316666E-3</v>
      </c>
      <c r="R24">
        <f t="shared" si="9"/>
        <v>3.5760661992046039E-3</v>
      </c>
      <c r="S24">
        <f t="shared" si="10"/>
        <v>231.29085109783091</v>
      </c>
      <c r="T24">
        <f t="shared" si="11"/>
        <v>29.318329095218658</v>
      </c>
      <c r="U24">
        <f t="shared" si="12"/>
        <v>28.801186666666698</v>
      </c>
      <c r="V24">
        <f t="shared" si="13"/>
        <v>3.9757359821368596</v>
      </c>
      <c r="W24">
        <f t="shared" si="14"/>
        <v>57.174037442931279</v>
      </c>
      <c r="X24">
        <f t="shared" si="15"/>
        <v>2.1688671812809619</v>
      </c>
      <c r="Y24">
        <f t="shared" si="16"/>
        <v>3.7934476526095149</v>
      </c>
      <c r="Z24">
        <f t="shared" si="17"/>
        <v>1.8068688008558977</v>
      </c>
      <c r="AA24">
        <f t="shared" si="18"/>
        <v>-4.6263506393935856</v>
      </c>
      <c r="AB24">
        <f t="shared" si="19"/>
        <v>-128.68442905539618</v>
      </c>
      <c r="AC24">
        <f t="shared" si="20"/>
        <v>-9.5268189365031688</v>
      </c>
      <c r="AD24">
        <f t="shared" si="21"/>
        <v>88.453252466537975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53503.159622971398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547.44876923076902</v>
      </c>
      <c r="AR24">
        <v>561.99</v>
      </c>
      <c r="AS24">
        <f t="shared" si="27"/>
        <v>2.5874536502839884E-2</v>
      </c>
      <c r="AT24">
        <v>0.5</v>
      </c>
      <c r="AU24">
        <f t="shared" si="28"/>
        <v>1180.1856918532903</v>
      </c>
      <c r="AV24">
        <f t="shared" si="29"/>
        <v>0.84811347909683243</v>
      </c>
      <c r="AW24">
        <f t="shared" si="30"/>
        <v>15.268378881993652</v>
      </c>
      <c r="AX24">
        <f t="shared" si="31"/>
        <v>0.1931173152547199</v>
      </c>
      <c r="AY24">
        <f t="shared" si="32"/>
        <v>1.2081666205205146E-3</v>
      </c>
      <c r="AZ24">
        <f t="shared" si="33"/>
        <v>4.8045160945924303</v>
      </c>
      <c r="BA24" t="s">
        <v>321</v>
      </c>
      <c r="BB24">
        <v>453.46</v>
      </c>
      <c r="BC24">
        <f t="shared" si="34"/>
        <v>108.53000000000003</v>
      </c>
      <c r="BD24">
        <f t="shared" si="35"/>
        <v>0.13398351395218822</v>
      </c>
      <c r="BE24">
        <f t="shared" si="36"/>
        <v>0.96135824711068074</v>
      </c>
      <c r="BF24">
        <f t="shared" si="37"/>
        <v>-9.4739216069523874E-2</v>
      </c>
      <c r="BG24">
        <f t="shared" si="38"/>
        <v>1.0602712391529712</v>
      </c>
      <c r="BH24">
        <f t="shared" si="39"/>
        <v>1400.001</v>
      </c>
      <c r="BI24">
        <f t="shared" si="40"/>
        <v>1180.1856918532903</v>
      </c>
      <c r="BJ24">
        <f t="shared" si="41"/>
        <v>0.84298917776008042</v>
      </c>
      <c r="BK24">
        <f t="shared" si="42"/>
        <v>0.19597835552016066</v>
      </c>
      <c r="BL24">
        <v>6</v>
      </c>
      <c r="BM24">
        <v>0.5</v>
      </c>
      <c r="BN24" t="s">
        <v>290</v>
      </c>
      <c r="BO24">
        <v>2</v>
      </c>
      <c r="BP24">
        <v>1608245834.75</v>
      </c>
      <c r="BQ24">
        <v>399.53673333333302</v>
      </c>
      <c r="BR24">
        <v>400.60476666666699</v>
      </c>
      <c r="BS24">
        <v>21.345843333333299</v>
      </c>
      <c r="BT24">
        <v>21.222643333333298</v>
      </c>
      <c r="BU24">
        <v>396.05956666666702</v>
      </c>
      <c r="BV24">
        <v>21.189586666666699</v>
      </c>
      <c r="BW24">
        <v>499.99970000000002</v>
      </c>
      <c r="BX24">
        <v>101.55856666666701</v>
      </c>
      <c r="BY24">
        <v>4.7500023333333301E-2</v>
      </c>
      <c r="BZ24">
        <v>27.9937066666667</v>
      </c>
      <c r="CA24">
        <v>28.801186666666698</v>
      </c>
      <c r="CB24">
        <v>999.9</v>
      </c>
      <c r="CC24">
        <v>0</v>
      </c>
      <c r="CD24">
        <v>0</v>
      </c>
      <c r="CE24">
        <v>9995.9393333333301</v>
      </c>
      <c r="CF24">
        <v>0</v>
      </c>
      <c r="CG24">
        <v>363.86399999999998</v>
      </c>
      <c r="CH24">
        <v>1400.001</v>
      </c>
      <c r="CI24">
        <v>0.90000409999999997</v>
      </c>
      <c r="CJ24">
        <v>9.9995786666666697E-2</v>
      </c>
      <c r="CK24">
        <v>0</v>
      </c>
      <c r="CL24">
        <v>547.44920000000002</v>
      </c>
      <c r="CM24">
        <v>4.9993800000000004</v>
      </c>
      <c r="CN24">
        <v>7861.4059999999999</v>
      </c>
      <c r="CO24">
        <v>11164.356666666699</v>
      </c>
      <c r="CP24">
        <v>49.170466666666698</v>
      </c>
      <c r="CQ24">
        <v>51.186999999999998</v>
      </c>
      <c r="CR24">
        <v>50.0039333333333</v>
      </c>
      <c r="CS24">
        <v>51.028933333333299</v>
      </c>
      <c r="CT24">
        <v>50.6415333333333</v>
      </c>
      <c r="CU24">
        <v>1255.5060000000001</v>
      </c>
      <c r="CV24">
        <v>139.495</v>
      </c>
      <c r="CW24">
        <v>0</v>
      </c>
      <c r="CX24">
        <v>104.5</v>
      </c>
      <c r="CY24">
        <v>0</v>
      </c>
      <c r="CZ24">
        <v>547.44876923076902</v>
      </c>
      <c r="DA24">
        <v>-0.27295726590455499</v>
      </c>
      <c r="DB24">
        <v>0.78529914280426705</v>
      </c>
      <c r="DC24">
        <v>7861.4203846153896</v>
      </c>
      <c r="DD24">
        <v>15</v>
      </c>
      <c r="DE24">
        <v>1608245252</v>
      </c>
      <c r="DF24" t="s">
        <v>291</v>
      </c>
      <c r="DG24">
        <v>1608245252</v>
      </c>
      <c r="DH24">
        <v>1608245252</v>
      </c>
      <c r="DI24">
        <v>30</v>
      </c>
      <c r="DJ24">
        <v>-0.89100000000000001</v>
      </c>
      <c r="DK24">
        <v>5.7000000000000002E-2</v>
      </c>
      <c r="DL24">
        <v>3.4769999999999999</v>
      </c>
      <c r="DM24">
        <v>0.156</v>
      </c>
      <c r="DN24">
        <v>400</v>
      </c>
      <c r="DO24">
        <v>21</v>
      </c>
      <c r="DP24">
        <v>0.26</v>
      </c>
      <c r="DQ24">
        <v>0.18</v>
      </c>
      <c r="DR24">
        <v>0.86632914824498497</v>
      </c>
      <c r="DS24">
        <v>-0.11133200802550799</v>
      </c>
      <c r="DT24">
        <v>0.108796802688074</v>
      </c>
      <c r="DU24">
        <v>1</v>
      </c>
      <c r="DV24">
        <v>-1.09030096774194</v>
      </c>
      <c r="DW24">
        <v>0.14866200000000601</v>
      </c>
      <c r="DX24">
        <v>0.126622953396825</v>
      </c>
      <c r="DY24">
        <v>1</v>
      </c>
      <c r="DZ24">
        <v>0.124964083870968</v>
      </c>
      <c r="EA24">
        <v>-4.6639974193548699E-2</v>
      </c>
      <c r="EB24">
        <v>1.37721319188096E-2</v>
      </c>
      <c r="EC24">
        <v>1</v>
      </c>
      <c r="ED24">
        <v>3</v>
      </c>
      <c r="EE24">
        <v>3</v>
      </c>
      <c r="EF24" t="s">
        <v>297</v>
      </c>
      <c r="EG24">
        <v>100</v>
      </c>
      <c r="EH24">
        <v>100</v>
      </c>
      <c r="EI24">
        <v>3.4769999999999999</v>
      </c>
      <c r="EJ24">
        <v>0.15629999999999999</v>
      </c>
      <c r="EK24">
        <v>3.4771499999998801</v>
      </c>
      <c r="EL24">
        <v>0</v>
      </c>
      <c r="EM24">
        <v>0</v>
      </c>
      <c r="EN24">
        <v>0</v>
      </c>
      <c r="EO24">
        <v>0.156244999999998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9.8000000000000007</v>
      </c>
      <c r="EX24">
        <v>9.8000000000000007</v>
      </c>
      <c r="EY24">
        <v>2</v>
      </c>
      <c r="EZ24">
        <v>491.017</v>
      </c>
      <c r="FA24">
        <v>506.459</v>
      </c>
      <c r="FB24">
        <v>24.3005</v>
      </c>
      <c r="FC24">
        <v>32.285200000000003</v>
      </c>
      <c r="FD24">
        <v>30.000299999999999</v>
      </c>
      <c r="FE24">
        <v>32.069299999999998</v>
      </c>
      <c r="FF24">
        <v>32.107199999999999</v>
      </c>
      <c r="FG24">
        <v>20.823599999999999</v>
      </c>
      <c r="FH24">
        <v>46.925199999999997</v>
      </c>
      <c r="FI24">
        <v>41.386299999999999</v>
      </c>
      <c r="FJ24">
        <v>24.300699999999999</v>
      </c>
      <c r="FK24">
        <v>400.73399999999998</v>
      </c>
      <c r="FL24">
        <v>21.350200000000001</v>
      </c>
      <c r="FM24">
        <v>100.852</v>
      </c>
      <c r="FN24">
        <v>100.43300000000001</v>
      </c>
    </row>
    <row r="25" spans="1:170" x14ac:dyDescent="0.25">
      <c r="A25">
        <v>9</v>
      </c>
      <c r="B25">
        <v>1608245940.5</v>
      </c>
      <c r="C25">
        <v>706.5</v>
      </c>
      <c r="D25" t="s">
        <v>322</v>
      </c>
      <c r="E25" t="s">
        <v>323</v>
      </c>
      <c r="F25" t="s">
        <v>285</v>
      </c>
      <c r="G25" t="s">
        <v>286</v>
      </c>
      <c r="H25">
        <v>1608245932.75</v>
      </c>
      <c r="I25">
        <f t="shared" si="0"/>
        <v>1.4074476352484173E-4</v>
      </c>
      <c r="J25">
        <f t="shared" si="1"/>
        <v>1.0934314081597081</v>
      </c>
      <c r="K25">
        <f t="shared" si="2"/>
        <v>500.01856666666703</v>
      </c>
      <c r="L25">
        <f t="shared" si="3"/>
        <v>260.81783108414453</v>
      </c>
      <c r="M25">
        <f t="shared" si="4"/>
        <v>26.500759164780622</v>
      </c>
      <c r="N25">
        <f t="shared" si="5"/>
        <v>50.805083218705157</v>
      </c>
      <c r="O25">
        <f t="shared" si="6"/>
        <v>7.6815133196541912E-3</v>
      </c>
      <c r="P25">
        <f t="shared" si="7"/>
        <v>2.9584906053187066</v>
      </c>
      <c r="Q25">
        <f t="shared" si="8"/>
        <v>7.6704502693905599E-3</v>
      </c>
      <c r="R25">
        <f t="shared" si="9"/>
        <v>4.7950240404059132E-3</v>
      </c>
      <c r="S25">
        <f t="shared" si="10"/>
        <v>231.2920171432618</v>
      </c>
      <c r="T25">
        <f t="shared" si="11"/>
        <v>29.302225698122996</v>
      </c>
      <c r="U25">
        <f t="shared" si="12"/>
        <v>28.815963333333301</v>
      </c>
      <c r="V25">
        <f t="shared" si="13"/>
        <v>3.9791417552161228</v>
      </c>
      <c r="W25">
        <f t="shared" si="14"/>
        <v>57.254999563176355</v>
      </c>
      <c r="X25">
        <f t="shared" si="15"/>
        <v>2.1711965397862443</v>
      </c>
      <c r="Y25">
        <f t="shared" si="16"/>
        <v>3.792151875558921</v>
      </c>
      <c r="Z25">
        <f t="shared" si="17"/>
        <v>1.8079452154298785</v>
      </c>
      <c r="AA25">
        <f t="shared" si="18"/>
        <v>-6.2068440714455209</v>
      </c>
      <c r="AB25">
        <f t="shared" si="19"/>
        <v>-132.0830726025099</v>
      </c>
      <c r="AC25">
        <f t="shared" si="20"/>
        <v>-9.7707291580002469</v>
      </c>
      <c r="AD25">
        <f t="shared" si="21"/>
        <v>83.231371311306134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53575.89710430424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324</v>
      </c>
      <c r="AQ25">
        <v>548.28961538461499</v>
      </c>
      <c r="AR25">
        <v>564.77</v>
      </c>
      <c r="AS25">
        <f t="shared" si="27"/>
        <v>2.9180701197629055E-2</v>
      </c>
      <c r="AT25">
        <v>0.5</v>
      </c>
      <c r="AU25">
        <f t="shared" si="28"/>
        <v>1180.1878218534866</v>
      </c>
      <c r="AV25">
        <f t="shared" si="29"/>
        <v>1.0934314081597081</v>
      </c>
      <c r="AW25">
        <f t="shared" si="30"/>
        <v>17.219354093293632</v>
      </c>
      <c r="AX25">
        <f t="shared" si="31"/>
        <v>0.20032933760645924</v>
      </c>
      <c r="AY25">
        <f t="shared" si="32"/>
        <v>1.4160279042291272E-3</v>
      </c>
      <c r="AZ25">
        <f t="shared" si="33"/>
        <v>4.7759441896701311</v>
      </c>
      <c r="BA25" t="s">
        <v>325</v>
      </c>
      <c r="BB25">
        <v>451.63</v>
      </c>
      <c r="BC25">
        <f t="shared" si="34"/>
        <v>113.13999999999999</v>
      </c>
      <c r="BD25">
        <f t="shared" si="35"/>
        <v>0.14566364340980195</v>
      </c>
      <c r="BE25">
        <f t="shared" si="36"/>
        <v>0.95974310163852772</v>
      </c>
      <c r="BF25">
        <f t="shared" si="37"/>
        <v>-0.10935386562814481</v>
      </c>
      <c r="BG25">
        <f t="shared" si="38"/>
        <v>1.0591795888580382</v>
      </c>
      <c r="BH25">
        <f t="shared" si="39"/>
        <v>1400.0029999999999</v>
      </c>
      <c r="BI25">
        <f t="shared" si="40"/>
        <v>1180.1878218534866</v>
      </c>
      <c r="BJ25">
        <f t="shared" si="41"/>
        <v>0.84298949491785857</v>
      </c>
      <c r="BK25">
        <f t="shared" si="42"/>
        <v>0.19597898983571729</v>
      </c>
      <c r="BL25">
        <v>6</v>
      </c>
      <c r="BM25">
        <v>0.5</v>
      </c>
      <c r="BN25" t="s">
        <v>290</v>
      </c>
      <c r="BO25">
        <v>2</v>
      </c>
      <c r="BP25">
        <v>1608245932.75</v>
      </c>
      <c r="BQ25">
        <v>500.01856666666703</v>
      </c>
      <c r="BR25">
        <v>501.41506666666697</v>
      </c>
      <c r="BS25">
        <v>21.3687</v>
      </c>
      <c r="BT25">
        <v>21.203423333333301</v>
      </c>
      <c r="BU25">
        <v>496.02156666666701</v>
      </c>
      <c r="BV25">
        <v>21.210699999999999</v>
      </c>
      <c r="BW25">
        <v>500.02423333333297</v>
      </c>
      <c r="BX25">
        <v>101.5591</v>
      </c>
      <c r="BY25">
        <v>4.7293453333333298E-2</v>
      </c>
      <c r="BZ25">
        <v>27.987846666666702</v>
      </c>
      <c r="CA25">
        <v>28.815963333333301</v>
      </c>
      <c r="CB25">
        <v>999.9</v>
      </c>
      <c r="CC25">
        <v>0</v>
      </c>
      <c r="CD25">
        <v>0</v>
      </c>
      <c r="CE25">
        <v>10009.851333333299</v>
      </c>
      <c r="CF25">
        <v>0</v>
      </c>
      <c r="CG25">
        <v>361.73293333333299</v>
      </c>
      <c r="CH25">
        <v>1400.0029999999999</v>
      </c>
      <c r="CI25">
        <v>0.89999300000000004</v>
      </c>
      <c r="CJ25">
        <v>0.100007</v>
      </c>
      <c r="CK25">
        <v>0</v>
      </c>
      <c r="CL25">
        <v>548.28526666666698</v>
      </c>
      <c r="CM25">
        <v>4.9993800000000004</v>
      </c>
      <c r="CN25">
        <v>7875.08</v>
      </c>
      <c r="CO25">
        <v>11164.333333333299</v>
      </c>
      <c r="CP25">
        <v>49.186999999999998</v>
      </c>
      <c r="CQ25">
        <v>51.222700000000003</v>
      </c>
      <c r="CR25">
        <v>50.047600000000003</v>
      </c>
      <c r="CS25">
        <v>51.053733333333298</v>
      </c>
      <c r="CT25">
        <v>50.682866666666598</v>
      </c>
      <c r="CU25">
        <v>1255.4929999999999</v>
      </c>
      <c r="CV25">
        <v>139.51</v>
      </c>
      <c r="CW25">
        <v>0</v>
      </c>
      <c r="CX25">
        <v>97.299999952316298</v>
      </c>
      <c r="CY25">
        <v>0</v>
      </c>
      <c r="CZ25">
        <v>548.28961538461499</v>
      </c>
      <c r="DA25">
        <v>-0.23774358784716201</v>
      </c>
      <c r="DB25">
        <v>7.0400000079555198</v>
      </c>
      <c r="DC25">
        <v>7875.1169230769201</v>
      </c>
      <c r="DD25">
        <v>15</v>
      </c>
      <c r="DE25">
        <v>1608245958.5</v>
      </c>
      <c r="DF25" t="s">
        <v>326</v>
      </c>
      <c r="DG25">
        <v>1608245958.5</v>
      </c>
      <c r="DH25">
        <v>1608245958.5</v>
      </c>
      <c r="DI25">
        <v>31</v>
      </c>
      <c r="DJ25">
        <v>0.52</v>
      </c>
      <c r="DK25">
        <v>2E-3</v>
      </c>
      <c r="DL25">
        <v>3.9969999999999999</v>
      </c>
      <c r="DM25">
        <v>0.158</v>
      </c>
      <c r="DN25">
        <v>501</v>
      </c>
      <c r="DO25">
        <v>21</v>
      </c>
      <c r="DP25">
        <v>0.25</v>
      </c>
      <c r="DQ25">
        <v>0.21</v>
      </c>
      <c r="DR25">
        <v>1.5191102224861499</v>
      </c>
      <c r="DS25">
        <v>-0.284261063694145</v>
      </c>
      <c r="DT25">
        <v>9.8809434789612599E-2</v>
      </c>
      <c r="DU25">
        <v>1</v>
      </c>
      <c r="DV25">
        <v>-1.9108751612903201</v>
      </c>
      <c r="DW25">
        <v>0.17604725806451699</v>
      </c>
      <c r="DX25">
        <v>0.119279142699126</v>
      </c>
      <c r="DY25">
        <v>1</v>
      </c>
      <c r="DZ25">
        <v>0.16290380645161301</v>
      </c>
      <c r="EA25">
        <v>4.47388548387097E-2</v>
      </c>
      <c r="EB25">
        <v>3.4792206618942602E-3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3.9969999999999999</v>
      </c>
      <c r="EJ25">
        <v>0.158</v>
      </c>
      <c r="EK25">
        <v>3.4771499999998801</v>
      </c>
      <c r="EL25">
        <v>0</v>
      </c>
      <c r="EM25">
        <v>0</v>
      </c>
      <c r="EN25">
        <v>0</v>
      </c>
      <c r="EO25">
        <v>0.156244999999998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11.5</v>
      </c>
      <c r="EX25">
        <v>11.5</v>
      </c>
      <c r="EY25">
        <v>2</v>
      </c>
      <c r="EZ25">
        <v>490.70600000000002</v>
      </c>
      <c r="FA25">
        <v>506.54</v>
      </c>
      <c r="FB25">
        <v>24.2272</v>
      </c>
      <c r="FC25">
        <v>32.341299999999997</v>
      </c>
      <c r="FD25">
        <v>30.000399999999999</v>
      </c>
      <c r="FE25">
        <v>32.107300000000002</v>
      </c>
      <c r="FF25">
        <v>32.144100000000002</v>
      </c>
      <c r="FG25">
        <v>24.935199999999998</v>
      </c>
      <c r="FH25">
        <v>47.246400000000001</v>
      </c>
      <c r="FI25">
        <v>41.757599999999996</v>
      </c>
      <c r="FJ25">
        <v>24.231100000000001</v>
      </c>
      <c r="FK25">
        <v>501.42500000000001</v>
      </c>
      <c r="FL25">
        <v>21.1967</v>
      </c>
      <c r="FM25">
        <v>100.84099999999999</v>
      </c>
      <c r="FN25">
        <v>100.42400000000001</v>
      </c>
    </row>
    <row r="26" spans="1:170" x14ac:dyDescent="0.25">
      <c r="A26">
        <v>10</v>
      </c>
      <c r="B26">
        <v>1608246031.5</v>
      </c>
      <c r="C26">
        <v>797.5</v>
      </c>
      <c r="D26" t="s">
        <v>327</v>
      </c>
      <c r="E26" t="s">
        <v>328</v>
      </c>
      <c r="F26" t="s">
        <v>285</v>
      </c>
      <c r="G26" t="s">
        <v>286</v>
      </c>
      <c r="H26">
        <v>1608246023.5</v>
      </c>
      <c r="I26">
        <f t="shared" si="0"/>
        <v>9.4557419381140488E-5</v>
      </c>
      <c r="J26">
        <f t="shared" si="1"/>
        <v>2.069025077203178</v>
      </c>
      <c r="K26">
        <f t="shared" si="2"/>
        <v>598.02174193548399</v>
      </c>
      <c r="L26">
        <f t="shared" si="3"/>
        <v>-53.504356293818326</v>
      </c>
      <c r="M26">
        <f t="shared" si="4"/>
        <v>-5.4364365905159513</v>
      </c>
      <c r="N26">
        <f t="shared" si="5"/>
        <v>60.763412644920876</v>
      </c>
      <c r="O26">
        <f t="shared" si="6"/>
        <v>5.1485396073851566E-3</v>
      </c>
      <c r="P26">
        <f t="shared" si="7"/>
        <v>2.9554335065858193</v>
      </c>
      <c r="Q26">
        <f t="shared" si="8"/>
        <v>5.1435619988456568E-3</v>
      </c>
      <c r="R26">
        <f t="shared" si="9"/>
        <v>3.2151730564493088E-3</v>
      </c>
      <c r="S26">
        <f t="shared" si="10"/>
        <v>231.29401250530779</v>
      </c>
      <c r="T26">
        <f t="shared" si="11"/>
        <v>29.323055614577818</v>
      </c>
      <c r="U26">
        <f t="shared" si="12"/>
        <v>28.837932258064502</v>
      </c>
      <c r="V26">
        <f t="shared" si="13"/>
        <v>3.984209925938226</v>
      </c>
      <c r="W26">
        <f t="shared" si="14"/>
        <v>57.274126570933504</v>
      </c>
      <c r="X26">
        <f t="shared" si="15"/>
        <v>2.1728911724856328</v>
      </c>
      <c r="Y26">
        <f t="shared" si="16"/>
        <v>3.7938442759044544</v>
      </c>
      <c r="Z26">
        <f t="shared" si="17"/>
        <v>1.8113187534525932</v>
      </c>
      <c r="AA26">
        <f t="shared" si="18"/>
        <v>-4.1699821947082958</v>
      </c>
      <c r="AB26">
        <f t="shared" si="19"/>
        <v>-134.22753799369823</v>
      </c>
      <c r="AC26">
        <f t="shared" si="20"/>
        <v>-9.9411010773336912</v>
      </c>
      <c r="AD26">
        <f t="shared" si="21"/>
        <v>82.955391239567575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53485.514176312543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329</v>
      </c>
      <c r="AQ26">
        <v>549.43611999999996</v>
      </c>
      <c r="AR26">
        <v>567.27</v>
      </c>
      <c r="AS26">
        <f t="shared" si="27"/>
        <v>3.1438080631797982E-2</v>
      </c>
      <c r="AT26">
        <v>0.5</v>
      </c>
      <c r="AU26">
        <f t="shared" si="28"/>
        <v>1180.1980663696106</v>
      </c>
      <c r="AV26">
        <f t="shared" si="29"/>
        <v>2.069025077203178</v>
      </c>
      <c r="AW26">
        <f t="shared" si="30"/>
        <v>18.551580986009942</v>
      </c>
      <c r="AX26">
        <f t="shared" si="31"/>
        <v>0.20217885662911841</v>
      </c>
      <c r="AY26">
        <f t="shared" si="32"/>
        <v>2.2426511552938715E-3</v>
      </c>
      <c r="AZ26">
        <f t="shared" si="33"/>
        <v>4.7504891850441586</v>
      </c>
      <c r="BA26" t="s">
        <v>330</v>
      </c>
      <c r="BB26">
        <v>452.58</v>
      </c>
      <c r="BC26">
        <f t="shared" si="34"/>
        <v>114.69</v>
      </c>
      <c r="BD26">
        <f t="shared" si="35"/>
        <v>0.15549638155026613</v>
      </c>
      <c r="BE26">
        <f t="shared" si="36"/>
        <v>0.95917778964228506</v>
      </c>
      <c r="BF26">
        <f t="shared" si="37"/>
        <v>-0.12033095100924407</v>
      </c>
      <c r="BG26">
        <f t="shared" si="38"/>
        <v>1.0581978889525232</v>
      </c>
      <c r="BH26">
        <f t="shared" si="39"/>
        <v>1400.0151612903201</v>
      </c>
      <c r="BI26">
        <f t="shared" si="40"/>
        <v>1180.1980663696106</v>
      </c>
      <c r="BJ26">
        <f t="shared" si="41"/>
        <v>0.84298948968658616</v>
      </c>
      <c r="BK26">
        <f t="shared" si="42"/>
        <v>0.19597897937317232</v>
      </c>
      <c r="BL26">
        <v>6</v>
      </c>
      <c r="BM26">
        <v>0.5</v>
      </c>
      <c r="BN26" t="s">
        <v>290</v>
      </c>
      <c r="BO26">
        <v>2</v>
      </c>
      <c r="BP26">
        <v>1608246023.5</v>
      </c>
      <c r="BQ26">
        <v>598.02174193548399</v>
      </c>
      <c r="BR26">
        <v>600.57241935483898</v>
      </c>
      <c r="BS26">
        <v>21.385174193548401</v>
      </c>
      <c r="BT26">
        <v>21.274132258064501</v>
      </c>
      <c r="BU26">
        <v>594.02464516128998</v>
      </c>
      <c r="BV26">
        <v>21.227241935483899</v>
      </c>
      <c r="BW26">
        <v>500.00187096774198</v>
      </c>
      <c r="BX26">
        <v>101.56</v>
      </c>
      <c r="BY26">
        <v>4.7363719354838699E-2</v>
      </c>
      <c r="BZ26">
        <v>27.9955</v>
      </c>
      <c r="CA26">
        <v>28.837932258064502</v>
      </c>
      <c r="CB26">
        <v>999.9</v>
      </c>
      <c r="CC26">
        <v>0</v>
      </c>
      <c r="CD26">
        <v>0</v>
      </c>
      <c r="CE26">
        <v>9992.4177419354801</v>
      </c>
      <c r="CF26">
        <v>0</v>
      </c>
      <c r="CG26">
        <v>359.37651612903198</v>
      </c>
      <c r="CH26">
        <v>1400.0151612903201</v>
      </c>
      <c r="CI26">
        <v>0.89999370967741898</v>
      </c>
      <c r="CJ26">
        <v>0.100006303225806</v>
      </c>
      <c r="CK26">
        <v>0</v>
      </c>
      <c r="CL26">
        <v>549.42329032258101</v>
      </c>
      <c r="CM26">
        <v>4.9993800000000004</v>
      </c>
      <c r="CN26">
        <v>7890.18129032258</v>
      </c>
      <c r="CO26">
        <v>11164.438709677401</v>
      </c>
      <c r="CP26">
        <v>49.207322580645098</v>
      </c>
      <c r="CQ26">
        <v>51.25</v>
      </c>
      <c r="CR26">
        <v>50.0681612903226</v>
      </c>
      <c r="CS26">
        <v>51.061999999999998</v>
      </c>
      <c r="CT26">
        <v>50.686999999999998</v>
      </c>
      <c r="CU26">
        <v>1255.50419354839</v>
      </c>
      <c r="CV26">
        <v>139.51096774193601</v>
      </c>
      <c r="CW26">
        <v>0</v>
      </c>
      <c r="CX26">
        <v>90.5</v>
      </c>
      <c r="CY26">
        <v>0</v>
      </c>
      <c r="CZ26">
        <v>549.43611999999996</v>
      </c>
      <c r="DA26">
        <v>0.72969230328207402</v>
      </c>
      <c r="DB26">
        <v>11.544615424292701</v>
      </c>
      <c r="DC26">
        <v>7890.3756000000003</v>
      </c>
      <c r="DD26">
        <v>15</v>
      </c>
      <c r="DE26">
        <v>1608245958.5</v>
      </c>
      <c r="DF26" t="s">
        <v>326</v>
      </c>
      <c r="DG26">
        <v>1608245958.5</v>
      </c>
      <c r="DH26">
        <v>1608245958.5</v>
      </c>
      <c r="DI26">
        <v>31</v>
      </c>
      <c r="DJ26">
        <v>0.52</v>
      </c>
      <c r="DK26">
        <v>2E-3</v>
      </c>
      <c r="DL26">
        <v>3.9969999999999999</v>
      </c>
      <c r="DM26">
        <v>0.158</v>
      </c>
      <c r="DN26">
        <v>501</v>
      </c>
      <c r="DO26">
        <v>21</v>
      </c>
      <c r="DP26">
        <v>0.25</v>
      </c>
      <c r="DQ26">
        <v>0.21</v>
      </c>
      <c r="DR26">
        <v>2.0819082742470401</v>
      </c>
      <c r="DS26">
        <v>-7.0302782766301294E-2</v>
      </c>
      <c r="DT26">
        <v>0.109339301255028</v>
      </c>
      <c r="DU26">
        <v>1</v>
      </c>
      <c r="DV26">
        <v>-2.5586412903225799</v>
      </c>
      <c r="DW26">
        <v>1.8679354838712199E-2</v>
      </c>
      <c r="DX26">
        <v>0.119908424917005</v>
      </c>
      <c r="DY26">
        <v>1</v>
      </c>
      <c r="DZ26">
        <v>0.112091832258065</v>
      </c>
      <c r="EA26">
        <v>-0.19758165483871001</v>
      </c>
      <c r="EB26">
        <v>1.7386099564629699E-2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3.9969999999999999</v>
      </c>
      <c r="EJ26">
        <v>0.158</v>
      </c>
      <c r="EK26">
        <v>3.9971499999998601</v>
      </c>
      <c r="EL26">
        <v>0</v>
      </c>
      <c r="EM26">
        <v>0</v>
      </c>
      <c r="EN26">
        <v>0</v>
      </c>
      <c r="EO26">
        <v>0.157920000000004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1.2</v>
      </c>
      <c r="EX26">
        <v>1.2</v>
      </c>
      <c r="EY26">
        <v>2</v>
      </c>
      <c r="EZ26">
        <v>490.63299999999998</v>
      </c>
      <c r="FA26">
        <v>506.78800000000001</v>
      </c>
      <c r="FB26">
        <v>24.181100000000001</v>
      </c>
      <c r="FC26">
        <v>32.406399999999998</v>
      </c>
      <c r="FD26">
        <v>30.000399999999999</v>
      </c>
      <c r="FE26">
        <v>32.159799999999997</v>
      </c>
      <c r="FF26">
        <v>32.1952</v>
      </c>
      <c r="FG26">
        <v>28.8811</v>
      </c>
      <c r="FH26">
        <v>46.6922</v>
      </c>
      <c r="FI26">
        <v>42.499299999999998</v>
      </c>
      <c r="FJ26">
        <v>24.1831</v>
      </c>
      <c r="FK26">
        <v>601.29200000000003</v>
      </c>
      <c r="FL26">
        <v>21.311800000000002</v>
      </c>
      <c r="FM26">
        <v>100.831</v>
      </c>
      <c r="FN26">
        <v>100.413</v>
      </c>
    </row>
    <row r="27" spans="1:170" x14ac:dyDescent="0.25">
      <c r="A27">
        <v>11</v>
      </c>
      <c r="B27">
        <v>1608246129.5</v>
      </c>
      <c r="C27">
        <v>895.5</v>
      </c>
      <c r="D27" t="s">
        <v>331</v>
      </c>
      <c r="E27" t="s">
        <v>332</v>
      </c>
      <c r="F27" t="s">
        <v>285</v>
      </c>
      <c r="G27" t="s">
        <v>286</v>
      </c>
      <c r="H27">
        <v>1608246121.75</v>
      </c>
      <c r="I27">
        <f t="shared" si="0"/>
        <v>1.1197718051427553E-4</v>
      </c>
      <c r="J27">
        <f t="shared" si="1"/>
        <v>2.130437821740609</v>
      </c>
      <c r="K27">
        <f t="shared" si="2"/>
        <v>699.48116666666704</v>
      </c>
      <c r="L27">
        <f t="shared" si="3"/>
        <v>130.89527610743622</v>
      </c>
      <c r="M27">
        <f t="shared" si="4"/>
        <v>13.300204304177889</v>
      </c>
      <c r="N27">
        <f t="shared" si="5"/>
        <v>71.073935593790722</v>
      </c>
      <c r="O27">
        <f t="shared" si="6"/>
        <v>6.1319152442905105E-3</v>
      </c>
      <c r="P27">
        <f t="shared" si="7"/>
        <v>2.9588932713656142</v>
      </c>
      <c r="Q27">
        <f t="shared" si="8"/>
        <v>6.1248642422687379E-3</v>
      </c>
      <c r="R27">
        <f t="shared" si="9"/>
        <v>3.8286729662129954E-3</v>
      </c>
      <c r="S27">
        <f t="shared" si="10"/>
        <v>231.29279546559656</v>
      </c>
      <c r="T27">
        <f t="shared" si="11"/>
        <v>29.304082497483975</v>
      </c>
      <c r="U27">
        <f t="shared" si="12"/>
        <v>28.8220566666667</v>
      </c>
      <c r="V27">
        <f t="shared" si="13"/>
        <v>3.9805469067625809</v>
      </c>
      <c r="W27">
        <f t="shared" si="14"/>
        <v>57.48384250765799</v>
      </c>
      <c r="X27">
        <f t="shared" si="15"/>
        <v>2.1791892633643797</v>
      </c>
      <c r="Y27">
        <f t="shared" si="16"/>
        <v>3.7909596302196888</v>
      </c>
      <c r="Z27">
        <f t="shared" si="17"/>
        <v>1.8013576433982013</v>
      </c>
      <c r="AA27">
        <f t="shared" si="18"/>
        <v>-4.9381936606795511</v>
      </c>
      <c r="AB27">
        <f t="shared" si="19"/>
        <v>-133.93340118976408</v>
      </c>
      <c r="AC27">
        <f t="shared" si="20"/>
        <v>-9.9062923277263337</v>
      </c>
      <c r="AD27">
        <f t="shared" si="21"/>
        <v>82.514908287426579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53588.653950226166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333</v>
      </c>
      <c r="AQ27">
        <v>551.01346153846202</v>
      </c>
      <c r="AR27">
        <v>570.4</v>
      </c>
      <c r="AS27">
        <f t="shared" si="27"/>
        <v>3.3987620023734122E-2</v>
      </c>
      <c r="AT27">
        <v>0.5</v>
      </c>
      <c r="AU27">
        <f t="shared" si="28"/>
        <v>1180.1935218533979</v>
      </c>
      <c r="AV27">
        <f t="shared" si="29"/>
        <v>2.130437821740609</v>
      </c>
      <c r="AW27">
        <f t="shared" si="30"/>
        <v>20.055984487612921</v>
      </c>
      <c r="AX27">
        <f t="shared" si="31"/>
        <v>0.20838008415147258</v>
      </c>
      <c r="AY27">
        <f t="shared" si="32"/>
        <v>2.2946959557139813E-3</v>
      </c>
      <c r="AZ27">
        <f t="shared" si="33"/>
        <v>4.7189340813464238</v>
      </c>
      <c r="BA27" t="s">
        <v>334</v>
      </c>
      <c r="BB27">
        <v>451.54</v>
      </c>
      <c r="BC27">
        <f t="shared" si="34"/>
        <v>118.85999999999996</v>
      </c>
      <c r="BD27">
        <f t="shared" si="35"/>
        <v>0.16310397494142656</v>
      </c>
      <c r="BE27">
        <f t="shared" si="36"/>
        <v>0.95770919467433302</v>
      </c>
      <c r="BF27">
        <f t="shared" si="37"/>
        <v>-0.13362937433721822</v>
      </c>
      <c r="BG27">
        <f t="shared" si="38"/>
        <v>1.0569688006708182</v>
      </c>
      <c r="BH27">
        <f t="shared" si="39"/>
        <v>1400.01</v>
      </c>
      <c r="BI27">
        <f t="shared" si="40"/>
        <v>1180.1935218533979</v>
      </c>
      <c r="BJ27">
        <f t="shared" si="41"/>
        <v>0.84298935139991704</v>
      </c>
      <c r="BK27">
        <f t="shared" si="42"/>
        <v>0.19597870279983409</v>
      </c>
      <c r="BL27">
        <v>6</v>
      </c>
      <c r="BM27">
        <v>0.5</v>
      </c>
      <c r="BN27" t="s">
        <v>290</v>
      </c>
      <c r="BO27">
        <v>2</v>
      </c>
      <c r="BP27">
        <v>1608246121.75</v>
      </c>
      <c r="BQ27">
        <v>699.48116666666704</v>
      </c>
      <c r="BR27">
        <v>702.13153333333298</v>
      </c>
      <c r="BS27">
        <v>21.446706666666699</v>
      </c>
      <c r="BT27">
        <v>21.3152233333333</v>
      </c>
      <c r="BU27">
        <v>695.48410000000001</v>
      </c>
      <c r="BV27">
        <v>21.288786666666699</v>
      </c>
      <c r="BW27">
        <v>500.02826666666698</v>
      </c>
      <c r="BX27">
        <v>101.56203333333301</v>
      </c>
      <c r="BY27">
        <v>4.747237E-2</v>
      </c>
      <c r="BZ27">
        <v>27.9824533333333</v>
      </c>
      <c r="CA27">
        <v>28.8220566666667</v>
      </c>
      <c r="CB27">
        <v>999.9</v>
      </c>
      <c r="CC27">
        <v>0</v>
      </c>
      <c r="CD27">
        <v>0</v>
      </c>
      <c r="CE27">
        <v>10011.848333333301</v>
      </c>
      <c r="CF27">
        <v>0</v>
      </c>
      <c r="CG27">
        <v>354.07026666666701</v>
      </c>
      <c r="CH27">
        <v>1400.01</v>
      </c>
      <c r="CI27">
        <v>0.89999743333333304</v>
      </c>
      <c r="CJ27">
        <v>0.100002516666667</v>
      </c>
      <c r="CK27">
        <v>0</v>
      </c>
      <c r="CL27">
        <v>551.016433333333</v>
      </c>
      <c r="CM27">
        <v>4.9993800000000004</v>
      </c>
      <c r="CN27">
        <v>7911.5186666666696</v>
      </c>
      <c r="CO27">
        <v>11164.4066666667</v>
      </c>
      <c r="CP27">
        <v>49.186999999999998</v>
      </c>
      <c r="CQ27">
        <v>51.25</v>
      </c>
      <c r="CR27">
        <v>50.045566666666701</v>
      </c>
      <c r="CS27">
        <v>51.047533333333298</v>
      </c>
      <c r="CT27">
        <v>50.686999999999998</v>
      </c>
      <c r="CU27">
        <v>1255.5060000000001</v>
      </c>
      <c r="CV27">
        <v>139.50399999999999</v>
      </c>
      <c r="CW27">
        <v>0</v>
      </c>
      <c r="CX27">
        <v>97.299999952316298</v>
      </c>
      <c r="CY27">
        <v>0</v>
      </c>
      <c r="CZ27">
        <v>551.01346153846202</v>
      </c>
      <c r="DA27">
        <v>0.52423932615727298</v>
      </c>
      <c r="DB27">
        <v>10.2567521467808</v>
      </c>
      <c r="DC27">
        <v>7911.5380769230796</v>
      </c>
      <c r="DD27">
        <v>15</v>
      </c>
      <c r="DE27">
        <v>1608245958.5</v>
      </c>
      <c r="DF27" t="s">
        <v>326</v>
      </c>
      <c r="DG27">
        <v>1608245958.5</v>
      </c>
      <c r="DH27">
        <v>1608245958.5</v>
      </c>
      <c r="DI27">
        <v>31</v>
      </c>
      <c r="DJ27">
        <v>0.52</v>
      </c>
      <c r="DK27">
        <v>2E-3</v>
      </c>
      <c r="DL27">
        <v>3.9969999999999999</v>
      </c>
      <c r="DM27">
        <v>0.158</v>
      </c>
      <c r="DN27">
        <v>501</v>
      </c>
      <c r="DO27">
        <v>21</v>
      </c>
      <c r="DP27">
        <v>0.25</v>
      </c>
      <c r="DQ27">
        <v>0.21</v>
      </c>
      <c r="DR27">
        <v>2.1282046158437602</v>
      </c>
      <c r="DS27">
        <v>-0.16801633950726</v>
      </c>
      <c r="DT27">
        <v>7.2582458336143296E-2</v>
      </c>
      <c r="DU27">
        <v>1</v>
      </c>
      <c r="DV27">
        <v>-2.6490280645161302</v>
      </c>
      <c r="DW27">
        <v>-4.1632258064364597E-3</v>
      </c>
      <c r="DX27">
        <v>8.6296112962189295E-2</v>
      </c>
      <c r="DY27">
        <v>1</v>
      </c>
      <c r="DZ27">
        <v>0.12949374193548399</v>
      </c>
      <c r="EA27">
        <v>0.17757435483871001</v>
      </c>
      <c r="EB27">
        <v>1.3468335280342801E-2</v>
      </c>
      <c r="EC27">
        <v>1</v>
      </c>
      <c r="ED27">
        <v>3</v>
      </c>
      <c r="EE27">
        <v>3</v>
      </c>
      <c r="EF27" t="s">
        <v>297</v>
      </c>
      <c r="EG27">
        <v>100</v>
      </c>
      <c r="EH27">
        <v>100</v>
      </c>
      <c r="EI27">
        <v>3.9969999999999999</v>
      </c>
      <c r="EJ27">
        <v>0.15790000000000001</v>
      </c>
      <c r="EK27">
        <v>3.9971499999998601</v>
      </c>
      <c r="EL27">
        <v>0</v>
      </c>
      <c r="EM27">
        <v>0</v>
      </c>
      <c r="EN27">
        <v>0</v>
      </c>
      <c r="EO27">
        <v>0.157920000000004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2.9</v>
      </c>
      <c r="EX27">
        <v>2.9</v>
      </c>
      <c r="EY27">
        <v>2</v>
      </c>
      <c r="EZ27">
        <v>490.62299999999999</v>
      </c>
      <c r="FA27">
        <v>507.04399999999998</v>
      </c>
      <c r="FB27">
        <v>24.235199999999999</v>
      </c>
      <c r="FC27">
        <v>32.476799999999997</v>
      </c>
      <c r="FD27">
        <v>30.0002</v>
      </c>
      <c r="FE27">
        <v>32.2181</v>
      </c>
      <c r="FF27">
        <v>32.251600000000003</v>
      </c>
      <c r="FG27">
        <v>32.7592</v>
      </c>
      <c r="FH27">
        <v>47.522399999999998</v>
      </c>
      <c r="FI27">
        <v>42.8735</v>
      </c>
      <c r="FJ27">
        <v>24.238</v>
      </c>
      <c r="FK27">
        <v>702.12</v>
      </c>
      <c r="FL27">
        <v>21.1953</v>
      </c>
      <c r="FM27">
        <v>100.81699999999999</v>
      </c>
      <c r="FN27">
        <v>100.404</v>
      </c>
    </row>
    <row r="28" spans="1:170" x14ac:dyDescent="0.25">
      <c r="A28">
        <v>12</v>
      </c>
      <c r="B28">
        <v>1608246220.5</v>
      </c>
      <c r="C28">
        <v>986.5</v>
      </c>
      <c r="D28" t="s">
        <v>335</v>
      </c>
      <c r="E28" t="s">
        <v>336</v>
      </c>
      <c r="F28" t="s">
        <v>285</v>
      </c>
      <c r="G28" t="s">
        <v>286</v>
      </c>
      <c r="H28">
        <v>1608246212.75</v>
      </c>
      <c r="I28">
        <f t="shared" si="0"/>
        <v>1.3794448907197279E-4</v>
      </c>
      <c r="J28">
        <f t="shared" si="1"/>
        <v>2.6413453525531652</v>
      </c>
      <c r="K28">
        <f t="shared" si="2"/>
        <v>799.26310000000001</v>
      </c>
      <c r="L28">
        <f t="shared" si="3"/>
        <v>219.21711617154477</v>
      </c>
      <c r="M28">
        <f t="shared" si="4"/>
        <v>22.275174228422024</v>
      </c>
      <c r="N28">
        <f t="shared" si="5"/>
        <v>81.215030640749234</v>
      </c>
      <c r="O28">
        <f t="shared" si="6"/>
        <v>7.4886717994243181E-3</v>
      </c>
      <c r="P28">
        <f t="shared" si="7"/>
        <v>2.9568448749084446</v>
      </c>
      <c r="Q28">
        <f t="shared" si="8"/>
        <v>7.4781509901329681E-3</v>
      </c>
      <c r="R28">
        <f t="shared" si="9"/>
        <v>4.6747883696750996E-3</v>
      </c>
      <c r="S28">
        <f t="shared" si="10"/>
        <v>231.29046894549342</v>
      </c>
      <c r="T28">
        <f t="shared" si="11"/>
        <v>29.309597441367927</v>
      </c>
      <c r="U28">
        <f t="shared" si="12"/>
        <v>28.828279999999999</v>
      </c>
      <c r="V28">
        <f t="shared" si="13"/>
        <v>3.9819824835681645</v>
      </c>
      <c r="W28">
        <f t="shared" si="14"/>
        <v>57.053082238174845</v>
      </c>
      <c r="X28">
        <f t="shared" si="15"/>
        <v>2.1642943706518052</v>
      </c>
      <c r="Y28">
        <f t="shared" si="16"/>
        <v>3.7934749285178007</v>
      </c>
      <c r="Z28">
        <f t="shared" si="17"/>
        <v>1.8176881129163593</v>
      </c>
      <c r="AA28">
        <f t="shared" si="18"/>
        <v>-6.083351968074</v>
      </c>
      <c r="AB28">
        <f t="shared" si="19"/>
        <v>-133.01919126672072</v>
      </c>
      <c r="AC28">
        <f t="shared" si="20"/>
        <v>-9.8463514604517215</v>
      </c>
      <c r="AD28">
        <f t="shared" si="21"/>
        <v>82.341574250246964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53527.003093357132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337</v>
      </c>
      <c r="AQ28">
        <v>552.78247999999996</v>
      </c>
      <c r="AR28">
        <v>573.95000000000005</v>
      </c>
      <c r="AS28">
        <f t="shared" si="27"/>
        <v>3.6880425124139915E-2</v>
      </c>
      <c r="AT28">
        <v>0.5</v>
      </c>
      <c r="AU28">
        <f t="shared" si="28"/>
        <v>1180.1844818532547</v>
      </c>
      <c r="AV28">
        <f t="shared" si="29"/>
        <v>2.6413453525531652</v>
      </c>
      <c r="AW28">
        <f t="shared" si="30"/>
        <v>21.762852707830412</v>
      </c>
      <c r="AX28">
        <f t="shared" si="31"/>
        <v>0.21730115863751201</v>
      </c>
      <c r="AY28">
        <f t="shared" si="32"/>
        <v>2.7276183358337478E-3</v>
      </c>
      <c r="AZ28">
        <f t="shared" si="33"/>
        <v>4.6835612858262916</v>
      </c>
      <c r="BA28" t="s">
        <v>338</v>
      </c>
      <c r="BB28">
        <v>449.23</v>
      </c>
      <c r="BC28">
        <f t="shared" si="34"/>
        <v>124.72000000000003</v>
      </c>
      <c r="BD28">
        <f t="shared" si="35"/>
        <v>0.16972033354714622</v>
      </c>
      <c r="BE28">
        <f t="shared" si="36"/>
        <v>0.95566062889951475</v>
      </c>
      <c r="BF28">
        <f t="shared" si="37"/>
        <v>-0.14956532326004912</v>
      </c>
      <c r="BG28">
        <f t="shared" si="38"/>
        <v>1.0555747868049867</v>
      </c>
      <c r="BH28">
        <f t="shared" si="39"/>
        <v>1399.99966666667</v>
      </c>
      <c r="BI28">
        <f t="shared" si="40"/>
        <v>1180.1844818532547</v>
      </c>
      <c r="BJ28">
        <f t="shared" si="41"/>
        <v>0.84298911632116003</v>
      </c>
      <c r="BK28">
        <f t="shared" si="42"/>
        <v>0.19597823264232031</v>
      </c>
      <c r="BL28">
        <v>6</v>
      </c>
      <c r="BM28">
        <v>0.5</v>
      </c>
      <c r="BN28" t="s">
        <v>290</v>
      </c>
      <c r="BO28">
        <v>2</v>
      </c>
      <c r="BP28">
        <v>1608246212.75</v>
      </c>
      <c r="BQ28">
        <v>799.26310000000001</v>
      </c>
      <c r="BR28">
        <v>802.56500000000005</v>
      </c>
      <c r="BS28">
        <v>21.299513333333302</v>
      </c>
      <c r="BT28">
        <v>21.137506666666699</v>
      </c>
      <c r="BU28">
        <v>795.26593333333301</v>
      </c>
      <c r="BV28">
        <v>21.141586666666701</v>
      </c>
      <c r="BW28">
        <v>500.00290000000001</v>
      </c>
      <c r="BX28">
        <v>101.5643</v>
      </c>
      <c r="BY28">
        <v>4.8086009999999998E-2</v>
      </c>
      <c r="BZ28">
        <v>27.993829999999999</v>
      </c>
      <c r="CA28">
        <v>28.828279999999999</v>
      </c>
      <c r="CB28">
        <v>999.9</v>
      </c>
      <c r="CC28">
        <v>0</v>
      </c>
      <c r="CD28">
        <v>0</v>
      </c>
      <c r="CE28">
        <v>9999.9993333333296</v>
      </c>
      <c r="CF28">
        <v>0</v>
      </c>
      <c r="CG28">
        <v>353.52103333333298</v>
      </c>
      <c r="CH28">
        <v>1399.99966666667</v>
      </c>
      <c r="CI28">
        <v>0.90000626666666705</v>
      </c>
      <c r="CJ28">
        <v>9.9993633333333304E-2</v>
      </c>
      <c r="CK28">
        <v>0</v>
      </c>
      <c r="CL28">
        <v>552.78089999999997</v>
      </c>
      <c r="CM28">
        <v>4.9993800000000004</v>
      </c>
      <c r="CN28">
        <v>7932.9593333333296</v>
      </c>
      <c r="CO28">
        <v>11164.346666666699</v>
      </c>
      <c r="CP28">
        <v>49.186999999999998</v>
      </c>
      <c r="CQ28">
        <v>51.186999999999998</v>
      </c>
      <c r="CR28">
        <v>50.014466666666699</v>
      </c>
      <c r="CS28">
        <v>51</v>
      </c>
      <c r="CT28">
        <v>50.664266666666698</v>
      </c>
      <c r="CU28">
        <v>1255.50766666667</v>
      </c>
      <c r="CV28">
        <v>139.49199999999999</v>
      </c>
      <c r="CW28">
        <v>0</v>
      </c>
      <c r="CX28">
        <v>90.200000047683702</v>
      </c>
      <c r="CY28">
        <v>0</v>
      </c>
      <c r="CZ28">
        <v>552.78247999999996</v>
      </c>
      <c r="DA28">
        <v>0.25515385247729</v>
      </c>
      <c r="DB28">
        <v>18.419230794836899</v>
      </c>
      <c r="DC28">
        <v>7933.0684000000001</v>
      </c>
      <c r="DD28">
        <v>15</v>
      </c>
      <c r="DE28">
        <v>1608245958.5</v>
      </c>
      <c r="DF28" t="s">
        <v>326</v>
      </c>
      <c r="DG28">
        <v>1608245958.5</v>
      </c>
      <c r="DH28">
        <v>1608245958.5</v>
      </c>
      <c r="DI28">
        <v>31</v>
      </c>
      <c r="DJ28">
        <v>0.52</v>
      </c>
      <c r="DK28">
        <v>2E-3</v>
      </c>
      <c r="DL28">
        <v>3.9969999999999999</v>
      </c>
      <c r="DM28">
        <v>0.158</v>
      </c>
      <c r="DN28">
        <v>501</v>
      </c>
      <c r="DO28">
        <v>21</v>
      </c>
      <c r="DP28">
        <v>0.25</v>
      </c>
      <c r="DQ28">
        <v>0.21</v>
      </c>
      <c r="DR28">
        <v>2.6380961928737698</v>
      </c>
      <c r="DS28">
        <v>-4.97412244985284E-2</v>
      </c>
      <c r="DT28">
        <v>9.3337748578299101E-2</v>
      </c>
      <c r="DU28">
        <v>1</v>
      </c>
      <c r="DV28">
        <v>-3.2992538709677399</v>
      </c>
      <c r="DW28">
        <v>8.7490161290334101E-2</v>
      </c>
      <c r="DX28">
        <v>0.11076178433415799</v>
      </c>
      <c r="DY28">
        <v>1</v>
      </c>
      <c r="DZ28">
        <v>0.16290216129032301</v>
      </c>
      <c r="EA28">
        <v>-6.2325290322580801E-2</v>
      </c>
      <c r="EB28">
        <v>4.9336161382693604E-3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3.9969999999999999</v>
      </c>
      <c r="EJ28">
        <v>0.15790000000000001</v>
      </c>
      <c r="EK28">
        <v>3.9971499999998601</v>
      </c>
      <c r="EL28">
        <v>0</v>
      </c>
      <c r="EM28">
        <v>0</v>
      </c>
      <c r="EN28">
        <v>0</v>
      </c>
      <c r="EO28">
        <v>0.157920000000004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4.4000000000000004</v>
      </c>
      <c r="EX28">
        <v>4.4000000000000004</v>
      </c>
      <c r="EY28">
        <v>2</v>
      </c>
      <c r="EZ28">
        <v>491.06200000000001</v>
      </c>
      <c r="FA28">
        <v>506.89800000000002</v>
      </c>
      <c r="FB28">
        <v>24.1952</v>
      </c>
      <c r="FC28">
        <v>32.510599999999997</v>
      </c>
      <c r="FD28">
        <v>30.0002</v>
      </c>
      <c r="FE28">
        <v>32.254100000000001</v>
      </c>
      <c r="FF28">
        <v>32.285800000000002</v>
      </c>
      <c r="FG28">
        <v>36.509399999999999</v>
      </c>
      <c r="FH28">
        <v>48.152299999999997</v>
      </c>
      <c r="FI28">
        <v>43.257199999999997</v>
      </c>
      <c r="FJ28">
        <v>24.1997</v>
      </c>
      <c r="FK28">
        <v>802.59900000000005</v>
      </c>
      <c r="FL28">
        <v>21.314399999999999</v>
      </c>
      <c r="FM28">
        <v>100.815</v>
      </c>
      <c r="FN28">
        <v>100.402</v>
      </c>
    </row>
    <row r="29" spans="1:170" x14ac:dyDescent="0.25">
      <c r="A29">
        <v>13</v>
      </c>
      <c r="B29">
        <v>1608246315.5</v>
      </c>
      <c r="C29">
        <v>1081.5</v>
      </c>
      <c r="D29" t="s">
        <v>339</v>
      </c>
      <c r="E29" t="s">
        <v>340</v>
      </c>
      <c r="F29" t="s">
        <v>285</v>
      </c>
      <c r="G29" t="s">
        <v>286</v>
      </c>
      <c r="H29">
        <v>1608246307.75</v>
      </c>
      <c r="I29">
        <f t="shared" si="0"/>
        <v>4.2083732665470878E-5</v>
      </c>
      <c r="J29">
        <f t="shared" si="1"/>
        <v>2.9767935130886047</v>
      </c>
      <c r="K29">
        <f t="shared" si="2"/>
        <v>899.39316666666696</v>
      </c>
      <c r="L29">
        <f t="shared" si="3"/>
        <v>-1174.9846103502289</v>
      </c>
      <c r="M29">
        <f t="shared" si="4"/>
        <v>-119.39336817867782</v>
      </c>
      <c r="N29">
        <f t="shared" si="5"/>
        <v>91.389775269663289</v>
      </c>
      <c r="O29">
        <f t="shared" si="6"/>
        <v>2.2924194345554055E-3</v>
      </c>
      <c r="P29">
        <f t="shared" si="7"/>
        <v>2.9575883485091339</v>
      </c>
      <c r="Q29">
        <f t="shared" si="8"/>
        <v>2.291432755269661E-3</v>
      </c>
      <c r="R29">
        <f t="shared" si="9"/>
        <v>1.4322340837263853E-3</v>
      </c>
      <c r="S29">
        <f t="shared" si="10"/>
        <v>231.29241984260008</v>
      </c>
      <c r="T29">
        <f t="shared" si="11"/>
        <v>29.34081757395348</v>
      </c>
      <c r="U29">
        <f t="shared" si="12"/>
        <v>28.847986666666699</v>
      </c>
      <c r="V29">
        <f t="shared" si="13"/>
        <v>3.986531327541869</v>
      </c>
      <c r="W29">
        <f t="shared" si="14"/>
        <v>57.363655766954622</v>
      </c>
      <c r="X29">
        <f t="shared" si="15"/>
        <v>2.1769425283179764</v>
      </c>
      <c r="Y29">
        <f t="shared" si="16"/>
        <v>3.7949856912223572</v>
      </c>
      <c r="Z29">
        <f t="shared" si="17"/>
        <v>1.8095887992238926</v>
      </c>
      <c r="AA29">
        <f t="shared" si="18"/>
        <v>-1.8558926105472657</v>
      </c>
      <c r="AB29">
        <f t="shared" si="19"/>
        <v>-135.10581591663282</v>
      </c>
      <c r="AC29">
        <f t="shared" si="20"/>
        <v>-9.9996147293604576</v>
      </c>
      <c r="AD29">
        <f t="shared" si="21"/>
        <v>84.331096586059545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53547.4518015625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341</v>
      </c>
      <c r="AQ29">
        <v>554.80203846153802</v>
      </c>
      <c r="AR29">
        <v>578.05999999999995</v>
      </c>
      <c r="AS29">
        <f t="shared" si="27"/>
        <v>4.0234511189949029E-2</v>
      </c>
      <c r="AT29">
        <v>0.5</v>
      </c>
      <c r="AU29">
        <f t="shared" si="28"/>
        <v>1180.1918118533872</v>
      </c>
      <c r="AV29">
        <f t="shared" si="29"/>
        <v>2.9767935130886047</v>
      </c>
      <c r="AW29">
        <f t="shared" si="30"/>
        <v>23.742220330150662</v>
      </c>
      <c r="AX29">
        <f t="shared" si="31"/>
        <v>0.21075666885790392</v>
      </c>
      <c r="AY29">
        <f t="shared" si="32"/>
        <v>3.0118332945580557E-3</v>
      </c>
      <c r="AZ29">
        <f t="shared" si="33"/>
        <v>4.6431512299761275</v>
      </c>
      <c r="BA29" t="s">
        <v>342</v>
      </c>
      <c r="BB29">
        <v>456.23</v>
      </c>
      <c r="BC29">
        <f t="shared" si="34"/>
        <v>121.82999999999993</v>
      </c>
      <c r="BD29">
        <f t="shared" si="35"/>
        <v>0.19090504422935189</v>
      </c>
      <c r="BE29">
        <f t="shared" si="36"/>
        <v>0.9565800024947877</v>
      </c>
      <c r="BF29">
        <f t="shared" si="37"/>
        <v>-0.16925107197635786</v>
      </c>
      <c r="BG29">
        <f t="shared" si="38"/>
        <v>1.0539608721603198</v>
      </c>
      <c r="BH29">
        <f t="shared" si="39"/>
        <v>1400.008</v>
      </c>
      <c r="BI29">
        <f t="shared" si="40"/>
        <v>1180.1918118533872</v>
      </c>
      <c r="BJ29">
        <f t="shared" si="41"/>
        <v>0.842989334241938</v>
      </c>
      <c r="BK29">
        <f t="shared" si="42"/>
        <v>0.19597866848387613</v>
      </c>
      <c r="BL29">
        <v>6</v>
      </c>
      <c r="BM29">
        <v>0.5</v>
      </c>
      <c r="BN29" t="s">
        <v>290</v>
      </c>
      <c r="BO29">
        <v>2</v>
      </c>
      <c r="BP29">
        <v>1608246307.75</v>
      </c>
      <c r="BQ29">
        <v>899.39316666666696</v>
      </c>
      <c r="BR29">
        <v>903.01059999999995</v>
      </c>
      <c r="BS29">
        <v>21.423919999999999</v>
      </c>
      <c r="BT29">
        <v>21.374503333333301</v>
      </c>
      <c r="BU29">
        <v>895.39593333333301</v>
      </c>
      <c r="BV29">
        <v>21.265989999999999</v>
      </c>
      <c r="BW29">
        <v>500.01916666666699</v>
      </c>
      <c r="BX29">
        <v>101.56466666666699</v>
      </c>
      <c r="BY29">
        <v>4.8041386666666699E-2</v>
      </c>
      <c r="BZ29">
        <v>28.00066</v>
      </c>
      <c r="CA29">
        <v>28.847986666666699</v>
      </c>
      <c r="CB29">
        <v>999.9</v>
      </c>
      <c r="CC29">
        <v>0</v>
      </c>
      <c r="CD29">
        <v>0</v>
      </c>
      <c r="CE29">
        <v>10004.1816666667</v>
      </c>
      <c r="CF29">
        <v>0</v>
      </c>
      <c r="CG29">
        <v>352.51960000000003</v>
      </c>
      <c r="CH29">
        <v>1400.008</v>
      </c>
      <c r="CI29">
        <v>0.89999813333333301</v>
      </c>
      <c r="CJ29">
        <v>0.10000181666666701</v>
      </c>
      <c r="CK29">
        <v>0</v>
      </c>
      <c r="CL29">
        <v>554.79840000000002</v>
      </c>
      <c r="CM29">
        <v>4.9993800000000004</v>
      </c>
      <c r="CN29">
        <v>7961.15333333333</v>
      </c>
      <c r="CO29">
        <v>11164.393333333301</v>
      </c>
      <c r="CP29">
        <v>49.186999999999998</v>
      </c>
      <c r="CQ29">
        <v>51.178733333333298</v>
      </c>
      <c r="CR29">
        <v>50.020666666666699</v>
      </c>
      <c r="CS29">
        <v>51</v>
      </c>
      <c r="CT29">
        <v>50.682866666666598</v>
      </c>
      <c r="CU29">
        <v>1255.5050000000001</v>
      </c>
      <c r="CV29">
        <v>139.50299999999999</v>
      </c>
      <c r="CW29">
        <v>0</v>
      </c>
      <c r="CX29">
        <v>94.5</v>
      </c>
      <c r="CY29">
        <v>0</v>
      </c>
      <c r="CZ29">
        <v>554.80203846153802</v>
      </c>
      <c r="DA29">
        <v>0.94731623454938296</v>
      </c>
      <c r="DB29">
        <v>17.338119645043601</v>
      </c>
      <c r="DC29">
        <v>7961.2392307692298</v>
      </c>
      <c r="DD29">
        <v>15</v>
      </c>
      <c r="DE29">
        <v>1608245958.5</v>
      </c>
      <c r="DF29" t="s">
        <v>326</v>
      </c>
      <c r="DG29">
        <v>1608245958.5</v>
      </c>
      <c r="DH29">
        <v>1608245958.5</v>
      </c>
      <c r="DI29">
        <v>31</v>
      </c>
      <c r="DJ29">
        <v>0.52</v>
      </c>
      <c r="DK29">
        <v>2E-3</v>
      </c>
      <c r="DL29">
        <v>3.9969999999999999</v>
      </c>
      <c r="DM29">
        <v>0.158</v>
      </c>
      <c r="DN29">
        <v>501</v>
      </c>
      <c r="DO29">
        <v>21</v>
      </c>
      <c r="DP29">
        <v>0.25</v>
      </c>
      <c r="DQ29">
        <v>0.21</v>
      </c>
      <c r="DR29">
        <v>2.9643374323858702</v>
      </c>
      <c r="DS29">
        <v>-0.31140976757661798</v>
      </c>
      <c r="DT29">
        <v>0.178902226598815</v>
      </c>
      <c r="DU29">
        <v>1</v>
      </c>
      <c r="DV29">
        <v>-3.6100841935483898</v>
      </c>
      <c r="DW29">
        <v>0.13828161290323801</v>
      </c>
      <c r="DX29">
        <v>0.215341490432682</v>
      </c>
      <c r="DY29">
        <v>1</v>
      </c>
      <c r="DZ29">
        <v>4.9185609677419397E-2</v>
      </c>
      <c r="EA29">
        <v>3.2934048387096702E-2</v>
      </c>
      <c r="EB29">
        <v>2.8694999935759101E-3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3.9969999999999999</v>
      </c>
      <c r="EJ29">
        <v>0.15790000000000001</v>
      </c>
      <c r="EK29">
        <v>3.9971499999998601</v>
      </c>
      <c r="EL29">
        <v>0</v>
      </c>
      <c r="EM29">
        <v>0</v>
      </c>
      <c r="EN29">
        <v>0</v>
      </c>
      <c r="EO29">
        <v>0.157920000000004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6</v>
      </c>
      <c r="EX29">
        <v>6</v>
      </c>
      <c r="EY29">
        <v>2</v>
      </c>
      <c r="EZ29">
        <v>490.86900000000003</v>
      </c>
      <c r="FA29">
        <v>507.26100000000002</v>
      </c>
      <c r="FB29">
        <v>24.137599999999999</v>
      </c>
      <c r="FC29">
        <v>32.555300000000003</v>
      </c>
      <c r="FD29">
        <v>30.000499999999999</v>
      </c>
      <c r="FE29">
        <v>32.299500000000002</v>
      </c>
      <c r="FF29">
        <v>32.332299999999996</v>
      </c>
      <c r="FG29">
        <v>40.212499999999999</v>
      </c>
      <c r="FH29">
        <v>46.752299999999998</v>
      </c>
      <c r="FI29">
        <v>43.644100000000002</v>
      </c>
      <c r="FJ29">
        <v>24.1282</v>
      </c>
      <c r="FK29">
        <v>903.24699999999996</v>
      </c>
      <c r="FL29">
        <v>21.4876</v>
      </c>
      <c r="FM29">
        <v>100.806</v>
      </c>
      <c r="FN29">
        <v>100.393</v>
      </c>
    </row>
    <row r="30" spans="1:170" x14ac:dyDescent="0.25">
      <c r="A30">
        <v>14</v>
      </c>
      <c r="B30">
        <v>1608246409.5</v>
      </c>
      <c r="C30">
        <v>1175.5</v>
      </c>
      <c r="D30" t="s">
        <v>343</v>
      </c>
      <c r="E30" t="s">
        <v>344</v>
      </c>
      <c r="F30" t="s">
        <v>285</v>
      </c>
      <c r="G30" t="s">
        <v>286</v>
      </c>
      <c r="H30">
        <v>1608246401.75</v>
      </c>
      <c r="I30">
        <f t="shared" si="0"/>
        <v>1.7710234495877053E-4</v>
      </c>
      <c r="J30">
        <f t="shared" si="1"/>
        <v>4.7364197798099346</v>
      </c>
      <c r="K30">
        <f t="shared" si="2"/>
        <v>1197.9829999999999</v>
      </c>
      <c r="L30">
        <f t="shared" si="3"/>
        <v>390.62169996664738</v>
      </c>
      <c r="M30">
        <f t="shared" si="4"/>
        <v>39.692987688251328</v>
      </c>
      <c r="N30">
        <f t="shared" si="5"/>
        <v>121.73293105271546</v>
      </c>
      <c r="O30">
        <f t="shared" si="6"/>
        <v>9.6803037735769572E-3</v>
      </c>
      <c r="P30">
        <f t="shared" si="7"/>
        <v>2.9560173386686555</v>
      </c>
      <c r="Q30">
        <f t="shared" si="8"/>
        <v>9.6627267199258359E-3</v>
      </c>
      <c r="R30">
        <f t="shared" si="9"/>
        <v>6.0407807364519055E-3</v>
      </c>
      <c r="S30">
        <f t="shared" si="10"/>
        <v>231.29012692856639</v>
      </c>
      <c r="T30">
        <f t="shared" si="11"/>
        <v>29.289965557541059</v>
      </c>
      <c r="U30">
        <f t="shared" si="12"/>
        <v>28.841046666666699</v>
      </c>
      <c r="V30">
        <f t="shared" si="13"/>
        <v>3.9849288668547111</v>
      </c>
      <c r="W30">
        <f t="shared" si="14"/>
        <v>57.473267325357256</v>
      </c>
      <c r="X30">
        <f t="shared" si="15"/>
        <v>2.1789772245267947</v>
      </c>
      <c r="Y30">
        <f t="shared" si="16"/>
        <v>3.7912882387416103</v>
      </c>
      <c r="Z30">
        <f t="shared" si="17"/>
        <v>1.8059516423279165</v>
      </c>
      <c r="AA30">
        <f t="shared" si="18"/>
        <v>-7.8102134126817804</v>
      </c>
      <c r="AB30">
        <f t="shared" si="19"/>
        <v>-136.59263830802144</v>
      </c>
      <c r="AC30">
        <f t="shared" si="20"/>
        <v>-10.113841677299829</v>
      </c>
      <c r="AD30">
        <f t="shared" si="21"/>
        <v>76.773433530563352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53504.719052402426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345</v>
      </c>
      <c r="AQ30">
        <v>559.74336000000005</v>
      </c>
      <c r="AR30">
        <v>587.29</v>
      </c>
      <c r="AS30">
        <f t="shared" si="27"/>
        <v>4.6904663794717916E-2</v>
      </c>
      <c r="AT30">
        <v>0.5</v>
      </c>
      <c r="AU30">
        <f t="shared" si="28"/>
        <v>1180.1845518531586</v>
      </c>
      <c r="AV30">
        <f t="shared" si="29"/>
        <v>4.7364197798099346</v>
      </c>
      <c r="AW30">
        <f t="shared" si="30"/>
        <v>27.67807981019612</v>
      </c>
      <c r="AX30">
        <f t="shared" si="31"/>
        <v>0.22222411415144136</v>
      </c>
      <c r="AY30">
        <f t="shared" si="32"/>
        <v>4.5028273343196232E-3</v>
      </c>
      <c r="AZ30">
        <f t="shared" si="33"/>
        <v>4.5544620204668904</v>
      </c>
      <c r="BA30" t="s">
        <v>346</v>
      </c>
      <c r="BB30">
        <v>456.78</v>
      </c>
      <c r="BC30">
        <f t="shared" si="34"/>
        <v>130.51</v>
      </c>
      <c r="BD30">
        <f t="shared" si="35"/>
        <v>0.21106919010037478</v>
      </c>
      <c r="BE30">
        <f t="shared" si="36"/>
        <v>0.95347734645135984</v>
      </c>
      <c r="BF30">
        <f t="shared" si="37"/>
        <v>-0.21489430699159226</v>
      </c>
      <c r="BG30">
        <f t="shared" si="38"/>
        <v>1.0503364361091578</v>
      </c>
      <c r="BH30">
        <f t="shared" si="39"/>
        <v>1400</v>
      </c>
      <c r="BI30">
        <f t="shared" si="40"/>
        <v>1180.1845518531586</v>
      </c>
      <c r="BJ30">
        <f t="shared" si="41"/>
        <v>0.84298896560939895</v>
      </c>
      <c r="BK30">
        <f t="shared" si="42"/>
        <v>0.19597793121879811</v>
      </c>
      <c r="BL30">
        <v>6</v>
      </c>
      <c r="BM30">
        <v>0.5</v>
      </c>
      <c r="BN30" t="s">
        <v>290</v>
      </c>
      <c r="BO30">
        <v>2</v>
      </c>
      <c r="BP30">
        <v>1608246401.75</v>
      </c>
      <c r="BQ30">
        <v>1197.9829999999999</v>
      </c>
      <c r="BR30">
        <v>1203.92133333333</v>
      </c>
      <c r="BS30">
        <v>21.443480000000001</v>
      </c>
      <c r="BT30">
        <v>21.235513333333301</v>
      </c>
      <c r="BU30">
        <v>1193.9846666666699</v>
      </c>
      <c r="BV30">
        <v>21.2855633333333</v>
      </c>
      <c r="BW30">
        <v>499.99740000000003</v>
      </c>
      <c r="BX30">
        <v>101.56699999999999</v>
      </c>
      <c r="BY30">
        <v>4.7906933333333297E-2</v>
      </c>
      <c r="BZ30">
        <v>27.98394</v>
      </c>
      <c r="CA30">
        <v>28.841046666666699</v>
      </c>
      <c r="CB30">
        <v>999.9</v>
      </c>
      <c r="CC30">
        <v>0</v>
      </c>
      <c r="CD30">
        <v>0</v>
      </c>
      <c r="CE30">
        <v>9995.0396666666693</v>
      </c>
      <c r="CF30">
        <v>0</v>
      </c>
      <c r="CG30">
        <v>351.34969999999998</v>
      </c>
      <c r="CH30">
        <v>1400</v>
      </c>
      <c r="CI30">
        <v>0.90001133333333305</v>
      </c>
      <c r="CJ30">
        <v>9.9988439999999998E-2</v>
      </c>
      <c r="CK30">
        <v>0</v>
      </c>
      <c r="CL30">
        <v>559.71333333333303</v>
      </c>
      <c r="CM30">
        <v>4.9993800000000004</v>
      </c>
      <c r="CN30">
        <v>8033.3720000000003</v>
      </c>
      <c r="CO30">
        <v>11164.3666666667</v>
      </c>
      <c r="CP30">
        <v>49.186999999999998</v>
      </c>
      <c r="CQ30">
        <v>51.182866666666598</v>
      </c>
      <c r="CR30">
        <v>50.024733333333302</v>
      </c>
      <c r="CS30">
        <v>51</v>
      </c>
      <c r="CT30">
        <v>50.668399999999998</v>
      </c>
      <c r="CU30">
        <v>1255.5150000000001</v>
      </c>
      <c r="CV30">
        <v>139.48500000000001</v>
      </c>
      <c r="CW30">
        <v>0</v>
      </c>
      <c r="CX30">
        <v>93</v>
      </c>
      <c r="CY30">
        <v>0</v>
      </c>
      <c r="CZ30">
        <v>559.74336000000005</v>
      </c>
      <c r="DA30">
        <v>1.677769241285</v>
      </c>
      <c r="DB30">
        <v>41.9030769879313</v>
      </c>
      <c r="DC30">
        <v>8033.5627999999997</v>
      </c>
      <c r="DD30">
        <v>15</v>
      </c>
      <c r="DE30">
        <v>1608245958.5</v>
      </c>
      <c r="DF30" t="s">
        <v>326</v>
      </c>
      <c r="DG30">
        <v>1608245958.5</v>
      </c>
      <c r="DH30">
        <v>1608245958.5</v>
      </c>
      <c r="DI30">
        <v>31</v>
      </c>
      <c r="DJ30">
        <v>0.52</v>
      </c>
      <c r="DK30">
        <v>2E-3</v>
      </c>
      <c r="DL30">
        <v>3.9969999999999999</v>
      </c>
      <c r="DM30">
        <v>0.158</v>
      </c>
      <c r="DN30">
        <v>501</v>
      </c>
      <c r="DO30">
        <v>21</v>
      </c>
      <c r="DP30">
        <v>0.25</v>
      </c>
      <c r="DQ30">
        <v>0.21</v>
      </c>
      <c r="DR30">
        <v>4.73849430415253</v>
      </c>
      <c r="DS30">
        <v>-0.18039017267301699</v>
      </c>
      <c r="DT30">
        <v>0.178778586624737</v>
      </c>
      <c r="DU30">
        <v>1</v>
      </c>
      <c r="DV30">
        <v>-5.9451235483870999</v>
      </c>
      <c r="DW30">
        <v>2.2335000000030199E-2</v>
      </c>
      <c r="DX30">
        <v>0.211007468306118</v>
      </c>
      <c r="DY30">
        <v>1</v>
      </c>
      <c r="DZ30">
        <v>0.20745516129032299</v>
      </c>
      <c r="EA30">
        <v>5.0164645161290503E-2</v>
      </c>
      <c r="EB30">
        <v>4.7301544890325196E-3</v>
      </c>
      <c r="EC30">
        <v>1</v>
      </c>
      <c r="ED30">
        <v>3</v>
      </c>
      <c r="EE30">
        <v>3</v>
      </c>
      <c r="EF30" t="s">
        <v>297</v>
      </c>
      <c r="EG30">
        <v>100</v>
      </c>
      <c r="EH30">
        <v>100</v>
      </c>
      <c r="EI30">
        <v>4</v>
      </c>
      <c r="EJ30">
        <v>0.15790000000000001</v>
      </c>
      <c r="EK30">
        <v>3.9971499999998601</v>
      </c>
      <c r="EL30">
        <v>0</v>
      </c>
      <c r="EM30">
        <v>0</v>
      </c>
      <c r="EN30">
        <v>0</v>
      </c>
      <c r="EO30">
        <v>0.157920000000004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7.5</v>
      </c>
      <c r="EX30">
        <v>7.5</v>
      </c>
      <c r="EY30">
        <v>2</v>
      </c>
      <c r="EZ30">
        <v>491.048</v>
      </c>
      <c r="FA30">
        <v>507.50900000000001</v>
      </c>
      <c r="FB30">
        <v>24.183499999999999</v>
      </c>
      <c r="FC30">
        <v>32.6051</v>
      </c>
      <c r="FD30">
        <v>30.0001</v>
      </c>
      <c r="FE30">
        <v>32.345300000000002</v>
      </c>
      <c r="FF30">
        <v>32.377299999999998</v>
      </c>
      <c r="FG30">
        <v>50.819600000000001</v>
      </c>
      <c r="FH30">
        <v>51.4499</v>
      </c>
      <c r="FI30">
        <v>44.020200000000003</v>
      </c>
      <c r="FJ30">
        <v>24.185300000000002</v>
      </c>
      <c r="FK30">
        <v>1204.1400000000001</v>
      </c>
      <c r="FL30">
        <v>21.140699999999999</v>
      </c>
      <c r="FM30">
        <v>100.79900000000001</v>
      </c>
      <c r="FN30">
        <v>100.38800000000001</v>
      </c>
    </row>
    <row r="31" spans="1:170" x14ac:dyDescent="0.25">
      <c r="A31">
        <v>15</v>
      </c>
      <c r="B31">
        <v>1608246498.5</v>
      </c>
      <c r="C31">
        <v>1264.5</v>
      </c>
      <c r="D31" t="s">
        <v>347</v>
      </c>
      <c r="E31" t="s">
        <v>348</v>
      </c>
      <c r="F31" t="s">
        <v>285</v>
      </c>
      <c r="G31" t="s">
        <v>286</v>
      </c>
      <c r="H31">
        <v>1608246490.75</v>
      </c>
      <c r="I31">
        <f t="shared" si="0"/>
        <v>5.2131260131549222E-5</v>
      </c>
      <c r="J31">
        <f t="shared" si="1"/>
        <v>5.0239384393332349</v>
      </c>
      <c r="K31">
        <f t="shared" si="2"/>
        <v>1398.3309999999999</v>
      </c>
      <c r="L31">
        <f t="shared" si="3"/>
        <v>-1441.8904914042023</v>
      </c>
      <c r="M31">
        <f t="shared" si="4"/>
        <v>-146.52047101177223</v>
      </c>
      <c r="N31">
        <f t="shared" si="5"/>
        <v>142.09408964950842</v>
      </c>
      <c r="O31">
        <f t="shared" si="6"/>
        <v>2.8308161215751864E-3</v>
      </c>
      <c r="P31">
        <f t="shared" si="7"/>
        <v>2.9567659650000895</v>
      </c>
      <c r="Q31">
        <f t="shared" si="8"/>
        <v>2.8293113018795103E-3</v>
      </c>
      <c r="R31">
        <f t="shared" si="9"/>
        <v>1.7684546958558404E-3</v>
      </c>
      <c r="S31">
        <f t="shared" si="10"/>
        <v>231.29190422573816</v>
      </c>
      <c r="T31">
        <f t="shared" si="11"/>
        <v>29.329441252588882</v>
      </c>
      <c r="U31">
        <f t="shared" si="12"/>
        <v>28.864243333333299</v>
      </c>
      <c r="V31">
        <f t="shared" si="13"/>
        <v>3.990287226353471</v>
      </c>
      <c r="W31">
        <f t="shared" si="14"/>
        <v>57.336400994503137</v>
      </c>
      <c r="X31">
        <f t="shared" si="15"/>
        <v>2.1747490982339026</v>
      </c>
      <c r="Y31">
        <f t="shared" si="16"/>
        <v>3.7929640865362244</v>
      </c>
      <c r="Z31">
        <f t="shared" si="17"/>
        <v>1.8155381281195684</v>
      </c>
      <c r="AA31">
        <f t="shared" si="18"/>
        <v>-2.2989885718013205</v>
      </c>
      <c r="AB31">
        <f t="shared" si="19"/>
        <v>-139.11660843741163</v>
      </c>
      <c r="AC31">
        <f t="shared" si="20"/>
        <v>-10.299696160789322</v>
      </c>
      <c r="AD31">
        <f t="shared" si="21"/>
        <v>79.576611055735896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53525.208195785912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349</v>
      </c>
      <c r="AQ31">
        <v>563.62842307692301</v>
      </c>
      <c r="AR31">
        <v>593.71</v>
      </c>
      <c r="AS31">
        <f t="shared" si="27"/>
        <v>5.0667121866023845E-2</v>
      </c>
      <c r="AT31">
        <v>0.5</v>
      </c>
      <c r="AU31">
        <f t="shared" si="28"/>
        <v>1180.1877618534602</v>
      </c>
      <c r="AV31">
        <f t="shared" si="29"/>
        <v>5.0239384393332349</v>
      </c>
      <c r="AW31">
        <f t="shared" si="30"/>
        <v>29.898358577309597</v>
      </c>
      <c r="AX31">
        <f t="shared" si="31"/>
        <v>0.22593522089909221</v>
      </c>
      <c r="AY31">
        <f t="shared" si="32"/>
        <v>4.7464362029581864E-3</v>
      </c>
      <c r="AZ31">
        <f t="shared" si="33"/>
        <v>4.4943996227114242</v>
      </c>
      <c r="BA31" t="s">
        <v>350</v>
      </c>
      <c r="BB31">
        <v>459.57</v>
      </c>
      <c r="BC31">
        <f t="shared" si="34"/>
        <v>134.14000000000004</v>
      </c>
      <c r="BD31">
        <f t="shared" si="35"/>
        <v>0.2242550836668929</v>
      </c>
      <c r="BE31">
        <f t="shared" si="36"/>
        <v>0.95213576401154687</v>
      </c>
      <c r="BF31">
        <f t="shared" si="37"/>
        <v>-0.2470422686469117</v>
      </c>
      <c r="BG31">
        <f t="shared" si="38"/>
        <v>1.0478154307517948</v>
      </c>
      <c r="BH31">
        <f t="shared" si="39"/>
        <v>1400.0029999999999</v>
      </c>
      <c r="BI31">
        <f t="shared" si="40"/>
        <v>1180.1877618534602</v>
      </c>
      <c r="BJ31">
        <f t="shared" si="41"/>
        <v>0.84298945206078857</v>
      </c>
      <c r="BK31">
        <f t="shared" si="42"/>
        <v>0.19597890412157729</v>
      </c>
      <c r="BL31">
        <v>6</v>
      </c>
      <c r="BM31">
        <v>0.5</v>
      </c>
      <c r="BN31" t="s">
        <v>290</v>
      </c>
      <c r="BO31">
        <v>2</v>
      </c>
      <c r="BP31">
        <v>1608246490.75</v>
      </c>
      <c r="BQ31">
        <v>1398.3309999999999</v>
      </c>
      <c r="BR31">
        <v>1404.4469999999999</v>
      </c>
      <c r="BS31">
        <v>21.4014466666667</v>
      </c>
      <c r="BT31">
        <v>21.340229999999998</v>
      </c>
      <c r="BU31">
        <v>1394.3326666666701</v>
      </c>
      <c r="BV31">
        <v>21.243536666666699</v>
      </c>
      <c r="BW31">
        <v>500.01653333333297</v>
      </c>
      <c r="BX31">
        <v>101.5686</v>
      </c>
      <c r="BY31">
        <v>4.8320206666666699E-2</v>
      </c>
      <c r="BZ31">
        <v>27.991520000000001</v>
      </c>
      <c r="CA31">
        <v>28.864243333333299</v>
      </c>
      <c r="CB31">
        <v>999.9</v>
      </c>
      <c r="CC31">
        <v>0</v>
      </c>
      <c r="CD31">
        <v>0</v>
      </c>
      <c r="CE31">
        <v>9999.1283333333304</v>
      </c>
      <c r="CF31">
        <v>0</v>
      </c>
      <c r="CG31">
        <v>350.81213333333301</v>
      </c>
      <c r="CH31">
        <v>1400.0029999999999</v>
      </c>
      <c r="CI31">
        <v>0.89999446666666605</v>
      </c>
      <c r="CJ31">
        <v>0.10000553666666701</v>
      </c>
      <c r="CK31">
        <v>0</v>
      </c>
      <c r="CL31">
        <v>563.63886666666701</v>
      </c>
      <c r="CM31">
        <v>4.9993800000000004</v>
      </c>
      <c r="CN31">
        <v>8106.6863333333304</v>
      </c>
      <c r="CO31">
        <v>11164.34</v>
      </c>
      <c r="CP31">
        <v>49.186999999999998</v>
      </c>
      <c r="CQ31">
        <v>51.186999999999998</v>
      </c>
      <c r="CR31">
        <v>50.014466666666699</v>
      </c>
      <c r="CS31">
        <v>51</v>
      </c>
      <c r="CT31">
        <v>50.676666666666598</v>
      </c>
      <c r="CU31">
        <v>1255.4949999999999</v>
      </c>
      <c r="CV31">
        <v>139.50800000000001</v>
      </c>
      <c r="CW31">
        <v>0</v>
      </c>
      <c r="CX31">
        <v>88.400000095367403</v>
      </c>
      <c r="CY31">
        <v>0</v>
      </c>
      <c r="CZ31">
        <v>563.62842307692301</v>
      </c>
      <c r="DA31">
        <v>2.4658803407892198</v>
      </c>
      <c r="DB31">
        <v>45.511794873688203</v>
      </c>
      <c r="DC31">
        <v>8106.9253846153797</v>
      </c>
      <c r="DD31">
        <v>15</v>
      </c>
      <c r="DE31">
        <v>1608245958.5</v>
      </c>
      <c r="DF31" t="s">
        <v>326</v>
      </c>
      <c r="DG31">
        <v>1608245958.5</v>
      </c>
      <c r="DH31">
        <v>1608245958.5</v>
      </c>
      <c r="DI31">
        <v>31</v>
      </c>
      <c r="DJ31">
        <v>0.52</v>
      </c>
      <c r="DK31">
        <v>2E-3</v>
      </c>
      <c r="DL31">
        <v>3.9969999999999999</v>
      </c>
      <c r="DM31">
        <v>0.158</v>
      </c>
      <c r="DN31">
        <v>501</v>
      </c>
      <c r="DO31">
        <v>21</v>
      </c>
      <c r="DP31">
        <v>0.25</v>
      </c>
      <c r="DQ31">
        <v>0.21</v>
      </c>
      <c r="DR31">
        <v>5.0911110529670101</v>
      </c>
      <c r="DS31">
        <v>0.30413383748571798</v>
      </c>
      <c r="DT31">
        <v>0.32752960480302201</v>
      </c>
      <c r="DU31">
        <v>1</v>
      </c>
      <c r="DV31">
        <v>-6.1785941935483901</v>
      </c>
      <c r="DW31">
        <v>4.2970161290316798E-2</v>
      </c>
      <c r="DX31">
        <v>0.40241810944768203</v>
      </c>
      <c r="DY31">
        <v>1</v>
      </c>
      <c r="DZ31">
        <v>6.1256345161290297E-2</v>
      </c>
      <c r="EA31">
        <v>3.3511562903225801E-2</v>
      </c>
      <c r="EB31">
        <v>4.8797332751565597E-3</v>
      </c>
      <c r="EC31">
        <v>1</v>
      </c>
      <c r="ED31">
        <v>3</v>
      </c>
      <c r="EE31">
        <v>3</v>
      </c>
      <c r="EF31" t="s">
        <v>297</v>
      </c>
      <c r="EG31">
        <v>100</v>
      </c>
      <c r="EH31">
        <v>100</v>
      </c>
      <c r="EI31">
        <v>4</v>
      </c>
      <c r="EJ31">
        <v>0.15790000000000001</v>
      </c>
      <c r="EK31">
        <v>3.9971499999998601</v>
      </c>
      <c r="EL31">
        <v>0</v>
      </c>
      <c r="EM31">
        <v>0</v>
      </c>
      <c r="EN31">
        <v>0</v>
      </c>
      <c r="EO31">
        <v>0.157920000000004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9</v>
      </c>
      <c r="EX31">
        <v>9</v>
      </c>
      <c r="EY31">
        <v>2</v>
      </c>
      <c r="EZ31">
        <v>491.12799999999999</v>
      </c>
      <c r="FA31">
        <v>508.14</v>
      </c>
      <c r="FB31">
        <v>24.1234</v>
      </c>
      <c r="FC31">
        <v>32.648499999999999</v>
      </c>
      <c r="FD31">
        <v>30.000299999999999</v>
      </c>
      <c r="FE31">
        <v>32.388800000000003</v>
      </c>
      <c r="FF31">
        <v>32.421300000000002</v>
      </c>
      <c r="FG31">
        <v>57.629199999999997</v>
      </c>
      <c r="FH31">
        <v>49.197000000000003</v>
      </c>
      <c r="FI31">
        <v>44.020200000000003</v>
      </c>
      <c r="FJ31">
        <v>24.1248</v>
      </c>
      <c r="FK31">
        <v>1405.16</v>
      </c>
      <c r="FL31">
        <v>21.412199999999999</v>
      </c>
      <c r="FM31">
        <v>100.789</v>
      </c>
      <c r="FN31">
        <v>100.383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2020-12-17T15:09:51Z</dcterms:created>
  <dcterms:modified xsi:type="dcterms:W3CDTF">2021-05-04T23:49:51Z</dcterms:modified>
</cp:coreProperties>
</file>