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5F164A7C-1377-4922-A7ED-D23F03F55209}" xr6:coauthVersionLast="46" xr6:coauthVersionMax="46" xr10:uidLastSave="{00000000-0000-0000-0000-000000000000}"/>
  <bookViews>
    <workbookView xWindow="3075" yWindow="307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J31" i="1"/>
  <c r="BK31" i="1" s="1"/>
  <c r="BI31" i="1"/>
  <c r="BH31" i="1"/>
  <c r="BG31" i="1"/>
  <c r="BF31" i="1"/>
  <c r="BE31" i="1"/>
  <c r="BA31" i="1"/>
  <c r="AU31" i="1"/>
  <c r="AO31" i="1"/>
  <c r="AJ31" i="1"/>
  <c r="AH31" i="1" s="1"/>
  <c r="Z31" i="1"/>
  <c r="X31" i="1" s="1"/>
  <c r="Y31" i="1"/>
  <c r="Q31" i="1"/>
  <c r="BO30" i="1"/>
  <c r="BN30" i="1"/>
  <c r="BM30" i="1"/>
  <c r="AW30" i="1" s="1"/>
  <c r="BL30" i="1"/>
  <c r="BI30" i="1"/>
  <c r="BH30" i="1"/>
  <c r="BG30" i="1"/>
  <c r="BF30" i="1"/>
  <c r="BJ30" i="1" s="1"/>
  <c r="BK30" i="1" s="1"/>
  <c r="BE30" i="1"/>
  <c r="BA30" i="1"/>
  <c r="AU30" i="1"/>
  <c r="AY30" i="1" s="1"/>
  <c r="AO30" i="1"/>
  <c r="AJ30" i="1"/>
  <c r="AH30" i="1" s="1"/>
  <c r="Z30" i="1"/>
  <c r="Y30" i="1"/>
  <c r="X30" i="1" s="1"/>
  <c r="Q30" i="1"/>
  <c r="BO29" i="1"/>
  <c r="BN29" i="1"/>
  <c r="BL29" i="1"/>
  <c r="BM29" i="1" s="1"/>
  <c r="BJ29" i="1"/>
  <c r="BK29" i="1" s="1"/>
  <c r="BI29" i="1"/>
  <c r="BH29" i="1"/>
  <c r="BG29" i="1"/>
  <c r="BF29" i="1"/>
  <c r="BE29" i="1"/>
  <c r="BA29" i="1"/>
  <c r="AU29" i="1"/>
  <c r="AO29" i="1"/>
  <c r="AJ29" i="1"/>
  <c r="AH29" i="1" s="1"/>
  <c r="Z29" i="1"/>
  <c r="Y29" i="1"/>
  <c r="X29" i="1" s="1"/>
  <c r="Q29" i="1"/>
  <c r="BO28" i="1"/>
  <c r="BN28" i="1"/>
  <c r="BM28" i="1"/>
  <c r="AW28" i="1" s="1"/>
  <c r="BL28" i="1"/>
  <c r="BI28" i="1"/>
  <c r="BH28" i="1"/>
  <c r="BG28" i="1"/>
  <c r="BF28" i="1"/>
  <c r="BJ28" i="1" s="1"/>
  <c r="BK28" i="1" s="1"/>
  <c r="BE28" i="1"/>
  <c r="BA28" i="1"/>
  <c r="AU28" i="1"/>
  <c r="AY28" i="1" s="1"/>
  <c r="AO28" i="1"/>
  <c r="AJ28" i="1"/>
  <c r="AH28" i="1" s="1"/>
  <c r="Z28" i="1"/>
  <c r="Y28" i="1"/>
  <c r="X28" i="1" s="1"/>
  <c r="Q28" i="1"/>
  <c r="BO27" i="1"/>
  <c r="BN27" i="1"/>
  <c r="BL27" i="1"/>
  <c r="BM27" i="1" s="1"/>
  <c r="BJ27" i="1"/>
  <c r="BK27" i="1" s="1"/>
  <c r="BI27" i="1"/>
  <c r="BH27" i="1"/>
  <c r="BG27" i="1"/>
  <c r="BF27" i="1"/>
  <c r="BE27" i="1"/>
  <c r="BA27" i="1"/>
  <c r="AU27" i="1"/>
  <c r="AO27" i="1"/>
  <c r="AJ27" i="1"/>
  <c r="AH27" i="1" s="1"/>
  <c r="Z27" i="1"/>
  <c r="Y27" i="1"/>
  <c r="X27" i="1" s="1"/>
  <c r="Q27" i="1"/>
  <c r="BO26" i="1"/>
  <c r="BN26" i="1"/>
  <c r="BM26" i="1"/>
  <c r="AW26" i="1" s="1"/>
  <c r="BL26" i="1"/>
  <c r="BI26" i="1"/>
  <c r="BH26" i="1"/>
  <c r="BG26" i="1"/>
  <c r="BF26" i="1"/>
  <c r="BJ26" i="1" s="1"/>
  <c r="BK26" i="1" s="1"/>
  <c r="BE26" i="1"/>
  <c r="BA26" i="1"/>
  <c r="AU26" i="1"/>
  <c r="AY26" i="1" s="1"/>
  <c r="AO26" i="1"/>
  <c r="AJ26" i="1"/>
  <c r="AH26" i="1" s="1"/>
  <c r="Z26" i="1"/>
  <c r="Y26" i="1"/>
  <c r="X26" i="1" s="1"/>
  <c r="Q26" i="1"/>
  <c r="BO25" i="1"/>
  <c r="BN25" i="1"/>
  <c r="BL25" i="1"/>
  <c r="BM25" i="1" s="1"/>
  <c r="BJ25" i="1"/>
  <c r="BK25" i="1" s="1"/>
  <c r="BI25" i="1"/>
  <c r="BH25" i="1"/>
  <c r="BG25" i="1"/>
  <c r="BF25" i="1"/>
  <c r="BE25" i="1"/>
  <c r="BA25" i="1"/>
  <c r="AU25" i="1"/>
  <c r="AO25" i="1"/>
  <c r="AJ25" i="1"/>
  <c r="AH25" i="1" s="1"/>
  <c r="Z25" i="1"/>
  <c r="Y25" i="1"/>
  <c r="X25" i="1" s="1"/>
  <c r="Q25" i="1"/>
  <c r="BO24" i="1"/>
  <c r="BN24" i="1"/>
  <c r="BM24" i="1"/>
  <c r="AW24" i="1" s="1"/>
  <c r="BL24" i="1"/>
  <c r="BI24" i="1"/>
  <c r="BH24" i="1"/>
  <c r="BG24" i="1"/>
  <c r="BF24" i="1"/>
  <c r="BJ24" i="1" s="1"/>
  <c r="BK24" i="1" s="1"/>
  <c r="BE24" i="1"/>
  <c r="BA24" i="1"/>
  <c r="AU24" i="1"/>
  <c r="AY24" i="1" s="1"/>
  <c r="AO24" i="1"/>
  <c r="AJ24" i="1"/>
  <c r="AH24" i="1" s="1"/>
  <c r="Z24" i="1"/>
  <c r="Y24" i="1"/>
  <c r="X24" i="1" s="1"/>
  <c r="Q24" i="1"/>
  <c r="BO23" i="1"/>
  <c r="BN23" i="1"/>
  <c r="BM23" i="1"/>
  <c r="T23" i="1" s="1"/>
  <c r="BL23" i="1"/>
  <c r="BJ23" i="1"/>
  <c r="BK23" i="1" s="1"/>
  <c r="BI23" i="1"/>
  <c r="BH23" i="1"/>
  <c r="BG23" i="1"/>
  <c r="BF23" i="1"/>
  <c r="BE23" i="1"/>
  <c r="BA23" i="1"/>
  <c r="AU23" i="1"/>
  <c r="AO23" i="1"/>
  <c r="AJ23" i="1"/>
  <c r="AH23" i="1" s="1"/>
  <c r="Z23" i="1"/>
  <c r="Y23" i="1"/>
  <c r="X23" i="1" s="1"/>
  <c r="Q23" i="1"/>
  <c r="BO22" i="1"/>
  <c r="BN22" i="1"/>
  <c r="BM22" i="1"/>
  <c r="AW22" i="1" s="1"/>
  <c r="BL22" i="1"/>
  <c r="BI22" i="1"/>
  <c r="BH22" i="1"/>
  <c r="BG22" i="1"/>
  <c r="BF22" i="1"/>
  <c r="BJ22" i="1" s="1"/>
  <c r="BK22" i="1" s="1"/>
  <c r="BE22" i="1"/>
  <c r="BA22" i="1"/>
  <c r="AU22" i="1"/>
  <c r="AY22" i="1" s="1"/>
  <c r="AO22" i="1"/>
  <c r="AJ22" i="1"/>
  <c r="AH22" i="1" s="1"/>
  <c r="Z22" i="1"/>
  <c r="Y22" i="1"/>
  <c r="X22" i="1" s="1"/>
  <c r="Q22" i="1"/>
  <c r="BO21" i="1"/>
  <c r="BN21" i="1"/>
  <c r="BM21" i="1"/>
  <c r="T21" i="1" s="1"/>
  <c r="BL21" i="1"/>
  <c r="BJ21" i="1"/>
  <c r="BK21" i="1" s="1"/>
  <c r="BI21" i="1"/>
  <c r="BH21" i="1"/>
  <c r="BG21" i="1"/>
  <c r="BF21" i="1"/>
  <c r="BE21" i="1"/>
  <c r="BA21" i="1"/>
  <c r="AU21" i="1"/>
  <c r="AO21" i="1"/>
  <c r="AJ21" i="1"/>
  <c r="AH21" i="1" s="1"/>
  <c r="Z21" i="1"/>
  <c r="Y21" i="1"/>
  <c r="X21" i="1" s="1"/>
  <c r="Q21" i="1"/>
  <c r="BO20" i="1"/>
  <c r="BN20" i="1"/>
  <c r="BM20" i="1"/>
  <c r="AW20" i="1" s="1"/>
  <c r="BL20" i="1"/>
  <c r="BI20" i="1"/>
  <c r="BH20" i="1"/>
  <c r="BG20" i="1"/>
  <c r="BF20" i="1"/>
  <c r="BJ20" i="1" s="1"/>
  <c r="BK20" i="1" s="1"/>
  <c r="BE20" i="1"/>
  <c r="BA20" i="1"/>
  <c r="AU20" i="1"/>
  <c r="AY20" i="1" s="1"/>
  <c r="AO20" i="1"/>
  <c r="AJ20" i="1"/>
  <c r="AH20" i="1" s="1"/>
  <c r="Z20" i="1"/>
  <c r="Y20" i="1"/>
  <c r="X20" i="1" s="1"/>
  <c r="Q20" i="1"/>
  <c r="BO19" i="1"/>
  <c r="BN19" i="1"/>
  <c r="BM19" i="1"/>
  <c r="T19" i="1" s="1"/>
  <c r="BL19" i="1"/>
  <c r="BJ19" i="1"/>
  <c r="BK19" i="1" s="1"/>
  <c r="BI19" i="1"/>
  <c r="BH19" i="1"/>
  <c r="BG19" i="1"/>
  <c r="BF19" i="1"/>
  <c r="BE19" i="1"/>
  <c r="BA19" i="1"/>
  <c r="AU19" i="1"/>
  <c r="AO19" i="1"/>
  <c r="AJ19" i="1"/>
  <c r="AH19" i="1" s="1"/>
  <c r="Z19" i="1"/>
  <c r="Y19" i="1"/>
  <c r="X19" i="1" s="1"/>
  <c r="Q19" i="1"/>
  <c r="BO18" i="1"/>
  <c r="BN18" i="1"/>
  <c r="BM18" i="1"/>
  <c r="AW18" i="1" s="1"/>
  <c r="BL18" i="1"/>
  <c r="BI18" i="1"/>
  <c r="BH18" i="1"/>
  <c r="BG18" i="1"/>
  <c r="BF18" i="1"/>
  <c r="BJ18" i="1" s="1"/>
  <c r="BK18" i="1" s="1"/>
  <c r="BE18" i="1"/>
  <c r="BA18" i="1"/>
  <c r="AU18" i="1"/>
  <c r="AY18" i="1" s="1"/>
  <c r="AO18" i="1"/>
  <c r="AJ18" i="1"/>
  <c r="AH18" i="1" s="1"/>
  <c r="Z18" i="1"/>
  <c r="Y18" i="1"/>
  <c r="X18" i="1" s="1"/>
  <c r="Q18" i="1"/>
  <c r="BO17" i="1"/>
  <c r="BN17" i="1"/>
  <c r="BM17" i="1"/>
  <c r="T17" i="1" s="1"/>
  <c r="BL17" i="1"/>
  <c r="BJ17" i="1"/>
  <c r="BK17" i="1" s="1"/>
  <c r="BI17" i="1"/>
  <c r="BH17" i="1"/>
  <c r="BG17" i="1"/>
  <c r="BF17" i="1"/>
  <c r="BE17" i="1"/>
  <c r="BA17" i="1"/>
  <c r="AU17" i="1"/>
  <c r="AO17" i="1"/>
  <c r="AJ17" i="1"/>
  <c r="AH17" i="1" s="1"/>
  <c r="Z17" i="1"/>
  <c r="Y17" i="1"/>
  <c r="X17" i="1" s="1"/>
  <c r="Q17" i="1"/>
  <c r="O18" i="1" l="1"/>
  <c r="J18" i="1"/>
  <c r="I18" i="1" s="1"/>
  <c r="L18" i="1"/>
  <c r="K18" i="1"/>
  <c r="AX18" i="1" s="1"/>
  <c r="AZ18" i="1" s="1"/>
  <c r="AI18" i="1"/>
  <c r="L19" i="1"/>
  <c r="K19" i="1"/>
  <c r="AX19" i="1" s="1"/>
  <c r="AZ19" i="1" s="1"/>
  <c r="J19" i="1"/>
  <c r="I19" i="1" s="1"/>
  <c r="AI19" i="1"/>
  <c r="O19" i="1"/>
  <c r="O22" i="1"/>
  <c r="L22" i="1"/>
  <c r="K22" i="1"/>
  <c r="AX22" i="1" s="1"/>
  <c r="AZ22" i="1" s="1"/>
  <c r="J22" i="1"/>
  <c r="I22" i="1" s="1"/>
  <c r="AI22" i="1"/>
  <c r="L23" i="1"/>
  <c r="K23" i="1"/>
  <c r="AX23" i="1" s="1"/>
  <c r="AI23" i="1"/>
  <c r="O23" i="1"/>
  <c r="J23" i="1"/>
  <c r="I23" i="1" s="1"/>
  <c r="U19" i="1"/>
  <c r="V19" i="1" s="1"/>
  <c r="O24" i="1"/>
  <c r="J24" i="1"/>
  <c r="I24" i="1" s="1"/>
  <c r="L24" i="1"/>
  <c r="K24" i="1"/>
  <c r="AX24" i="1" s="1"/>
  <c r="AZ24" i="1" s="1"/>
  <c r="AI24" i="1"/>
  <c r="L25" i="1"/>
  <c r="K25" i="1"/>
  <c r="AX25" i="1" s="1"/>
  <c r="AZ25" i="1" s="1"/>
  <c r="J25" i="1"/>
  <c r="I25" i="1" s="1"/>
  <c r="AI25" i="1"/>
  <c r="O25" i="1"/>
  <c r="O26" i="1"/>
  <c r="J26" i="1"/>
  <c r="I26" i="1" s="1"/>
  <c r="L26" i="1"/>
  <c r="K26" i="1"/>
  <c r="AX26" i="1" s="1"/>
  <c r="AZ26" i="1" s="1"/>
  <c r="AI26" i="1"/>
  <c r="L27" i="1"/>
  <c r="K27" i="1"/>
  <c r="AX27" i="1" s="1"/>
  <c r="J27" i="1"/>
  <c r="I27" i="1" s="1"/>
  <c r="AI27" i="1"/>
  <c r="O27" i="1"/>
  <c r="O28" i="1"/>
  <c r="J28" i="1"/>
  <c r="I28" i="1" s="1"/>
  <c r="L28" i="1"/>
  <c r="K28" i="1"/>
  <c r="AX28" i="1" s="1"/>
  <c r="AZ28" i="1" s="1"/>
  <c r="AI28" i="1"/>
  <c r="L29" i="1"/>
  <c r="K29" i="1"/>
  <c r="AX29" i="1" s="1"/>
  <c r="AZ29" i="1" s="1"/>
  <c r="J29" i="1"/>
  <c r="I29" i="1" s="1"/>
  <c r="AI29" i="1"/>
  <c r="O29" i="1"/>
  <c r="O30" i="1"/>
  <c r="L30" i="1"/>
  <c r="K30" i="1"/>
  <c r="AX30" i="1" s="1"/>
  <c r="AZ30" i="1" s="1"/>
  <c r="J30" i="1"/>
  <c r="I30" i="1" s="1"/>
  <c r="AI30" i="1"/>
  <c r="L31" i="1"/>
  <c r="K31" i="1"/>
  <c r="AX31" i="1" s="1"/>
  <c r="J31" i="1"/>
  <c r="I31" i="1" s="1"/>
  <c r="AI31" i="1"/>
  <c r="O31" i="1"/>
  <c r="U21" i="1"/>
  <c r="V21" i="1" s="1"/>
  <c r="U23" i="1"/>
  <c r="V23" i="1" s="1"/>
  <c r="T25" i="1"/>
  <c r="AW25" i="1"/>
  <c r="AY25" i="1" s="1"/>
  <c r="T27" i="1"/>
  <c r="AW27" i="1"/>
  <c r="AY27" i="1" s="1"/>
  <c r="T29" i="1"/>
  <c r="AW29" i="1"/>
  <c r="AY29" i="1" s="1"/>
  <c r="T31" i="1"/>
  <c r="AW31" i="1"/>
  <c r="AY31" i="1" s="1"/>
  <c r="L21" i="1"/>
  <c r="K21" i="1"/>
  <c r="AX21" i="1" s="1"/>
  <c r="J21" i="1"/>
  <c r="I21" i="1" s="1"/>
  <c r="AI21" i="1"/>
  <c r="O21" i="1"/>
  <c r="AC21" i="1"/>
  <c r="O20" i="1"/>
  <c r="L20" i="1"/>
  <c r="K20" i="1"/>
  <c r="AX20" i="1" s="1"/>
  <c r="AZ20" i="1" s="1"/>
  <c r="J20" i="1"/>
  <c r="I20" i="1" s="1"/>
  <c r="AI20" i="1"/>
  <c r="L17" i="1"/>
  <c r="K17" i="1"/>
  <c r="AX17" i="1" s="1"/>
  <c r="J17" i="1"/>
  <c r="I17" i="1" s="1"/>
  <c r="AI17" i="1"/>
  <c r="O17" i="1"/>
  <c r="AW17" i="1"/>
  <c r="AY17" i="1" s="1"/>
  <c r="AW19" i="1"/>
  <c r="AY19" i="1" s="1"/>
  <c r="AW21" i="1"/>
  <c r="AY21" i="1" s="1"/>
  <c r="AW23" i="1"/>
  <c r="AY23" i="1" s="1"/>
  <c r="T18" i="1"/>
  <c r="T20" i="1"/>
  <c r="T22" i="1"/>
  <c r="T24" i="1"/>
  <c r="T26" i="1"/>
  <c r="T28" i="1"/>
  <c r="T30" i="1"/>
  <c r="U20" i="1" l="1"/>
  <c r="V20" i="1" s="1"/>
  <c r="U25" i="1"/>
  <c r="V25" i="1" s="1"/>
  <c r="AB25" i="1"/>
  <c r="R25" i="1"/>
  <c r="P25" i="1" s="1"/>
  <c r="S25" i="1" s="1"/>
  <c r="M25" i="1" s="1"/>
  <c r="N25" i="1" s="1"/>
  <c r="AD19" i="1"/>
  <c r="AE19" i="1" s="1"/>
  <c r="W19" i="1"/>
  <c r="AA19" i="1" s="1"/>
  <c r="AB22" i="1"/>
  <c r="AB19" i="1"/>
  <c r="R19" i="1"/>
  <c r="P19" i="1" s="1"/>
  <c r="S19" i="1" s="1"/>
  <c r="M19" i="1" s="1"/>
  <c r="N19" i="1" s="1"/>
  <c r="U18" i="1"/>
  <c r="V18" i="1" s="1"/>
  <c r="AB17" i="1"/>
  <c r="AB31" i="1"/>
  <c r="U30" i="1"/>
  <c r="V30" i="1" s="1"/>
  <c r="R30" i="1" s="1"/>
  <c r="P30" i="1" s="1"/>
  <c r="S30" i="1" s="1"/>
  <c r="M30" i="1" s="1"/>
  <c r="N30" i="1" s="1"/>
  <c r="AZ17" i="1"/>
  <c r="AC19" i="1"/>
  <c r="AZ31" i="1"/>
  <c r="U31" i="1"/>
  <c r="V31" i="1" s="1"/>
  <c r="R31" i="1" s="1"/>
  <c r="P31" i="1" s="1"/>
  <c r="S31" i="1" s="1"/>
  <c r="M31" i="1" s="1"/>
  <c r="N31" i="1" s="1"/>
  <c r="AB28" i="1"/>
  <c r="U28" i="1"/>
  <c r="V28" i="1" s="1"/>
  <c r="U29" i="1"/>
  <c r="V29" i="1" s="1"/>
  <c r="AB29" i="1"/>
  <c r="AB26" i="1"/>
  <c r="U17" i="1"/>
  <c r="V17" i="1" s="1"/>
  <c r="R17" i="1" s="1"/>
  <c r="P17" i="1" s="1"/>
  <c r="S17" i="1" s="1"/>
  <c r="M17" i="1" s="1"/>
  <c r="N17" i="1" s="1"/>
  <c r="AD23" i="1"/>
  <c r="W23" i="1"/>
  <c r="AA23" i="1" s="1"/>
  <c r="U26" i="1"/>
  <c r="V26" i="1" s="1"/>
  <c r="AD21" i="1"/>
  <c r="W21" i="1"/>
  <c r="AA21" i="1" s="1"/>
  <c r="AZ23" i="1"/>
  <c r="AB23" i="1"/>
  <c r="R23" i="1"/>
  <c r="P23" i="1" s="1"/>
  <c r="S23" i="1" s="1"/>
  <c r="M23" i="1" s="1"/>
  <c r="N23" i="1" s="1"/>
  <c r="U24" i="1"/>
  <c r="V24" i="1" s="1"/>
  <c r="R24" i="1" s="1"/>
  <c r="P24" i="1" s="1"/>
  <c r="S24" i="1" s="1"/>
  <c r="M24" i="1" s="1"/>
  <c r="N24" i="1" s="1"/>
  <c r="AC23" i="1"/>
  <c r="AB20" i="1"/>
  <c r="R20" i="1"/>
  <c r="P20" i="1" s="1"/>
  <c r="S20" i="1" s="1"/>
  <c r="M20" i="1" s="1"/>
  <c r="N20" i="1" s="1"/>
  <c r="AB21" i="1"/>
  <c r="R21" i="1"/>
  <c r="P21" i="1" s="1"/>
  <c r="S21" i="1" s="1"/>
  <c r="M21" i="1" s="1"/>
  <c r="N21" i="1" s="1"/>
  <c r="U27" i="1"/>
  <c r="V27" i="1" s="1"/>
  <c r="AB30" i="1"/>
  <c r="AB27" i="1"/>
  <c r="AB24" i="1"/>
  <c r="AB18" i="1"/>
  <c r="U22" i="1"/>
  <c r="V22" i="1" s="1"/>
  <c r="AZ21" i="1"/>
  <c r="AZ27" i="1"/>
  <c r="AD29" i="1" l="1"/>
  <c r="AE29" i="1" s="1"/>
  <c r="W29" i="1"/>
  <c r="AA29" i="1" s="1"/>
  <c r="AC29" i="1"/>
  <c r="W18" i="1"/>
  <c r="AA18" i="1" s="1"/>
  <c r="AD18" i="1"/>
  <c r="AC18" i="1"/>
  <c r="W22" i="1"/>
  <c r="AA22" i="1" s="1"/>
  <c r="AD22" i="1"/>
  <c r="AE22" i="1" s="1"/>
  <c r="AC22" i="1"/>
  <c r="W26" i="1"/>
  <c r="AA26" i="1" s="1"/>
  <c r="AD26" i="1"/>
  <c r="AC26" i="1"/>
  <c r="R18" i="1"/>
  <c r="P18" i="1" s="1"/>
  <c r="S18" i="1" s="1"/>
  <c r="M18" i="1" s="1"/>
  <c r="N18" i="1" s="1"/>
  <c r="AE23" i="1"/>
  <c r="W28" i="1"/>
  <c r="AA28" i="1" s="1"/>
  <c r="AD28" i="1"/>
  <c r="AE28" i="1" s="1"/>
  <c r="AC28" i="1"/>
  <c r="W17" i="1"/>
  <c r="AA17" i="1" s="1"/>
  <c r="AD17" i="1"/>
  <c r="AE17" i="1" s="1"/>
  <c r="AC17" i="1"/>
  <c r="AD25" i="1"/>
  <c r="W25" i="1"/>
  <c r="AA25" i="1" s="1"/>
  <c r="AC25" i="1"/>
  <c r="W30" i="1"/>
  <c r="AA30" i="1" s="1"/>
  <c r="AD30" i="1"/>
  <c r="AC30" i="1"/>
  <c r="W24" i="1"/>
  <c r="AA24" i="1" s="1"/>
  <c r="AD24" i="1"/>
  <c r="AC24" i="1"/>
  <c r="AD27" i="1"/>
  <c r="W27" i="1"/>
  <c r="AA27" i="1" s="1"/>
  <c r="AC27" i="1"/>
  <c r="R27" i="1"/>
  <c r="P27" i="1" s="1"/>
  <c r="S27" i="1" s="1"/>
  <c r="M27" i="1" s="1"/>
  <c r="N27" i="1" s="1"/>
  <c r="R26" i="1"/>
  <c r="P26" i="1" s="1"/>
  <c r="S26" i="1" s="1"/>
  <c r="M26" i="1" s="1"/>
  <c r="N26" i="1" s="1"/>
  <c r="R28" i="1"/>
  <c r="P28" i="1" s="1"/>
  <c r="S28" i="1" s="1"/>
  <c r="M28" i="1" s="1"/>
  <c r="N28" i="1" s="1"/>
  <c r="R22" i="1"/>
  <c r="P22" i="1" s="1"/>
  <c r="S22" i="1" s="1"/>
  <c r="M22" i="1" s="1"/>
  <c r="N22" i="1" s="1"/>
  <c r="W20" i="1"/>
  <c r="AA20" i="1" s="1"/>
  <c r="AD20" i="1"/>
  <c r="AC20" i="1"/>
  <c r="AE21" i="1"/>
  <c r="R29" i="1"/>
  <c r="P29" i="1" s="1"/>
  <c r="S29" i="1" s="1"/>
  <c r="M29" i="1" s="1"/>
  <c r="N29" i="1" s="1"/>
  <c r="AD31" i="1"/>
  <c r="AE31" i="1" s="1"/>
  <c r="W31" i="1"/>
  <c r="AA31" i="1" s="1"/>
  <c r="AC31" i="1"/>
  <c r="AE20" i="1" l="1"/>
  <c r="AE27" i="1"/>
  <c r="AE25" i="1"/>
  <c r="AE18" i="1"/>
  <c r="AE24" i="1"/>
  <c r="AE26" i="1"/>
  <c r="AE30" i="1"/>
</calcChain>
</file>

<file path=xl/sharedStrings.xml><?xml version="1.0" encoding="utf-8"?>
<sst xmlns="http://schemas.openxmlformats.org/spreadsheetml/2006/main" count="702" uniqueCount="359">
  <si>
    <t>File opened</t>
  </si>
  <si>
    <t>2020-12-17 14:43:56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</si>
  <si>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</si>
  <si>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</si>
  <si>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</si>
  <si>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</si>
  <si>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</si>
  <si>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</si>
  <si>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</si>
  <si>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</si>
  <si>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</si>
  <si>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</si>
  <si>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</si>
  <si>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{"h2oazero": "1.16161", "co2aspan2b": "0.086568", "co2bspan2": "0", "co2aspanconc2": "0", "h2obspan1": "0.998939", "co2aspan2": "0", "h2obzero": "1.16501", "flowazero": "0.317", "h2obspanconc1": "12.17", "co2bspanconc2": "0", "co2aspanconc1": "400", "h2oaspanconc2": "0", "h2obspan2": "0", "h2oaspanconc1": "12.17", "tazero": "0.00104713", "co2aspan1": "1.00054", "co2bspan1": "0.999577", "co2azero": "0.892502", "h2oaspan2": "0", "co2aspan2a": "0.0865215", "co2bzero": "0.898612", "h2obspan2b": "0.0677395", "h2oaspan2b": "0.0671222", "flowmeterzero": "0.990581", "co2bspan2b": "0.087286", "h2obspan2a": "0.0678114", "oxygen": "21", "co2bspanconc1": "400", "ssb_ref": "34919.1", "ssa_ref": "37127.4", "h2oaspan1": "1.00398", "h2oaspan2a": "0.0668561", "h2obspanconc2": "0", "co2bspan2a": "0.0873229", "chamberpressurezero": "2.57375", "flowbzero": "0.26", "tbzero": "0.0513058"}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</si>
  <si>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</si>
  <si>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</si>
  <si>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</si>
  <si>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</si>
  <si>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</si>
  <si>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</si>
  <si>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</si>
  <si>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</si>
  <si>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</si>
  <si>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</si>
  <si>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14:43:56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</si>
  <si>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</si>
  <si>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</si>
  <si>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</si>
  <si>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</si>
  <si>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</si>
  <si>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</si>
  <si>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</si>
  <si>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</si>
  <si>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</si>
  <si>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</si>
  <si>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</si>
  <si>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</si>
  <si>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</si>
  <si>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</si>
  <si>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</si>
  <si>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</si>
  <si>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</si>
  <si>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</si>
  <si>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</si>
  <si>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</si>
  <si>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</si>
  <si>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</si>
  <si>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</si>
  <si>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</si>
  <si>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</si>
  <si>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</si>
  <si>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</si>
  <si>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</si>
  <si>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</si>
  <si>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</si>
  <si>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</si>
  <si>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</si>
  <si>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</si>
  <si>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</si>
  <si>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</si>
  <si>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</si>
  <si>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</si>
  <si>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</si>
  <si>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</si>
  <si>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</si>
  <si>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</si>
  <si>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</si>
  <si>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</si>
  <si>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</si>
  <si>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</si>
  <si>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</si>
  <si>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</si>
  <si>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</si>
  <si>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</si>
  <si>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</si>
  <si>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</si>
  <si>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</si>
  <si>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</si>
  <si>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4.65699 90.8869 379.722 605.635 841.815 1039.01 1224.8 1380.41</t>
  </si>
  <si>
    <t>Fs_true</t>
  </si>
  <si>
    <t>1.11337 104.448 404.176 601.654 803.986 1000.69 1203.33 1401.91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</si>
  <si>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</si>
  <si>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</si>
  <si>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</si>
  <si>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</si>
  <si>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</si>
  <si>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</si>
  <si>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</si>
  <si>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</si>
  <si>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</si>
  <si>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</si>
  <si>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</si>
  <si>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</si>
  <si>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</si>
  <si>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</si>
  <si>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</si>
  <si>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</si>
  <si>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</si>
  <si>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</si>
  <si>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</si>
  <si>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</si>
  <si>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</si>
  <si>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</si>
  <si>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</si>
  <si>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</si>
  <si>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</si>
  <si>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</si>
  <si>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</si>
  <si>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</si>
  <si>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</si>
  <si>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</si>
  <si>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</si>
  <si>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</si>
  <si>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</si>
  <si>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</si>
  <si>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</si>
  <si>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</si>
  <si>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</si>
  <si>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</si>
  <si>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</si>
  <si>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</si>
  <si>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</si>
  <si>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</si>
  <si>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</si>
  <si>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</si>
  <si>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</si>
  <si>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</si>
  <si>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</si>
  <si>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</si>
  <si>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</si>
  <si>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</si>
  <si>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</si>
  <si>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</si>
  <si>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</si>
  <si>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</si>
  <si>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</si>
  <si>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</si>
  <si>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</si>
  <si>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</si>
  <si>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</si>
  <si>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</si>
  <si>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</si>
  <si>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</si>
  <si>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</si>
  <si>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</si>
  <si>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</si>
  <si>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</si>
  <si>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</si>
  <si>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</si>
  <si>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</si>
  <si>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</si>
  <si>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</si>
  <si>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</si>
  <si>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</si>
  <si>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</si>
  <si>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</si>
  <si>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</si>
  <si>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</si>
  <si>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</si>
  <si>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</si>
  <si>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</si>
  <si>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</si>
  <si>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</si>
  <si>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</si>
  <si>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</si>
  <si>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</si>
  <si>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</si>
  <si>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</si>
  <si>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</si>
  <si>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</si>
  <si>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</si>
  <si>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</si>
  <si>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</si>
  <si>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</si>
  <si>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</si>
  <si>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</si>
  <si>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</si>
  <si>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</si>
  <si>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</si>
  <si>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</si>
  <si>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</si>
  <si>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</si>
  <si>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</si>
  <si>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</si>
  <si>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</si>
  <si>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</si>
  <si>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</si>
  <si>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</si>
  <si>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</si>
  <si>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</si>
  <si>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</si>
  <si>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</si>
  <si>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</si>
  <si>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</si>
  <si>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</si>
  <si>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</si>
  <si>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</si>
  <si>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</si>
  <si>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</si>
  <si>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</si>
  <si>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</si>
  <si>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</si>
  <si>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</si>
  <si>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</si>
  <si>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</si>
  <si>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</si>
  <si>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</si>
  <si>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</si>
  <si>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</si>
  <si>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</si>
  <si>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</si>
  <si>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</si>
  <si>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</si>
  <si>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</si>
  <si>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</si>
  <si>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</si>
  <si>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</si>
  <si>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</si>
  <si>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</si>
  <si>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</si>
  <si>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</si>
  <si>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</si>
  <si>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</si>
  <si>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</si>
  <si>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</si>
  <si>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</si>
  <si>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</si>
  <si>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</si>
  <si>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</si>
  <si>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</si>
  <si>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</si>
  <si>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</si>
  <si>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</si>
  <si>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</si>
  <si>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</si>
  <si>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</si>
  <si>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</si>
  <si>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</si>
  <si>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</si>
  <si>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</si>
  <si>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</si>
  <si>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</si>
  <si>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</si>
  <si>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</si>
  <si>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</si>
  <si>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</si>
  <si>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</si>
  <si>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</si>
  <si>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</si>
  <si>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</si>
  <si>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</si>
  <si>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</si>
  <si>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</si>
  <si>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</si>
  <si>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</si>
  <si>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</si>
  <si>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</si>
  <si>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</si>
  <si>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</si>
  <si>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</si>
  <si>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</si>
  <si>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</si>
  <si>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</si>
  <si>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</si>
  <si>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</si>
  <si>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</si>
  <si>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</si>
  <si>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</si>
  <si>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</si>
  <si>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</si>
  <si>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</si>
  <si>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</si>
  <si>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</si>
  <si>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</si>
  <si>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</si>
  <si>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</si>
  <si>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</si>
  <si>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</si>
  <si>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</si>
  <si>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</si>
  <si>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</si>
  <si>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</si>
  <si>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</si>
  <si>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</si>
  <si>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</si>
  <si>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</si>
  <si>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</si>
  <si>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</si>
  <si>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</si>
  <si>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14:47:34</t>
  </si>
  <si>
    <t>14:47:34</t>
  </si>
  <si>
    <t>1149</t>
  </si>
  <si>
    <t>_1</t>
  </si>
  <si>
    <t>-</t>
  </si>
  <si>
    <t>RECT-3106-20201217-14_47_30</t>
  </si>
  <si>
    <t>DARK-3107-20201217-14_47_38</t>
  </si>
  <si>
    <t>0: Broadleaf</t>
  </si>
  <si>
    <t>14:47:55</t>
  </si>
  <si>
    <t>1/3</t>
  </si>
  <si>
    <t>20201217 14:49:56</t>
  </si>
  <si>
    <t>14:49:56</t>
  </si>
  <si>
    <t>RECT-3108-20201217-14_49_51</t>
  </si>
  <si>
    <t>DARK-3109-20201217-14_49_59</t>
  </si>
  <si>
    <t>20201217 14:51:05</t>
  </si>
  <si>
    <t>14:51:05</t>
  </si>
  <si>
    <t>RECT-3110-20201217-14_51_00</t>
  </si>
  <si>
    <t>DARK-3111-20201217-14_51_08</t>
  </si>
  <si>
    <t>3/3</t>
  </si>
  <si>
    <t>20201217 14:52:26</t>
  </si>
  <si>
    <t>14:52:26</t>
  </si>
  <si>
    <t>RECT-3112-20201217-14_52_21</t>
  </si>
  <si>
    <t>DARK-3113-20201217-14_52_29</t>
  </si>
  <si>
    <t>20201217 14:53:56</t>
  </si>
  <si>
    <t>14:53:56</t>
  </si>
  <si>
    <t>RECT-3114-20201217-14_53_52</t>
  </si>
  <si>
    <t>DARK-3115-20201217-14_53_59</t>
  </si>
  <si>
    <t>20201217 14:55:16</t>
  </si>
  <si>
    <t>14:55:16</t>
  </si>
  <si>
    <t>RECT-3116-20201217-14_55_11</t>
  </si>
  <si>
    <t>DARK-3117-20201217-14_55_19</t>
  </si>
  <si>
    <t>20201217 14:56:57</t>
  </si>
  <si>
    <t>14:56:57</t>
  </si>
  <si>
    <t>RECT-3118-20201217-14_56_53</t>
  </si>
  <si>
    <t>DARK-3119-20201217-14_57_00</t>
  </si>
  <si>
    <t>20201217 14:58:54</t>
  </si>
  <si>
    <t>14:58:54</t>
  </si>
  <si>
    <t>RECT-3120-20201217-14_58_50</t>
  </si>
  <si>
    <t>DARK-3121-20201217-14_58_57</t>
  </si>
  <si>
    <t>14:59:16</t>
  </si>
  <si>
    <t>20201217 15:01:09</t>
  </si>
  <si>
    <t>15:01:09</t>
  </si>
  <si>
    <t>RECT-3122-20201217-15_01_05</t>
  </si>
  <si>
    <t>DARK-3123-20201217-15_01_12</t>
  </si>
  <si>
    <t>20201217 15:02:45</t>
  </si>
  <si>
    <t>15:02:45</t>
  </si>
  <si>
    <t>RECT-3124-20201217-15_02_41</t>
  </si>
  <si>
    <t>DARK-3125-20201217-15_02_48</t>
  </si>
  <si>
    <t>20201217 15:04:45</t>
  </si>
  <si>
    <t>15:04:45</t>
  </si>
  <si>
    <t>RECT-3126-20201217-15_04_41</t>
  </si>
  <si>
    <t>DARK-3127-20201217-15_04_49</t>
  </si>
  <si>
    <t>20201217 15:06:45</t>
  </si>
  <si>
    <t>15:06:45</t>
  </si>
  <si>
    <t>RECT-3128-20201217-15_06_41</t>
  </si>
  <si>
    <t>DARK-3129-20201217-15_06_48</t>
  </si>
  <si>
    <t>20201217 15:08:13</t>
  </si>
  <si>
    <t>15:08:13</t>
  </si>
  <si>
    <t>RECT-3130-20201217-15_08_09</t>
  </si>
  <si>
    <t>DARK-3131-20201217-15_08_16</t>
  </si>
  <si>
    <t>20201217 15:10:13</t>
  </si>
  <si>
    <t>15:10:13</t>
  </si>
  <si>
    <t>RECT-3132-20201217-15_10_09</t>
  </si>
  <si>
    <t>DARK-3133-20201217-15_10_17</t>
  </si>
  <si>
    <t>15:10:49</t>
  </si>
  <si>
    <t>0/3</t>
  </si>
  <si>
    <t>20201217 15:12:40</t>
  </si>
  <si>
    <t>15:12:40</t>
  </si>
  <si>
    <t>RECT-3134-20201217-15_12_36</t>
  </si>
  <si>
    <t>DARK-3135-20201217-15_12_43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</si>
</sst>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1608238054.5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1608238046.5</v>
      </c>
      <c r="I17">
        <f t="shared" ref="I17:I31" si="0">(J17)/1000</f>
        <v>6.2375067013816052E-4</v>
      </c>
      <c r="J17">
        <f t="shared" ref="J17:J31" si="1">1000*CA17*AH17*(BW17-BX17)/(100*BP17*(1000-AH17*BW17))</f>
        <v>0.62375067013816055</v>
      </c>
      <c r="K17">
        <f t="shared" ref="K17:K31" si="2">CA17*AH17*(BV17-BU17*(1000-AH17*BX17)/(1000-AH17*BW17))/(100*BP17)</f>
        <v>5.3707403514459982</v>
      </c>
      <c r="L17">
        <f t="shared" ref="L17:L31" si="3">BU17 - IF(AH17&gt;1, K17*BP17*100/(AJ17*CI17), 0)</f>
        <v>401.155741935484</v>
      </c>
      <c r="M17">
        <f t="shared" ref="M17:M31" si="4">((S17-I17/2)*L17-K17)/(S17+I17/2)</f>
        <v>139.9911108991391</v>
      </c>
      <c r="N17">
        <f t="shared" ref="N17:N31" si="5">M17*(CB17+CC17)/1000</f>
        <v>14.243020158400265</v>
      </c>
      <c r="O17">
        <f t="shared" ref="O17:O31" si="6">(BU17 - IF(AH17&gt;1, K17*BP17*100/(AJ17*CI17), 0))*(CB17+CC17)/1000</f>
        <v>40.814515167050153</v>
      </c>
      <c r="P17">
        <f t="shared" ref="P17:P31" si="7">2/((1/R17-1/Q17)+SIGN(R17)*SQRT((1/R17-1/Q17)*(1/R17-1/Q17) + 4*BQ17/((BQ17+1)*(BQ17+1))*(2*1/R17*1/Q17-1/Q17*1/Q17)))</f>
        <v>3.4123418220494001E-2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2.9582272477704885</v>
      </c>
      <c r="R17">
        <f t="shared" ref="R17:R31" si="9">I17*(1000-(1000*0.61365*EXP(17.502*V17/(240.97+V17))/(CB17+CC17)+BW17)/2)/(1000*0.61365*EXP(17.502*V17/(240.97+V17))/(CB17+CC17)-BW17)</f>
        <v>3.3906244828994542E-2</v>
      </c>
      <c r="S17">
        <f t="shared" ref="S17:S31" si="10">1/((BQ17+1)/(P17/1.6)+1/(Q17/1.37)) + BQ17/((BQ17+1)/(P17/1.6) + BQ17/(Q17/1.37))</f>
        <v>2.1210799814330408E-2</v>
      </c>
      <c r="T17">
        <f t="shared" ref="T17:T31" si="11">(BM17*BO17)</f>
        <v>231.29148561228288</v>
      </c>
      <c r="U17">
        <f t="shared" ref="U17:U31" si="12">(CD17+(T17+2*0.95*0.0000000567*(((CD17+$B$7)+273)^4-(CD17+273)^4)-44100*I17)/(1.84*29.3*Q17+8*0.95*0.0000000567*(CD17+273)^3))</f>
        <v>29.186216040705272</v>
      </c>
      <c r="V17">
        <f t="shared" ref="V17:V31" si="13">($C$7*CE17+$D$7*CF17+$E$7*U17)</f>
        <v>28.958396774193599</v>
      </c>
      <c r="W17">
        <f t="shared" ref="W17:W31" si="14">0.61365*EXP(17.502*V17/(240.97+V17))</f>
        <v>4.0121009475264335</v>
      </c>
      <c r="X17">
        <f t="shared" ref="X17:X31" si="15">(Y17/Z17*100)</f>
        <v>57.921495283751511</v>
      </c>
      <c r="Y17">
        <f t="shared" ref="Y17:Y31" si="16">BW17*(CB17+CC17)/1000</f>
        <v>2.1975323320559434</v>
      </c>
      <c r="Z17">
        <f t="shared" ref="Z17:Z31" si="17">0.61365*EXP(17.502*CD17/(240.97+CD17))</f>
        <v>3.7939841181420753</v>
      </c>
      <c r="AA17">
        <f t="shared" ref="AA17:AA31" si="18">(W17-BW17*(CB17+CC17)/1000)</f>
        <v>1.8145686154704901</v>
      </c>
      <c r="AB17">
        <f t="shared" ref="AB17:AB31" si="19">(-I17*44100)</f>
        <v>-27.507404553092879</v>
      </c>
      <c r="AC17">
        <f t="shared" ref="AC17:AC31" si="20">2*29.3*Q17*0.92*(CD17-V17)</f>
        <v>-153.46574345770907</v>
      </c>
      <c r="AD17">
        <f t="shared" ref="AD17:AD31" si="21">2*0.95*0.0000000567*(((CD17+$B$7)+273)^4-(V17+273)^4)</f>
        <v>-11.362029868673675</v>
      </c>
      <c r="AE17">
        <f t="shared" ref="AE17:AE31" si="22">T17+AD17+AB17+AC17</f>
        <v>38.956307732807261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53568.546606892451</v>
      </c>
      <c r="AK17" t="s">
        <v>293</v>
      </c>
      <c r="AL17">
        <v>0</v>
      </c>
      <c r="AM17">
        <v>0</v>
      </c>
      <c r="AN17">
        <v>0</v>
      </c>
      <c r="AO17" t="e">
        <f t="shared" ref="AO17:AO31" si="26">1-AM17/AN17</f>
        <v>#DIV/0!</v>
      </c>
      <c r="AP17">
        <v>-1</v>
      </c>
      <c r="AQ17" t="s">
        <v>294</v>
      </c>
      <c r="AR17">
        <v>15388.8</v>
      </c>
      <c r="AS17">
        <v>914.55088461538503</v>
      </c>
      <c r="AT17">
        <v>1029.3</v>
      </c>
      <c r="AU17">
        <f t="shared" ref="AU17:AU31" si="27">1-AS17/AT17</f>
        <v>0.1114826730638443</v>
      </c>
      <c r="AV17">
        <v>0.5</v>
      </c>
      <c r="AW17">
        <f t="shared" ref="AW17:AW31" si="28">BM17</f>
        <v>1180.1864918770616</v>
      </c>
      <c r="AX17">
        <f t="shared" ref="AX17:AX31" si="29">K17</f>
        <v>5.3707403514459982</v>
      </c>
      <c r="AY17">
        <f t="shared" ref="AY17:AY31" si="30">AU17*AV17*AW17</f>
        <v>65.785172414147894</v>
      </c>
      <c r="AZ17">
        <f t="shared" ref="AZ17:AZ31" si="31">(AX17-AP17)/AW17</f>
        <v>5.3980793673663137E-3</v>
      </c>
      <c r="BA17">
        <f t="shared" ref="BA17:BA31" si="32">(AN17-AT17)/AT17</f>
        <v>-1</v>
      </c>
      <c r="BB17" t="s">
        <v>295</v>
      </c>
      <c r="BC17">
        <v>914.55088461538503</v>
      </c>
      <c r="BD17">
        <v>667.71</v>
      </c>
      <c r="BE17">
        <f t="shared" ref="BE17:BE31" si="33">1-BD17/AT17</f>
        <v>0.35129699795977842</v>
      </c>
      <c r="BF17">
        <f t="shared" ref="BF17:BF31" si="34">(AT17-BC17)/(AT17-BD17)</f>
        <v>0.31734593153741791</v>
      </c>
      <c r="BG17">
        <f t="shared" ref="BG17:BG31" si="35">(AN17-AT17)/(AN17-BD17)</f>
        <v>1.5415374938221682</v>
      </c>
      <c r="BH17">
        <f t="shared" ref="BH17:BH31" si="36">(AT17-BC17)/(AT17-AM17)</f>
        <v>0.1114826730638443</v>
      </c>
      <c r="BI17" t="e">
        <f t="shared" ref="BI17:BI31" si="37">(AN17-AT17)/(AN17-AM17)</f>
        <v>#DIV/0!</v>
      </c>
      <c r="BJ17">
        <f t="shared" ref="BJ17:BJ31" si="38">(BF17*BD17/BC17)</f>
        <v>0.23169301513054893</v>
      </c>
      <c r="BK17">
        <f t="shared" ref="BK17:BK31" si="39">(1-BJ17)</f>
        <v>0.76830698486945104</v>
      </c>
      <c r="BL17">
        <f t="shared" ref="BL17:BL31" si="40">$B$11*CJ17+$C$11*CK17+$F$11*CL17*(1-CO17)</f>
        <v>1400.0016129032299</v>
      </c>
      <c r="BM17">
        <f t="shared" ref="BM17:BM31" si="41">BL17*BN17</f>
        <v>1180.1864918770616</v>
      </c>
      <c r="BN17">
        <f t="shared" ref="BN17:BN31" si="42">($B$11*$D$9+$C$11*$D$9+$F$11*((CY17+CQ17)/MAX(CY17+CQ17+CZ17, 0.1)*$I$9+CZ17/MAX(CY17+CQ17+CZ17, 0.1)*$J$9))/($B$11+$C$11+$F$11)</f>
        <v>0.84298938015483404</v>
      </c>
      <c r="BO17">
        <f t="shared" ref="BO17:BO31" si="43">($B$11*$K$9+$C$11*$K$9+$F$11*((CY17+CQ17)/MAX(CY17+CQ17+CZ17, 0.1)*$P$9+CZ17/MAX(CY17+CQ17+CZ17, 0.1)*$Q$9))/($B$11+$C$11+$F$11)</f>
        <v>0.19597876030966824</v>
      </c>
      <c r="BP17">
        <v>6</v>
      </c>
      <c r="BQ17">
        <v>0.5</v>
      </c>
      <c r="BR17" t="s">
        <v>296</v>
      </c>
      <c r="BS17">
        <v>2</v>
      </c>
      <c r="BT17">
        <v>1608238046.5</v>
      </c>
      <c r="BU17">
        <v>401.155741935484</v>
      </c>
      <c r="BV17">
        <v>407.90061290322598</v>
      </c>
      <c r="BW17">
        <v>21.599</v>
      </c>
      <c r="BX17">
        <v>20.8666967741935</v>
      </c>
      <c r="BY17">
        <v>400.45074193548402</v>
      </c>
      <c r="BZ17">
        <v>21.298999999999999</v>
      </c>
      <c r="CA17">
        <v>500.02096774193598</v>
      </c>
      <c r="CB17">
        <v>101.642290322581</v>
      </c>
      <c r="CC17">
        <v>0.100027935483871</v>
      </c>
      <c r="CD17">
        <v>27.996132258064499</v>
      </c>
      <c r="CE17">
        <v>28.958396774193599</v>
      </c>
      <c r="CF17">
        <v>999.9</v>
      </c>
      <c r="CG17">
        <v>0</v>
      </c>
      <c r="CH17">
        <v>0</v>
      </c>
      <c r="CI17">
        <v>10000.164838709699</v>
      </c>
      <c r="CJ17">
        <v>0</v>
      </c>
      <c r="CK17">
        <v>247.91709677419399</v>
      </c>
      <c r="CL17">
        <v>1400.0016129032299</v>
      </c>
      <c r="CM17">
        <v>0.899994903225806</v>
      </c>
      <c r="CN17">
        <v>0.100005251612903</v>
      </c>
      <c r="CO17">
        <v>0</v>
      </c>
      <c r="CP17">
        <v>914.857967741935</v>
      </c>
      <c r="CQ17">
        <v>4.9994800000000001</v>
      </c>
      <c r="CR17">
        <v>12980.735483871</v>
      </c>
      <c r="CS17">
        <v>11417.561290322599</v>
      </c>
      <c r="CT17">
        <v>48.995935483871001</v>
      </c>
      <c r="CU17">
        <v>50.612806451612897</v>
      </c>
      <c r="CV17">
        <v>50.056129032257999</v>
      </c>
      <c r="CW17">
        <v>50.211387096774203</v>
      </c>
      <c r="CX17">
        <v>50.836387096774203</v>
      </c>
      <c r="CY17">
        <v>1255.4970967741899</v>
      </c>
      <c r="CZ17">
        <v>139.504516129032</v>
      </c>
      <c r="DA17">
        <v>0</v>
      </c>
      <c r="DB17">
        <v>703.29999995231606</v>
      </c>
      <c r="DC17">
        <v>0</v>
      </c>
      <c r="DD17">
        <v>914.55088461538503</v>
      </c>
      <c r="DE17">
        <v>-36.8326495319644</v>
      </c>
      <c r="DF17">
        <v>-512.75213612242703</v>
      </c>
      <c r="DG17">
        <v>12976.646153846201</v>
      </c>
      <c r="DH17">
        <v>15</v>
      </c>
      <c r="DI17">
        <v>1608238075</v>
      </c>
      <c r="DJ17" t="s">
        <v>297</v>
      </c>
      <c r="DK17">
        <v>1608238073.5</v>
      </c>
      <c r="DL17">
        <v>1608238075</v>
      </c>
      <c r="DM17">
        <v>28</v>
      </c>
      <c r="DN17">
        <v>-0.76800000000000002</v>
      </c>
      <c r="DO17">
        <v>-3.3000000000000002E-2</v>
      </c>
      <c r="DP17">
        <v>0.70499999999999996</v>
      </c>
      <c r="DQ17">
        <v>0.3</v>
      </c>
      <c r="DR17">
        <v>407</v>
      </c>
      <c r="DS17">
        <v>21</v>
      </c>
      <c r="DT17">
        <v>0.2</v>
      </c>
      <c r="DU17">
        <v>0.11</v>
      </c>
      <c r="DV17">
        <v>4.68789662328264</v>
      </c>
      <c r="DW17">
        <v>2.1821169851473501</v>
      </c>
      <c r="DX17">
        <v>0.16288236859178101</v>
      </c>
      <c r="DY17">
        <v>0</v>
      </c>
      <c r="DZ17">
        <v>-5.9829416666666697</v>
      </c>
      <c r="EA17">
        <v>-2.5925192436039901</v>
      </c>
      <c r="EB17">
        <v>0.18731346817715899</v>
      </c>
      <c r="EC17">
        <v>0</v>
      </c>
      <c r="ED17">
        <v>0.79558363333333304</v>
      </c>
      <c r="EE17">
        <v>4.88395728587315E-2</v>
      </c>
      <c r="EF17">
        <v>2.9675317803952099E-2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0.70499999999999996</v>
      </c>
      <c r="EN17">
        <v>0.3</v>
      </c>
      <c r="EO17">
        <v>1.6450807730250001</v>
      </c>
      <c r="EP17">
        <v>-1.6043650578588901E-5</v>
      </c>
      <c r="EQ17">
        <v>-1.15305589960158E-6</v>
      </c>
      <c r="ER17">
        <v>3.6581349982770798E-10</v>
      </c>
      <c r="ES17">
        <v>-4.5687275045907298E-2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11.4</v>
      </c>
      <c r="FB17">
        <v>11.3</v>
      </c>
      <c r="FC17">
        <v>2</v>
      </c>
      <c r="FD17">
        <v>503.98700000000002</v>
      </c>
      <c r="FE17">
        <v>480.39800000000002</v>
      </c>
      <c r="FF17">
        <v>23.904499999999999</v>
      </c>
      <c r="FG17">
        <v>33.174399999999999</v>
      </c>
      <c r="FH17">
        <v>29.9998</v>
      </c>
      <c r="FI17">
        <v>33.290599999999998</v>
      </c>
      <c r="FJ17">
        <v>33.347000000000001</v>
      </c>
      <c r="FK17">
        <v>19.475999999999999</v>
      </c>
      <c r="FL17">
        <v>13.318099999999999</v>
      </c>
      <c r="FM17">
        <v>47.409100000000002</v>
      </c>
      <c r="FN17">
        <v>23.905799999999999</v>
      </c>
      <c r="FO17">
        <v>407.37099999999998</v>
      </c>
      <c r="FP17">
        <v>20.857600000000001</v>
      </c>
      <c r="FQ17">
        <v>98.078100000000006</v>
      </c>
      <c r="FR17">
        <v>101.928</v>
      </c>
    </row>
    <row r="18" spans="1:174" x14ac:dyDescent="0.25">
      <c r="A18">
        <v>2</v>
      </c>
      <c r="B18">
        <v>1608238196</v>
      </c>
      <c r="C18">
        <v>141.5</v>
      </c>
      <c r="D18" t="s">
        <v>299</v>
      </c>
      <c r="E18" t="s">
        <v>300</v>
      </c>
      <c r="F18" t="s">
        <v>291</v>
      </c>
      <c r="G18" t="s">
        <v>292</v>
      </c>
      <c r="H18">
        <v>1608238188</v>
      </c>
      <c r="I18">
        <f t="shared" si="0"/>
        <v>8.2987800802072052E-4</v>
      </c>
      <c r="J18">
        <f t="shared" si="1"/>
        <v>0.82987800802072054</v>
      </c>
      <c r="K18">
        <f t="shared" si="2"/>
        <v>-0.68231452279529392</v>
      </c>
      <c r="L18">
        <f t="shared" si="3"/>
        <v>49.554454838709702</v>
      </c>
      <c r="M18">
        <f t="shared" si="4"/>
        <v>71.703740208518184</v>
      </c>
      <c r="N18">
        <f t="shared" si="5"/>
        <v>7.2956703681773813</v>
      </c>
      <c r="O18">
        <f t="shared" si="6"/>
        <v>5.0420377894737722</v>
      </c>
      <c r="P18">
        <f t="shared" si="7"/>
        <v>4.5991217982448325E-2</v>
      </c>
      <c r="Q18">
        <f t="shared" si="8"/>
        <v>2.9586285410514304</v>
      </c>
      <c r="R18">
        <f t="shared" si="9"/>
        <v>4.559770698100158E-2</v>
      </c>
      <c r="S18">
        <f t="shared" si="10"/>
        <v>2.8533641495078532E-2</v>
      </c>
      <c r="T18">
        <f t="shared" si="11"/>
        <v>231.28438888054652</v>
      </c>
      <c r="U18">
        <f t="shared" si="12"/>
        <v>29.148742173498977</v>
      </c>
      <c r="V18">
        <f t="shared" si="13"/>
        <v>29.0224677419355</v>
      </c>
      <c r="W18">
        <f t="shared" si="14"/>
        <v>4.0270044707191834</v>
      </c>
      <c r="X18">
        <f t="shared" si="15"/>
        <v>58.780008259424463</v>
      </c>
      <c r="Y18">
        <f t="shared" si="16"/>
        <v>2.2321604390012499</v>
      </c>
      <c r="Z18">
        <f t="shared" si="17"/>
        <v>3.7974823500358346</v>
      </c>
      <c r="AA18">
        <f t="shared" si="18"/>
        <v>1.7948440317179335</v>
      </c>
      <c r="AB18">
        <f t="shared" si="19"/>
        <v>-36.597620153713777</v>
      </c>
      <c r="AC18">
        <f t="shared" si="20"/>
        <v>-161.18450678824831</v>
      </c>
      <c r="AD18">
        <f t="shared" si="21"/>
        <v>-11.936625672620517</v>
      </c>
      <c r="AE18">
        <f t="shared" si="22"/>
        <v>21.565636265963917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53577.538472937114</v>
      </c>
      <c r="AK18" t="s">
        <v>293</v>
      </c>
      <c r="AL18">
        <v>0</v>
      </c>
      <c r="AM18">
        <v>0</v>
      </c>
      <c r="AN18">
        <v>0</v>
      </c>
      <c r="AO18" t="e">
        <f t="shared" si="26"/>
        <v>#DIV/0!</v>
      </c>
      <c r="AP18">
        <v>-1</v>
      </c>
      <c r="AQ18" t="s">
        <v>301</v>
      </c>
      <c r="AR18">
        <v>15387.4</v>
      </c>
      <c r="AS18">
        <v>864.86728000000005</v>
      </c>
      <c r="AT18">
        <v>931.34</v>
      </c>
      <c r="AU18">
        <f t="shared" si="27"/>
        <v>7.1373204200399387E-2</v>
      </c>
      <c r="AV18">
        <v>0.5</v>
      </c>
      <c r="AW18">
        <f t="shared" si="28"/>
        <v>1180.1527563930795</v>
      </c>
      <c r="AX18">
        <f t="shared" si="29"/>
        <v>-0.68231452279529392</v>
      </c>
      <c r="AY18">
        <f t="shared" si="30"/>
        <v>42.115641834853726</v>
      </c>
      <c r="AZ18">
        <f t="shared" si="31"/>
        <v>2.6919013278895647E-4</v>
      </c>
      <c r="BA18">
        <f t="shared" si="32"/>
        <v>-1</v>
      </c>
      <c r="BB18" t="s">
        <v>302</v>
      </c>
      <c r="BC18">
        <v>864.86728000000005</v>
      </c>
      <c r="BD18">
        <v>673.29</v>
      </c>
      <c r="BE18">
        <f t="shared" si="33"/>
        <v>0.27707389352975287</v>
      </c>
      <c r="BF18">
        <f t="shared" si="34"/>
        <v>0.25759627979073807</v>
      </c>
      <c r="BG18">
        <f t="shared" si="35"/>
        <v>1.3832672399708894</v>
      </c>
      <c r="BH18">
        <f t="shared" si="36"/>
        <v>7.1373204200399401E-2</v>
      </c>
      <c r="BI18" t="e">
        <f t="shared" si="37"/>
        <v>#DIV/0!</v>
      </c>
      <c r="BJ18">
        <f t="shared" si="38"/>
        <v>0.20053597035178164</v>
      </c>
      <c r="BK18">
        <f t="shared" si="39"/>
        <v>0.79946402964821839</v>
      </c>
      <c r="BL18">
        <f t="shared" si="40"/>
        <v>1399.9619354838701</v>
      </c>
      <c r="BM18">
        <f t="shared" si="41"/>
        <v>1180.1527563930795</v>
      </c>
      <c r="BN18">
        <f t="shared" si="42"/>
        <v>0.84298917454865108</v>
      </c>
      <c r="BO18">
        <f t="shared" si="43"/>
        <v>0.19597834909730233</v>
      </c>
      <c r="BP18">
        <v>6</v>
      </c>
      <c r="BQ18">
        <v>0.5</v>
      </c>
      <c r="BR18" t="s">
        <v>296</v>
      </c>
      <c r="BS18">
        <v>2</v>
      </c>
      <c r="BT18">
        <v>1608238188</v>
      </c>
      <c r="BU18">
        <v>49.554454838709702</v>
      </c>
      <c r="BV18">
        <v>48.785064516128998</v>
      </c>
      <c r="BW18">
        <v>21.938251612903201</v>
      </c>
      <c r="BX18">
        <v>20.964293548387101</v>
      </c>
      <c r="BY18">
        <v>48.680287096774201</v>
      </c>
      <c r="BZ18">
        <v>21.593909677419401</v>
      </c>
      <c r="CA18">
        <v>500.02477419354801</v>
      </c>
      <c r="CB18">
        <v>101.647451612903</v>
      </c>
      <c r="CC18">
        <v>9.9965564516128994E-2</v>
      </c>
      <c r="CD18">
        <v>28.0119419354839</v>
      </c>
      <c r="CE18">
        <v>29.0224677419355</v>
      </c>
      <c r="CF18">
        <v>999.9</v>
      </c>
      <c r="CG18">
        <v>0</v>
      </c>
      <c r="CH18">
        <v>0</v>
      </c>
      <c r="CI18">
        <v>10001.933225806501</v>
      </c>
      <c r="CJ18">
        <v>0</v>
      </c>
      <c r="CK18">
        <v>247.08535483871</v>
      </c>
      <c r="CL18">
        <v>1399.9619354838701</v>
      </c>
      <c r="CM18">
        <v>0.900001580645161</v>
      </c>
      <c r="CN18">
        <v>9.9998690322580602E-2</v>
      </c>
      <c r="CO18">
        <v>0</v>
      </c>
      <c r="CP18">
        <v>864.89022580645099</v>
      </c>
      <c r="CQ18">
        <v>4.9994800000000001</v>
      </c>
      <c r="CR18">
        <v>12271.6935483871</v>
      </c>
      <c r="CS18">
        <v>11417.270967741901</v>
      </c>
      <c r="CT18">
        <v>49.056161290322599</v>
      </c>
      <c r="CU18">
        <v>50.554000000000002</v>
      </c>
      <c r="CV18">
        <v>50.074258064516101</v>
      </c>
      <c r="CW18">
        <v>50.187129032257999</v>
      </c>
      <c r="CX18">
        <v>50.880870967741899</v>
      </c>
      <c r="CY18">
        <v>1255.4709677419401</v>
      </c>
      <c r="CZ18">
        <v>139.49096774193501</v>
      </c>
      <c r="DA18">
        <v>0</v>
      </c>
      <c r="DB18">
        <v>140.5</v>
      </c>
      <c r="DC18">
        <v>0</v>
      </c>
      <c r="DD18">
        <v>864.86728000000005</v>
      </c>
      <c r="DE18">
        <v>-3.3473846013980801</v>
      </c>
      <c r="DF18">
        <v>-53.876922966600397</v>
      </c>
      <c r="DG18">
        <v>12271.451999999999</v>
      </c>
      <c r="DH18">
        <v>15</v>
      </c>
      <c r="DI18">
        <v>1608238075</v>
      </c>
      <c r="DJ18" t="s">
        <v>297</v>
      </c>
      <c r="DK18">
        <v>1608238073.5</v>
      </c>
      <c r="DL18">
        <v>1608238075</v>
      </c>
      <c r="DM18">
        <v>28</v>
      </c>
      <c r="DN18">
        <v>-0.76800000000000002</v>
      </c>
      <c r="DO18">
        <v>-3.3000000000000002E-2</v>
      </c>
      <c r="DP18">
        <v>0.70499999999999996</v>
      </c>
      <c r="DQ18">
        <v>0.3</v>
      </c>
      <c r="DR18">
        <v>407</v>
      </c>
      <c r="DS18">
        <v>21</v>
      </c>
      <c r="DT18">
        <v>0.2</v>
      </c>
      <c r="DU18">
        <v>0.11</v>
      </c>
      <c r="DV18">
        <v>-0.67916741202071396</v>
      </c>
      <c r="DW18">
        <v>-0.23692870388126999</v>
      </c>
      <c r="DX18">
        <v>2.08049833350414E-2</v>
      </c>
      <c r="DY18">
        <v>1</v>
      </c>
      <c r="DZ18">
        <v>0.76917559999999996</v>
      </c>
      <c r="EA18">
        <v>0.25593621357063301</v>
      </c>
      <c r="EB18">
        <v>2.2962817756248199E-2</v>
      </c>
      <c r="EC18">
        <v>0</v>
      </c>
      <c r="ED18">
        <v>0.97226990000000002</v>
      </c>
      <c r="EE18">
        <v>0.57291398442714203</v>
      </c>
      <c r="EF18">
        <v>4.2708202534837099E-2</v>
      </c>
      <c r="EG18">
        <v>0</v>
      </c>
      <c r="EH18">
        <v>1</v>
      </c>
      <c r="EI18">
        <v>3</v>
      </c>
      <c r="EJ18" t="s">
        <v>298</v>
      </c>
      <c r="EK18">
        <v>100</v>
      </c>
      <c r="EL18">
        <v>100</v>
      </c>
      <c r="EM18">
        <v>0.874</v>
      </c>
      <c r="EN18">
        <v>0.34360000000000002</v>
      </c>
      <c r="EO18">
        <v>0.877636106736981</v>
      </c>
      <c r="EP18">
        <v>-1.6043650578588901E-5</v>
      </c>
      <c r="EQ18">
        <v>-1.15305589960158E-6</v>
      </c>
      <c r="ER18">
        <v>3.6581349982770798E-10</v>
      </c>
      <c r="ES18">
        <v>-7.9027354534625394E-2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504.06400000000002</v>
      </c>
      <c r="FE18">
        <v>479.91199999999998</v>
      </c>
      <c r="FF18">
        <v>23.775700000000001</v>
      </c>
      <c r="FG18">
        <v>33.133299999999998</v>
      </c>
      <c r="FH18">
        <v>30.0001</v>
      </c>
      <c r="FI18">
        <v>33.224200000000003</v>
      </c>
      <c r="FJ18">
        <v>33.276499999999999</v>
      </c>
      <c r="FK18">
        <v>5.04671</v>
      </c>
      <c r="FL18">
        <v>15.7546</v>
      </c>
      <c r="FM18">
        <v>49.231999999999999</v>
      </c>
      <c r="FN18">
        <v>23.773499999999999</v>
      </c>
      <c r="FO18">
        <v>48.932600000000001</v>
      </c>
      <c r="FP18">
        <v>20.900700000000001</v>
      </c>
      <c r="FQ18">
        <v>98.083299999999994</v>
      </c>
      <c r="FR18">
        <v>101.92700000000001</v>
      </c>
    </row>
    <row r="19" spans="1:174" x14ac:dyDescent="0.25">
      <c r="A19">
        <v>3</v>
      </c>
      <c r="B19">
        <v>1608238265</v>
      </c>
      <c r="C19">
        <v>210.5</v>
      </c>
      <c r="D19" t="s">
        <v>303</v>
      </c>
      <c r="E19" t="s">
        <v>304</v>
      </c>
      <c r="F19" t="s">
        <v>291</v>
      </c>
      <c r="G19" t="s">
        <v>292</v>
      </c>
      <c r="H19">
        <v>1608238257.25</v>
      </c>
      <c r="I19">
        <f t="shared" si="0"/>
        <v>9.5597821670825043E-4</v>
      </c>
      <c r="J19">
        <f t="shared" si="1"/>
        <v>0.95597821670825045</v>
      </c>
      <c r="K19">
        <f t="shared" si="2"/>
        <v>0.17452064860861319</v>
      </c>
      <c r="L19">
        <f t="shared" si="3"/>
        <v>79.253353333333294</v>
      </c>
      <c r="M19">
        <f t="shared" si="4"/>
        <v>71.668489618673462</v>
      </c>
      <c r="N19">
        <f t="shared" si="5"/>
        <v>7.2921395712680797</v>
      </c>
      <c r="O19">
        <f t="shared" si="6"/>
        <v>8.0638857756409319</v>
      </c>
      <c r="P19">
        <f t="shared" si="7"/>
        <v>5.2470946505398804E-2</v>
      </c>
      <c r="Q19">
        <f t="shared" si="8"/>
        <v>2.9565738308882596</v>
      </c>
      <c r="R19">
        <f t="shared" si="9"/>
        <v>5.1959053859403907E-2</v>
      </c>
      <c r="S19">
        <f t="shared" si="10"/>
        <v>3.2519983882593209E-2</v>
      </c>
      <c r="T19">
        <f t="shared" si="11"/>
        <v>231.29072782383</v>
      </c>
      <c r="U19">
        <f t="shared" si="12"/>
        <v>29.1126138951503</v>
      </c>
      <c r="V19">
        <f t="shared" si="13"/>
        <v>29.0610066666667</v>
      </c>
      <c r="W19">
        <f t="shared" si="14"/>
        <v>4.0359922267057398</v>
      </c>
      <c r="X19">
        <f t="shared" si="15"/>
        <v>58.514972358147389</v>
      </c>
      <c r="Y19">
        <f t="shared" si="16"/>
        <v>2.2215243377303802</v>
      </c>
      <c r="Z19">
        <f t="shared" si="17"/>
        <v>3.7965058312482718</v>
      </c>
      <c r="AA19">
        <f t="shared" si="18"/>
        <v>1.8144678889753596</v>
      </c>
      <c r="AB19">
        <f t="shared" si="19"/>
        <v>-42.158639356833845</v>
      </c>
      <c r="AC19">
        <f t="shared" si="20"/>
        <v>-167.91871140649829</v>
      </c>
      <c r="AD19">
        <f t="shared" si="21"/>
        <v>-12.446089607030576</v>
      </c>
      <c r="AE19">
        <f t="shared" si="22"/>
        <v>8.7672874534672758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53518.47268436131</v>
      </c>
      <c r="AK19" t="s">
        <v>293</v>
      </c>
      <c r="AL19">
        <v>0</v>
      </c>
      <c r="AM19">
        <v>0</v>
      </c>
      <c r="AN19">
        <v>0</v>
      </c>
      <c r="AO19" t="e">
        <f t="shared" si="26"/>
        <v>#DIV/0!</v>
      </c>
      <c r="AP19">
        <v>-1</v>
      </c>
      <c r="AQ19" t="s">
        <v>305</v>
      </c>
      <c r="AR19">
        <v>15386.8</v>
      </c>
      <c r="AS19">
        <v>861.93830769230794</v>
      </c>
      <c r="AT19">
        <v>922.14</v>
      </c>
      <c r="AU19">
        <f t="shared" si="27"/>
        <v>6.5284764035495768E-2</v>
      </c>
      <c r="AV19">
        <v>0.5</v>
      </c>
      <c r="AW19">
        <f t="shared" si="28"/>
        <v>1180.1863815543156</v>
      </c>
      <c r="AX19">
        <f t="shared" si="29"/>
        <v>0.17452064860861319</v>
      </c>
      <c r="AY19">
        <f t="shared" si="30"/>
        <v>38.524094718839535</v>
      </c>
      <c r="AZ19">
        <f t="shared" si="31"/>
        <v>9.9519928967639788E-4</v>
      </c>
      <c r="BA19">
        <f t="shared" si="32"/>
        <v>-1</v>
      </c>
      <c r="BB19" t="s">
        <v>306</v>
      </c>
      <c r="BC19">
        <v>861.93830769230794</v>
      </c>
      <c r="BD19">
        <v>669.54</v>
      </c>
      <c r="BE19">
        <f t="shared" si="33"/>
        <v>0.27392803695751189</v>
      </c>
      <c r="BF19">
        <f t="shared" si="34"/>
        <v>0.23832815640416483</v>
      </c>
      <c r="BG19">
        <f t="shared" si="35"/>
        <v>1.3772739492786092</v>
      </c>
      <c r="BH19">
        <f t="shared" si="36"/>
        <v>6.528476403549574E-2</v>
      </c>
      <c r="BI19" t="e">
        <f t="shared" si="37"/>
        <v>#DIV/0!</v>
      </c>
      <c r="BJ19">
        <f t="shared" si="38"/>
        <v>0.18512953005426391</v>
      </c>
      <c r="BK19">
        <f t="shared" si="39"/>
        <v>0.81487046994573609</v>
      </c>
      <c r="BL19">
        <f t="shared" si="40"/>
        <v>1400.002</v>
      </c>
      <c r="BM19">
        <f t="shared" si="41"/>
        <v>1180.1863815543156</v>
      </c>
      <c r="BN19">
        <f t="shared" si="42"/>
        <v>0.84298906826869935</v>
      </c>
      <c r="BO19">
        <f t="shared" si="43"/>
        <v>0.19597813653739854</v>
      </c>
      <c r="BP19">
        <v>6</v>
      </c>
      <c r="BQ19">
        <v>0.5</v>
      </c>
      <c r="BR19" t="s">
        <v>296</v>
      </c>
      <c r="BS19">
        <v>2</v>
      </c>
      <c r="BT19">
        <v>1608238257.25</v>
      </c>
      <c r="BU19">
        <v>79.253353333333294</v>
      </c>
      <c r="BV19">
        <v>79.553676666666703</v>
      </c>
      <c r="BW19">
        <v>21.833549999999999</v>
      </c>
      <c r="BX19">
        <v>20.711493333333301</v>
      </c>
      <c r="BY19">
        <v>78.383876666666694</v>
      </c>
      <c r="BZ19">
        <v>21.4936133333333</v>
      </c>
      <c r="CA19">
        <v>500.03133333333301</v>
      </c>
      <c r="CB19">
        <v>101.648166666667</v>
      </c>
      <c r="CC19">
        <v>0.100029926666667</v>
      </c>
      <c r="CD19">
        <v>28.007529999999999</v>
      </c>
      <c r="CE19">
        <v>29.0610066666667</v>
      </c>
      <c r="CF19">
        <v>999.9</v>
      </c>
      <c r="CG19">
        <v>0</v>
      </c>
      <c r="CH19">
        <v>0</v>
      </c>
      <c r="CI19">
        <v>9990.2123333333293</v>
      </c>
      <c r="CJ19">
        <v>0</v>
      </c>
      <c r="CK19">
        <v>246.0633</v>
      </c>
      <c r="CL19">
        <v>1400.002</v>
      </c>
      <c r="CM19">
        <v>0.90000899999999995</v>
      </c>
      <c r="CN19">
        <v>9.9991399999999994E-2</v>
      </c>
      <c r="CO19">
        <v>0</v>
      </c>
      <c r="CP19">
        <v>861.94640000000004</v>
      </c>
      <c r="CQ19">
        <v>4.9994800000000001</v>
      </c>
      <c r="CR19">
        <v>12303.3833333333</v>
      </c>
      <c r="CS19">
        <v>11417.6266666667</v>
      </c>
      <c r="CT19">
        <v>49.158133333333303</v>
      </c>
      <c r="CU19">
        <v>50.574599999999997</v>
      </c>
      <c r="CV19">
        <v>50.120600000000003</v>
      </c>
      <c r="CW19">
        <v>50.195399999999999</v>
      </c>
      <c r="CX19">
        <v>50.9371333333333</v>
      </c>
      <c r="CY19">
        <v>1255.5119999999999</v>
      </c>
      <c r="CZ19">
        <v>139.49</v>
      </c>
      <c r="DA19">
        <v>0</v>
      </c>
      <c r="DB19">
        <v>68</v>
      </c>
      <c r="DC19">
        <v>0</v>
      </c>
      <c r="DD19">
        <v>861.93830769230794</v>
      </c>
      <c r="DE19">
        <v>-7.9413333332778704</v>
      </c>
      <c r="DF19">
        <v>26.738461546286398</v>
      </c>
      <c r="DG19">
        <v>12303.4653846154</v>
      </c>
      <c r="DH19">
        <v>15</v>
      </c>
      <c r="DI19">
        <v>1608238075</v>
      </c>
      <c r="DJ19" t="s">
        <v>297</v>
      </c>
      <c r="DK19">
        <v>1608238073.5</v>
      </c>
      <c r="DL19">
        <v>1608238075</v>
      </c>
      <c r="DM19">
        <v>28</v>
      </c>
      <c r="DN19">
        <v>-0.76800000000000002</v>
      </c>
      <c r="DO19">
        <v>-3.3000000000000002E-2</v>
      </c>
      <c r="DP19">
        <v>0.70499999999999996</v>
      </c>
      <c r="DQ19">
        <v>0.3</v>
      </c>
      <c r="DR19">
        <v>407</v>
      </c>
      <c r="DS19">
        <v>21</v>
      </c>
      <c r="DT19">
        <v>0.2</v>
      </c>
      <c r="DU19">
        <v>0.11</v>
      </c>
      <c r="DV19">
        <v>0.18043940786304699</v>
      </c>
      <c r="DW19">
        <v>-0.24815264069860901</v>
      </c>
      <c r="DX19">
        <v>3.7287697614835802E-2</v>
      </c>
      <c r="DY19">
        <v>1</v>
      </c>
      <c r="DZ19">
        <v>-0.303910866666667</v>
      </c>
      <c r="EA19">
        <v>0.178887563959955</v>
      </c>
      <c r="EB19">
        <v>3.8394670869565002E-2</v>
      </c>
      <c r="EC19">
        <v>1</v>
      </c>
      <c r="ED19">
        <v>1.1221719999999999</v>
      </c>
      <c r="EE19">
        <v>2.5159154616239299E-2</v>
      </c>
      <c r="EF19">
        <v>4.8703144320122304E-3</v>
      </c>
      <c r="EG19">
        <v>1</v>
      </c>
      <c r="EH19">
        <v>3</v>
      </c>
      <c r="EI19">
        <v>3</v>
      </c>
      <c r="EJ19" t="s">
        <v>307</v>
      </c>
      <c r="EK19">
        <v>100</v>
      </c>
      <c r="EL19">
        <v>100</v>
      </c>
      <c r="EM19">
        <v>0.86899999999999999</v>
      </c>
      <c r="EN19">
        <v>0.34060000000000001</v>
      </c>
      <c r="EO19">
        <v>0.877636106736981</v>
      </c>
      <c r="EP19">
        <v>-1.6043650578588901E-5</v>
      </c>
      <c r="EQ19">
        <v>-1.15305589960158E-6</v>
      </c>
      <c r="ER19">
        <v>3.6581349982770798E-10</v>
      </c>
      <c r="ES19">
        <v>-7.9027354534625394E-2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3.2</v>
      </c>
      <c r="FB19">
        <v>3.2</v>
      </c>
      <c r="FC19">
        <v>2</v>
      </c>
      <c r="FD19">
        <v>504.077</v>
      </c>
      <c r="FE19">
        <v>480.13799999999998</v>
      </c>
      <c r="FF19">
        <v>23.665800000000001</v>
      </c>
      <c r="FG19">
        <v>33.1511</v>
      </c>
      <c r="FH19">
        <v>30.000499999999999</v>
      </c>
      <c r="FI19">
        <v>33.217300000000002</v>
      </c>
      <c r="FJ19">
        <v>33.267600000000002</v>
      </c>
      <c r="FK19">
        <v>6.3330700000000002</v>
      </c>
      <c r="FL19">
        <v>16.3047</v>
      </c>
      <c r="FM19">
        <v>49.602499999999999</v>
      </c>
      <c r="FN19">
        <v>23.6496</v>
      </c>
      <c r="FO19">
        <v>79.882300000000001</v>
      </c>
      <c r="FP19">
        <v>20.870899999999999</v>
      </c>
      <c r="FQ19">
        <v>98.080699999999993</v>
      </c>
      <c r="FR19">
        <v>101.925</v>
      </c>
    </row>
    <row r="20" spans="1:174" x14ac:dyDescent="0.25">
      <c r="A20">
        <v>4</v>
      </c>
      <c r="B20">
        <v>1608238346</v>
      </c>
      <c r="C20">
        <v>291.5</v>
      </c>
      <c r="D20" t="s">
        <v>308</v>
      </c>
      <c r="E20" t="s">
        <v>309</v>
      </c>
      <c r="F20" t="s">
        <v>291</v>
      </c>
      <c r="G20" t="s">
        <v>292</v>
      </c>
      <c r="H20">
        <v>1608238338.25</v>
      </c>
      <c r="I20">
        <f t="shared" si="0"/>
        <v>1.1188557954634689E-3</v>
      </c>
      <c r="J20">
        <f t="shared" si="1"/>
        <v>1.118855795463469</v>
      </c>
      <c r="K20">
        <f t="shared" si="2"/>
        <v>0.57380055575509314</v>
      </c>
      <c r="L20">
        <f t="shared" si="3"/>
        <v>99.705020000000005</v>
      </c>
      <c r="M20">
        <f t="shared" si="4"/>
        <v>82.059514232694269</v>
      </c>
      <c r="N20">
        <f t="shared" si="5"/>
        <v>8.3494798278684996</v>
      </c>
      <c r="O20">
        <f t="shared" si="6"/>
        <v>10.14489375194894</v>
      </c>
      <c r="P20">
        <f t="shared" si="7"/>
        <v>6.1857967274268996E-2</v>
      </c>
      <c r="Q20">
        <f t="shared" si="8"/>
        <v>2.9588893163244396</v>
      </c>
      <c r="R20">
        <f t="shared" si="9"/>
        <v>6.1148422695935206E-2</v>
      </c>
      <c r="S20">
        <f t="shared" si="10"/>
        <v>3.8280835694414699E-2</v>
      </c>
      <c r="T20">
        <f t="shared" si="11"/>
        <v>231.29019588340111</v>
      </c>
      <c r="U20">
        <f t="shared" si="12"/>
        <v>29.065776447753073</v>
      </c>
      <c r="V20">
        <f t="shared" si="13"/>
        <v>29.053943333333301</v>
      </c>
      <c r="W20">
        <f t="shared" si="14"/>
        <v>4.0343436617742583</v>
      </c>
      <c r="X20">
        <f t="shared" si="15"/>
        <v>58.749922696407097</v>
      </c>
      <c r="Y20">
        <f t="shared" si="16"/>
        <v>2.2299120813841715</v>
      </c>
      <c r="Z20">
        <f t="shared" si="17"/>
        <v>3.7956000264159386</v>
      </c>
      <c r="AA20">
        <f t="shared" si="18"/>
        <v>1.8044315803900868</v>
      </c>
      <c r="AB20">
        <f t="shared" si="19"/>
        <v>-49.341540579938979</v>
      </c>
      <c r="AC20">
        <f t="shared" si="20"/>
        <v>-167.57644614743967</v>
      </c>
      <c r="AD20">
        <f t="shared" si="21"/>
        <v>-12.410312131993251</v>
      </c>
      <c r="AE20">
        <f t="shared" si="22"/>
        <v>1.9618970240292413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53586.688100459702</v>
      </c>
      <c r="AK20" t="s">
        <v>293</v>
      </c>
      <c r="AL20">
        <v>0</v>
      </c>
      <c r="AM20">
        <v>0</v>
      </c>
      <c r="AN20">
        <v>0</v>
      </c>
      <c r="AO20" t="e">
        <f t="shared" si="26"/>
        <v>#DIV/0!</v>
      </c>
      <c r="AP20">
        <v>-1</v>
      </c>
      <c r="AQ20" t="s">
        <v>310</v>
      </c>
      <c r="AR20">
        <v>15386.4</v>
      </c>
      <c r="AS20">
        <v>855.28880769230796</v>
      </c>
      <c r="AT20">
        <v>914.27</v>
      </c>
      <c r="AU20">
        <f t="shared" si="27"/>
        <v>6.4511787882892357E-2</v>
      </c>
      <c r="AV20">
        <v>0.5</v>
      </c>
      <c r="AW20">
        <f t="shared" si="28"/>
        <v>1180.183581554322</v>
      </c>
      <c r="AX20">
        <f t="shared" si="29"/>
        <v>0.57380055575509314</v>
      </c>
      <c r="AY20">
        <f t="shared" si="30"/>
        <v>38.067876438052309</v>
      </c>
      <c r="AZ20">
        <f t="shared" si="31"/>
        <v>1.3335218184296132E-3</v>
      </c>
      <c r="BA20">
        <f t="shared" si="32"/>
        <v>-1</v>
      </c>
      <c r="BB20" t="s">
        <v>311</v>
      </c>
      <c r="BC20">
        <v>855.28880769230796</v>
      </c>
      <c r="BD20">
        <v>655.88</v>
      </c>
      <c r="BE20">
        <f t="shared" si="33"/>
        <v>0.28261892001268774</v>
      </c>
      <c r="BF20">
        <f t="shared" si="34"/>
        <v>0.22826422194238177</v>
      </c>
      <c r="BG20">
        <f t="shared" si="35"/>
        <v>1.3939592608403977</v>
      </c>
      <c r="BH20">
        <f t="shared" si="36"/>
        <v>6.4511787882892399E-2</v>
      </c>
      <c r="BI20" t="e">
        <f t="shared" si="37"/>
        <v>#DIV/0!</v>
      </c>
      <c r="BJ20">
        <f t="shared" si="38"/>
        <v>0.1750448930712879</v>
      </c>
      <c r="BK20">
        <f t="shared" si="39"/>
        <v>0.8249551069287121</v>
      </c>
      <c r="BL20">
        <f t="shared" si="40"/>
        <v>1399.99866666667</v>
      </c>
      <c r="BM20">
        <f t="shared" si="41"/>
        <v>1180.183581554322</v>
      </c>
      <c r="BN20">
        <f t="shared" si="42"/>
        <v>0.8429890753855378</v>
      </c>
      <c r="BO20">
        <f t="shared" si="43"/>
        <v>0.19597815077107578</v>
      </c>
      <c r="BP20">
        <v>6</v>
      </c>
      <c r="BQ20">
        <v>0.5</v>
      </c>
      <c r="BR20" t="s">
        <v>296</v>
      </c>
      <c r="BS20">
        <v>2</v>
      </c>
      <c r="BT20">
        <v>1608238338.25</v>
      </c>
      <c r="BU20">
        <v>99.705020000000005</v>
      </c>
      <c r="BV20">
        <v>100.5274</v>
      </c>
      <c r="BW20">
        <v>21.915796666666701</v>
      </c>
      <c r="BX20">
        <v>20.60267</v>
      </c>
      <c r="BY20">
        <v>98.839873333333301</v>
      </c>
      <c r="BZ20">
        <v>21.572396666666702</v>
      </c>
      <c r="CA20">
        <v>500.02876666666702</v>
      </c>
      <c r="CB20">
        <v>101.6491</v>
      </c>
      <c r="CC20">
        <v>9.9976946666666705E-2</v>
      </c>
      <c r="CD20">
        <v>28.003436666666701</v>
      </c>
      <c r="CE20">
        <v>29.053943333333301</v>
      </c>
      <c r="CF20">
        <v>999.9</v>
      </c>
      <c r="CG20">
        <v>0</v>
      </c>
      <c r="CH20">
        <v>0</v>
      </c>
      <c r="CI20">
        <v>10003.250333333301</v>
      </c>
      <c r="CJ20">
        <v>0</v>
      </c>
      <c r="CK20">
        <v>245.709466666667</v>
      </c>
      <c r="CL20">
        <v>1399.99866666667</v>
      </c>
      <c r="CM20">
        <v>0.90000899999999995</v>
      </c>
      <c r="CN20">
        <v>9.9991399999999994E-2</v>
      </c>
      <c r="CO20">
        <v>0</v>
      </c>
      <c r="CP20">
        <v>855.25833333333298</v>
      </c>
      <c r="CQ20">
        <v>4.9994800000000001</v>
      </c>
      <c r="CR20">
        <v>12451.2933333333</v>
      </c>
      <c r="CS20">
        <v>11417.6</v>
      </c>
      <c r="CT20">
        <v>49.2436333333333</v>
      </c>
      <c r="CU20">
        <v>50.6332666666667</v>
      </c>
      <c r="CV20">
        <v>50.168433333333297</v>
      </c>
      <c r="CW20">
        <v>50.222700000000003</v>
      </c>
      <c r="CX20">
        <v>51.0082666666667</v>
      </c>
      <c r="CY20">
        <v>1255.50866666667</v>
      </c>
      <c r="CZ20">
        <v>139.49</v>
      </c>
      <c r="DA20">
        <v>0</v>
      </c>
      <c r="DB20">
        <v>80</v>
      </c>
      <c r="DC20">
        <v>0</v>
      </c>
      <c r="DD20">
        <v>855.28880769230796</v>
      </c>
      <c r="DE20">
        <v>-6.1456068413436196</v>
      </c>
      <c r="DF20">
        <v>82.700854727723595</v>
      </c>
      <c r="DG20">
        <v>12451.2692307692</v>
      </c>
      <c r="DH20">
        <v>15</v>
      </c>
      <c r="DI20">
        <v>1608238075</v>
      </c>
      <c r="DJ20" t="s">
        <v>297</v>
      </c>
      <c r="DK20">
        <v>1608238073.5</v>
      </c>
      <c r="DL20">
        <v>1608238075</v>
      </c>
      <c r="DM20">
        <v>28</v>
      </c>
      <c r="DN20">
        <v>-0.76800000000000002</v>
      </c>
      <c r="DO20">
        <v>-3.3000000000000002E-2</v>
      </c>
      <c r="DP20">
        <v>0.70499999999999996</v>
      </c>
      <c r="DQ20">
        <v>0.3</v>
      </c>
      <c r="DR20">
        <v>407</v>
      </c>
      <c r="DS20">
        <v>21</v>
      </c>
      <c r="DT20">
        <v>0.2</v>
      </c>
      <c r="DU20">
        <v>0.11</v>
      </c>
      <c r="DV20">
        <v>0.57368688265463896</v>
      </c>
      <c r="DW20">
        <v>0.10622556007498</v>
      </c>
      <c r="DX20">
        <v>1.5537967878365E-2</v>
      </c>
      <c r="DY20">
        <v>1</v>
      </c>
      <c r="DZ20">
        <v>-0.82241593333333296</v>
      </c>
      <c r="EA20">
        <v>-0.16883367296996701</v>
      </c>
      <c r="EB20">
        <v>1.9857138840449502E-2</v>
      </c>
      <c r="EC20">
        <v>1</v>
      </c>
      <c r="ED20">
        <v>1.3116226666666699</v>
      </c>
      <c r="EE20">
        <v>0.19567982202446799</v>
      </c>
      <c r="EF20">
        <v>1.48427465862024E-2</v>
      </c>
      <c r="EG20">
        <v>1</v>
      </c>
      <c r="EH20">
        <v>3</v>
      </c>
      <c r="EI20">
        <v>3</v>
      </c>
      <c r="EJ20" t="s">
        <v>307</v>
      </c>
      <c r="EK20">
        <v>100</v>
      </c>
      <c r="EL20">
        <v>100</v>
      </c>
      <c r="EM20">
        <v>0.86499999999999999</v>
      </c>
      <c r="EN20">
        <v>0.34370000000000001</v>
      </c>
      <c r="EO20">
        <v>0.877636106736981</v>
      </c>
      <c r="EP20">
        <v>-1.6043650578588901E-5</v>
      </c>
      <c r="EQ20">
        <v>-1.15305589960158E-6</v>
      </c>
      <c r="ER20">
        <v>3.6581349982770798E-10</v>
      </c>
      <c r="ES20">
        <v>-7.9027354534625394E-2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4.5</v>
      </c>
      <c r="FB20">
        <v>4.5</v>
      </c>
      <c r="FC20">
        <v>2</v>
      </c>
      <c r="FD20">
        <v>504.10599999999999</v>
      </c>
      <c r="FE20">
        <v>479.50799999999998</v>
      </c>
      <c r="FF20">
        <v>23.479900000000001</v>
      </c>
      <c r="FG20">
        <v>33.1858</v>
      </c>
      <c r="FH20">
        <v>30.000699999999998</v>
      </c>
      <c r="FI20">
        <v>33.223199999999999</v>
      </c>
      <c r="FJ20">
        <v>33.267600000000002</v>
      </c>
      <c r="FK20">
        <v>7.2096099999999996</v>
      </c>
      <c r="FL20">
        <v>17.436199999999999</v>
      </c>
      <c r="FM20">
        <v>49.602499999999999</v>
      </c>
      <c r="FN20">
        <v>23.457100000000001</v>
      </c>
      <c r="FO20">
        <v>100.684</v>
      </c>
      <c r="FP20">
        <v>20.6312</v>
      </c>
      <c r="FQ20">
        <v>98.076599999999999</v>
      </c>
      <c r="FR20">
        <v>101.92100000000001</v>
      </c>
    </row>
    <row r="21" spans="1:174" x14ac:dyDescent="0.25">
      <c r="A21">
        <v>5</v>
      </c>
      <c r="B21">
        <v>1608238436</v>
      </c>
      <c r="C21">
        <v>381.5</v>
      </c>
      <c r="D21" t="s">
        <v>312</v>
      </c>
      <c r="E21" t="s">
        <v>313</v>
      </c>
      <c r="F21" t="s">
        <v>291</v>
      </c>
      <c r="G21" t="s">
        <v>292</v>
      </c>
      <c r="H21">
        <v>1608238428.25</v>
      </c>
      <c r="I21">
        <f t="shared" si="0"/>
        <v>1.1821216393390964E-3</v>
      </c>
      <c r="J21">
        <f t="shared" si="1"/>
        <v>1.1821216393390963</v>
      </c>
      <c r="K21">
        <f t="shared" si="2"/>
        <v>1.7761931552512293</v>
      </c>
      <c r="L21">
        <f t="shared" si="3"/>
        <v>149.56546666666699</v>
      </c>
      <c r="M21">
        <f t="shared" si="4"/>
        <v>102.1753430578495</v>
      </c>
      <c r="N21">
        <f t="shared" si="5"/>
        <v>10.396594670872741</v>
      </c>
      <c r="O21">
        <f t="shared" si="6"/>
        <v>15.218657331180896</v>
      </c>
      <c r="P21">
        <f t="shared" si="7"/>
        <v>6.5677706615568501E-2</v>
      </c>
      <c r="Q21">
        <f t="shared" si="8"/>
        <v>2.9587869491687684</v>
      </c>
      <c r="R21">
        <f t="shared" si="9"/>
        <v>6.4878410861531746E-2</v>
      </c>
      <c r="S21">
        <f t="shared" si="10"/>
        <v>4.0620009782652497E-2</v>
      </c>
      <c r="T21">
        <f t="shared" si="11"/>
        <v>231.29250915474805</v>
      </c>
      <c r="U21">
        <f t="shared" si="12"/>
        <v>29.054906429513096</v>
      </c>
      <c r="V21">
        <f t="shared" si="13"/>
        <v>29.0736833333333</v>
      </c>
      <c r="W21">
        <f t="shared" si="14"/>
        <v>4.0389524032106685</v>
      </c>
      <c r="X21">
        <f t="shared" si="15"/>
        <v>59.054812996211211</v>
      </c>
      <c r="Y21">
        <f t="shared" si="16"/>
        <v>2.2421871493912287</v>
      </c>
      <c r="Z21">
        <f t="shared" si="17"/>
        <v>3.7967898561207551</v>
      </c>
      <c r="AA21">
        <f t="shared" si="18"/>
        <v>1.7967652538194399</v>
      </c>
      <c r="AB21">
        <f t="shared" si="19"/>
        <v>-52.131564294854151</v>
      </c>
      <c r="AC21">
        <f t="shared" si="20"/>
        <v>-169.86180309795918</v>
      </c>
      <c r="AD21">
        <f t="shared" si="21"/>
        <v>-12.581568385100136</v>
      </c>
      <c r="AE21">
        <f t="shared" si="22"/>
        <v>-3.2824266231654065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53582.820126406245</v>
      </c>
      <c r="AK21" t="s">
        <v>293</v>
      </c>
      <c r="AL21">
        <v>0</v>
      </c>
      <c r="AM21">
        <v>0</v>
      </c>
      <c r="AN21">
        <v>0</v>
      </c>
      <c r="AO21" t="e">
        <f t="shared" si="26"/>
        <v>#DIV/0!</v>
      </c>
      <c r="AP21">
        <v>-1</v>
      </c>
      <c r="AQ21" t="s">
        <v>314</v>
      </c>
      <c r="AR21">
        <v>15385.7</v>
      </c>
      <c r="AS21">
        <v>844.28938461538496</v>
      </c>
      <c r="AT21">
        <v>910.25</v>
      </c>
      <c r="AU21">
        <f t="shared" si="27"/>
        <v>7.2464284959752878E-2</v>
      </c>
      <c r="AV21">
        <v>0.5</v>
      </c>
      <c r="AW21">
        <f t="shared" si="28"/>
        <v>1180.187831554648</v>
      </c>
      <c r="AX21">
        <f t="shared" si="29"/>
        <v>1.7761931552512293</v>
      </c>
      <c r="AY21">
        <f t="shared" si="30"/>
        <v>42.760733665904425</v>
      </c>
      <c r="AZ21">
        <f t="shared" si="31"/>
        <v>2.3523316213099584E-3</v>
      </c>
      <c r="BA21">
        <f t="shared" si="32"/>
        <v>-1</v>
      </c>
      <c r="BB21" t="s">
        <v>315</v>
      </c>
      <c r="BC21">
        <v>844.28938461538496</v>
      </c>
      <c r="BD21">
        <v>635.37</v>
      </c>
      <c r="BE21">
        <f t="shared" si="33"/>
        <v>0.30198297171106836</v>
      </c>
      <c r="BF21">
        <f t="shared" si="34"/>
        <v>0.23996149368675437</v>
      </c>
      <c r="BG21">
        <f t="shared" si="35"/>
        <v>1.4326298062546232</v>
      </c>
      <c r="BH21">
        <f t="shared" si="36"/>
        <v>7.2464284959752864E-2</v>
      </c>
      <c r="BI21" t="e">
        <f t="shared" si="37"/>
        <v>#DIV/0!</v>
      </c>
      <c r="BJ21">
        <f t="shared" si="38"/>
        <v>0.18058302878367713</v>
      </c>
      <c r="BK21">
        <f t="shared" si="39"/>
        <v>0.81941697121632284</v>
      </c>
      <c r="BL21">
        <f t="shared" si="40"/>
        <v>1400.0026666666699</v>
      </c>
      <c r="BM21">
        <f t="shared" si="41"/>
        <v>1180.187831554648</v>
      </c>
      <c r="BN21">
        <f t="shared" si="42"/>
        <v>0.84298970255864647</v>
      </c>
      <c r="BO21">
        <f t="shared" si="43"/>
        <v>0.19597940511729312</v>
      </c>
      <c r="BP21">
        <v>6</v>
      </c>
      <c r="BQ21">
        <v>0.5</v>
      </c>
      <c r="BR21" t="s">
        <v>296</v>
      </c>
      <c r="BS21">
        <v>2</v>
      </c>
      <c r="BT21">
        <v>1608238428.25</v>
      </c>
      <c r="BU21">
        <v>149.56546666666699</v>
      </c>
      <c r="BV21">
        <v>151.90893333333301</v>
      </c>
      <c r="BW21">
        <v>22.035699999999999</v>
      </c>
      <c r="BX21">
        <v>20.648489999999999</v>
      </c>
      <c r="BY21">
        <v>148.71453333333301</v>
      </c>
      <c r="BZ21">
        <v>21.6872266666667</v>
      </c>
      <c r="CA21">
        <v>500.02786666666702</v>
      </c>
      <c r="CB21">
        <v>101.652466666667</v>
      </c>
      <c r="CC21">
        <v>0.100014506666667</v>
      </c>
      <c r="CD21">
        <v>28.0088133333333</v>
      </c>
      <c r="CE21">
        <v>29.0736833333333</v>
      </c>
      <c r="CF21">
        <v>999.9</v>
      </c>
      <c r="CG21">
        <v>0</v>
      </c>
      <c r="CH21">
        <v>0</v>
      </c>
      <c r="CI21">
        <v>10002.3383333333</v>
      </c>
      <c r="CJ21">
        <v>0</v>
      </c>
      <c r="CK21">
        <v>245.00470000000001</v>
      </c>
      <c r="CL21">
        <v>1400.0026666666699</v>
      </c>
      <c r="CM21">
        <v>0.89998750000000005</v>
      </c>
      <c r="CN21">
        <v>0.10001251</v>
      </c>
      <c r="CO21">
        <v>0</v>
      </c>
      <c r="CP21">
        <v>844.34243333333302</v>
      </c>
      <c r="CQ21">
        <v>4.9994800000000001</v>
      </c>
      <c r="CR21">
        <v>12374.2</v>
      </c>
      <c r="CS21">
        <v>11417.553333333301</v>
      </c>
      <c r="CT21">
        <v>49.291333333333299</v>
      </c>
      <c r="CU21">
        <v>50.697499999999998</v>
      </c>
      <c r="CV21">
        <v>50.247799999999998</v>
      </c>
      <c r="CW21">
        <v>50.312066666666603</v>
      </c>
      <c r="CX21">
        <v>51.0809</v>
      </c>
      <c r="CY21">
        <v>1255.4829999999999</v>
      </c>
      <c r="CZ21">
        <v>139.51966666666701</v>
      </c>
      <c r="DA21">
        <v>0</v>
      </c>
      <c r="DB21">
        <v>89.700000047683702</v>
      </c>
      <c r="DC21">
        <v>0</v>
      </c>
      <c r="DD21">
        <v>844.28938461538496</v>
      </c>
      <c r="DE21">
        <v>-5.6066324683429398</v>
      </c>
      <c r="DF21">
        <v>-81.692307611226198</v>
      </c>
      <c r="DG21">
        <v>12373.3884615385</v>
      </c>
      <c r="DH21">
        <v>15</v>
      </c>
      <c r="DI21">
        <v>1608238075</v>
      </c>
      <c r="DJ21" t="s">
        <v>297</v>
      </c>
      <c r="DK21">
        <v>1608238073.5</v>
      </c>
      <c r="DL21">
        <v>1608238075</v>
      </c>
      <c r="DM21">
        <v>28</v>
      </c>
      <c r="DN21">
        <v>-0.76800000000000002</v>
      </c>
      <c r="DO21">
        <v>-3.3000000000000002E-2</v>
      </c>
      <c r="DP21">
        <v>0.70499999999999996</v>
      </c>
      <c r="DQ21">
        <v>0.3</v>
      </c>
      <c r="DR21">
        <v>407</v>
      </c>
      <c r="DS21">
        <v>21</v>
      </c>
      <c r="DT21">
        <v>0.2</v>
      </c>
      <c r="DU21">
        <v>0.11</v>
      </c>
      <c r="DV21">
        <v>1.78056975318884</v>
      </c>
      <c r="DW21">
        <v>-0.18973554876059201</v>
      </c>
      <c r="DX21">
        <v>2.2283487541091399E-2</v>
      </c>
      <c r="DY21">
        <v>1</v>
      </c>
      <c r="DZ21">
        <v>-2.3458923333333299</v>
      </c>
      <c r="EA21">
        <v>0.175800400444935</v>
      </c>
      <c r="EB21">
        <v>2.3940281909135702E-2</v>
      </c>
      <c r="EC21">
        <v>1</v>
      </c>
      <c r="ED21">
        <v>1.38553866666667</v>
      </c>
      <c r="EE21">
        <v>0.13333481646273901</v>
      </c>
      <c r="EF21">
        <v>1.0582018627002299E-2</v>
      </c>
      <c r="EG21">
        <v>1</v>
      </c>
      <c r="EH21">
        <v>3</v>
      </c>
      <c r="EI21">
        <v>3</v>
      </c>
      <c r="EJ21" t="s">
        <v>307</v>
      </c>
      <c r="EK21">
        <v>100</v>
      </c>
      <c r="EL21">
        <v>100</v>
      </c>
      <c r="EM21">
        <v>0.85</v>
      </c>
      <c r="EN21">
        <v>0.34889999999999999</v>
      </c>
      <c r="EO21">
        <v>0.877636106736981</v>
      </c>
      <c r="EP21">
        <v>-1.6043650578588901E-5</v>
      </c>
      <c r="EQ21">
        <v>-1.15305589960158E-6</v>
      </c>
      <c r="ER21">
        <v>3.6581349982770798E-10</v>
      </c>
      <c r="ES21">
        <v>-7.9027354534625394E-2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6</v>
      </c>
      <c r="FB21">
        <v>6</v>
      </c>
      <c r="FC21">
        <v>2</v>
      </c>
      <c r="FD21">
        <v>504.13499999999999</v>
      </c>
      <c r="FE21">
        <v>479.62099999999998</v>
      </c>
      <c r="FF21">
        <v>23.282499999999999</v>
      </c>
      <c r="FG21">
        <v>33.221299999999999</v>
      </c>
      <c r="FH21">
        <v>30.000299999999999</v>
      </c>
      <c r="FI21">
        <v>33.238100000000003</v>
      </c>
      <c r="FJ21">
        <v>33.279499999999999</v>
      </c>
      <c r="FK21">
        <v>9.3555700000000002</v>
      </c>
      <c r="FL21">
        <v>17.294499999999999</v>
      </c>
      <c r="FM21">
        <v>49.602499999999999</v>
      </c>
      <c r="FN21">
        <v>23.277000000000001</v>
      </c>
      <c r="FO21">
        <v>152.13</v>
      </c>
      <c r="FP21">
        <v>20.61</v>
      </c>
      <c r="FQ21">
        <v>98.07</v>
      </c>
      <c r="FR21">
        <v>101.917</v>
      </c>
    </row>
    <row r="22" spans="1:174" x14ac:dyDescent="0.25">
      <c r="A22">
        <v>6</v>
      </c>
      <c r="B22">
        <v>1608238516</v>
      </c>
      <c r="C22">
        <v>461.5</v>
      </c>
      <c r="D22" t="s">
        <v>316</v>
      </c>
      <c r="E22" t="s">
        <v>317</v>
      </c>
      <c r="F22" t="s">
        <v>291</v>
      </c>
      <c r="G22" t="s">
        <v>292</v>
      </c>
      <c r="H22">
        <v>1608238508</v>
      </c>
      <c r="I22">
        <f t="shared" si="0"/>
        <v>1.273476401608463E-3</v>
      </c>
      <c r="J22">
        <f t="shared" si="1"/>
        <v>1.273476401608463</v>
      </c>
      <c r="K22">
        <f t="shared" si="2"/>
        <v>3.3026703925611165</v>
      </c>
      <c r="L22">
        <f t="shared" si="3"/>
        <v>199.234580645161</v>
      </c>
      <c r="M22">
        <f t="shared" si="4"/>
        <v>119.16154341028644</v>
      </c>
      <c r="N22">
        <f t="shared" si="5"/>
        <v>12.124941717506804</v>
      </c>
      <c r="O22">
        <f t="shared" si="6"/>
        <v>20.272544390575206</v>
      </c>
      <c r="P22">
        <f t="shared" si="7"/>
        <v>7.0841598783093762E-2</v>
      </c>
      <c r="Q22">
        <f t="shared" si="8"/>
        <v>2.9573192179869867</v>
      </c>
      <c r="R22">
        <f t="shared" si="9"/>
        <v>6.9912177254529972E-2</v>
      </c>
      <c r="S22">
        <f t="shared" si="10"/>
        <v>4.3777599661331421E-2</v>
      </c>
      <c r="T22">
        <f t="shared" si="11"/>
        <v>231.28763980752672</v>
      </c>
      <c r="U22">
        <f t="shared" si="12"/>
        <v>29.000503777067212</v>
      </c>
      <c r="V22">
        <f t="shared" si="13"/>
        <v>29.0131774193548</v>
      </c>
      <c r="W22">
        <f t="shared" si="14"/>
        <v>4.0248404645481397</v>
      </c>
      <c r="X22">
        <f t="shared" si="15"/>
        <v>58.797438360573281</v>
      </c>
      <c r="Y22">
        <f t="shared" si="16"/>
        <v>2.2283393102784443</v>
      </c>
      <c r="Z22">
        <f t="shared" si="17"/>
        <v>3.7898578108339169</v>
      </c>
      <c r="AA22">
        <f t="shared" si="18"/>
        <v>1.7965011542696954</v>
      </c>
      <c r="AB22">
        <f t="shared" si="19"/>
        <v>-56.160309310933222</v>
      </c>
      <c r="AC22">
        <f t="shared" si="20"/>
        <v>-165.12836587377976</v>
      </c>
      <c r="AD22">
        <f t="shared" si="21"/>
        <v>-12.231443208848667</v>
      </c>
      <c r="AE22">
        <f t="shared" si="22"/>
        <v>-2.2324785860349436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53545.619201186841</v>
      </c>
      <c r="AK22" t="s">
        <v>293</v>
      </c>
      <c r="AL22">
        <v>0</v>
      </c>
      <c r="AM22">
        <v>0</v>
      </c>
      <c r="AN22">
        <v>0</v>
      </c>
      <c r="AO22" t="e">
        <f t="shared" si="26"/>
        <v>#DIV/0!</v>
      </c>
      <c r="AP22">
        <v>-1</v>
      </c>
      <c r="AQ22" t="s">
        <v>318</v>
      </c>
      <c r="AR22">
        <v>15385.1</v>
      </c>
      <c r="AS22">
        <v>834.8492</v>
      </c>
      <c r="AT22">
        <v>909.09</v>
      </c>
      <c r="AU22">
        <f t="shared" si="27"/>
        <v>8.1664961664961733E-2</v>
      </c>
      <c r="AV22">
        <v>0.5</v>
      </c>
      <c r="AW22">
        <f t="shared" si="28"/>
        <v>1180.1664209093326</v>
      </c>
      <c r="AX22">
        <f t="shared" si="29"/>
        <v>3.3026703925611165</v>
      </c>
      <c r="AY22">
        <f t="shared" si="30"/>
        <v>48.189122760917869</v>
      </c>
      <c r="AZ22">
        <f t="shared" si="31"/>
        <v>3.6458166546086417E-3</v>
      </c>
      <c r="BA22">
        <f t="shared" si="32"/>
        <v>-1</v>
      </c>
      <c r="BB22" t="s">
        <v>319</v>
      </c>
      <c r="BC22">
        <v>834.8492</v>
      </c>
      <c r="BD22">
        <v>615.12</v>
      </c>
      <c r="BE22">
        <f t="shared" si="33"/>
        <v>0.32336732336732343</v>
      </c>
      <c r="BF22">
        <f t="shared" si="34"/>
        <v>0.25254549783991576</v>
      </c>
      <c r="BG22">
        <f t="shared" si="35"/>
        <v>1.4779067499024581</v>
      </c>
      <c r="BH22">
        <f t="shared" si="36"/>
        <v>8.1664961664961705E-2</v>
      </c>
      <c r="BI22" t="e">
        <f t="shared" si="37"/>
        <v>#DIV/0!</v>
      </c>
      <c r="BJ22">
        <f t="shared" si="38"/>
        <v>0.18607646342751358</v>
      </c>
      <c r="BK22">
        <f t="shared" si="39"/>
        <v>0.81392353657248639</v>
      </c>
      <c r="BL22">
        <f t="shared" si="40"/>
        <v>1399.97774193548</v>
      </c>
      <c r="BM22">
        <f t="shared" si="41"/>
        <v>1180.1664209093326</v>
      </c>
      <c r="BN22">
        <f t="shared" si="42"/>
        <v>0.84298941730155175</v>
      </c>
      <c r="BO22">
        <f t="shared" si="43"/>
        <v>0.1959788346031035</v>
      </c>
      <c r="BP22">
        <v>6</v>
      </c>
      <c r="BQ22">
        <v>0.5</v>
      </c>
      <c r="BR22" t="s">
        <v>296</v>
      </c>
      <c r="BS22">
        <v>2</v>
      </c>
      <c r="BT22">
        <v>1608238508</v>
      </c>
      <c r="BU22">
        <v>199.234580645161</v>
      </c>
      <c r="BV22">
        <v>203.50203225806499</v>
      </c>
      <c r="BW22">
        <v>21.8996806451613</v>
      </c>
      <c r="BX22">
        <v>20.4050516129032</v>
      </c>
      <c r="BY22">
        <v>198.40274193548399</v>
      </c>
      <c r="BZ22">
        <v>21.556951612903202</v>
      </c>
      <c r="CA22">
        <v>500.025483870968</v>
      </c>
      <c r="CB22">
        <v>101.65209677419401</v>
      </c>
      <c r="CC22">
        <v>0.10004045483871001</v>
      </c>
      <c r="CD22">
        <v>27.977467741935499</v>
      </c>
      <c r="CE22">
        <v>29.0131774193548</v>
      </c>
      <c r="CF22">
        <v>999.9</v>
      </c>
      <c r="CG22">
        <v>0</v>
      </c>
      <c r="CH22">
        <v>0</v>
      </c>
      <c r="CI22">
        <v>9994.0512903225808</v>
      </c>
      <c r="CJ22">
        <v>0</v>
      </c>
      <c r="CK22">
        <v>240.592903225806</v>
      </c>
      <c r="CL22">
        <v>1399.97774193548</v>
      </c>
      <c r="CM22">
        <v>0.89999393548387097</v>
      </c>
      <c r="CN22">
        <v>0.100006083870968</v>
      </c>
      <c r="CO22">
        <v>0</v>
      </c>
      <c r="CP22">
        <v>834.95877419354804</v>
      </c>
      <c r="CQ22">
        <v>4.9994800000000001</v>
      </c>
      <c r="CR22">
        <v>12201.058064516101</v>
      </c>
      <c r="CS22">
        <v>11417.3612903226</v>
      </c>
      <c r="CT22">
        <v>49.395000000000003</v>
      </c>
      <c r="CU22">
        <v>50.753999999999998</v>
      </c>
      <c r="CV22">
        <v>50.374870967741899</v>
      </c>
      <c r="CW22">
        <v>50.370935483871001</v>
      </c>
      <c r="CX22">
        <v>51.161000000000001</v>
      </c>
      <c r="CY22">
        <v>1255.4738709677399</v>
      </c>
      <c r="CZ22">
        <v>139.50387096774199</v>
      </c>
      <c r="DA22">
        <v>0</v>
      </c>
      <c r="DB22">
        <v>79.5</v>
      </c>
      <c r="DC22">
        <v>0</v>
      </c>
      <c r="DD22">
        <v>834.8492</v>
      </c>
      <c r="DE22">
        <v>-7.46084617003467</v>
      </c>
      <c r="DF22">
        <v>-134.576923160603</v>
      </c>
      <c r="DG22">
        <v>12198.428</v>
      </c>
      <c r="DH22">
        <v>15</v>
      </c>
      <c r="DI22">
        <v>1608238075</v>
      </c>
      <c r="DJ22" t="s">
        <v>297</v>
      </c>
      <c r="DK22">
        <v>1608238073.5</v>
      </c>
      <c r="DL22">
        <v>1608238075</v>
      </c>
      <c r="DM22">
        <v>28</v>
      </c>
      <c r="DN22">
        <v>-0.76800000000000002</v>
      </c>
      <c r="DO22">
        <v>-3.3000000000000002E-2</v>
      </c>
      <c r="DP22">
        <v>0.70499999999999996</v>
      </c>
      <c r="DQ22">
        <v>0.3</v>
      </c>
      <c r="DR22">
        <v>407</v>
      </c>
      <c r="DS22">
        <v>21</v>
      </c>
      <c r="DT22">
        <v>0.2</v>
      </c>
      <c r="DU22">
        <v>0.11</v>
      </c>
      <c r="DV22">
        <v>3.3067545403755298</v>
      </c>
      <c r="DW22">
        <v>-1.7597966673481302E-2</v>
      </c>
      <c r="DX22">
        <v>2.0003669460387102E-2</v>
      </c>
      <c r="DY22">
        <v>1</v>
      </c>
      <c r="DZ22">
        <v>-4.2693663333333296</v>
      </c>
      <c r="EA22">
        <v>7.8349721913223397E-2</v>
      </c>
      <c r="EB22">
        <v>2.53517965810885E-2</v>
      </c>
      <c r="EC22">
        <v>1</v>
      </c>
      <c r="ED22">
        <v>1.49450966666667</v>
      </c>
      <c r="EE22">
        <v>-0.17469570634037801</v>
      </c>
      <c r="EF22">
        <v>2.0873584659936901E-2</v>
      </c>
      <c r="EG22">
        <v>1</v>
      </c>
      <c r="EH22">
        <v>3</v>
      </c>
      <c r="EI22">
        <v>3</v>
      </c>
      <c r="EJ22" t="s">
        <v>307</v>
      </c>
      <c r="EK22">
        <v>100</v>
      </c>
      <c r="EL22">
        <v>100</v>
      </c>
      <c r="EM22">
        <v>0.83199999999999996</v>
      </c>
      <c r="EN22">
        <v>0.34370000000000001</v>
      </c>
      <c r="EO22">
        <v>0.877636106736981</v>
      </c>
      <c r="EP22">
        <v>-1.6043650578588901E-5</v>
      </c>
      <c r="EQ22">
        <v>-1.15305589960158E-6</v>
      </c>
      <c r="ER22">
        <v>3.6581349982770798E-10</v>
      </c>
      <c r="ES22">
        <v>-7.9027354534625394E-2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7.4</v>
      </c>
      <c r="FB22">
        <v>7.3</v>
      </c>
      <c r="FC22">
        <v>2</v>
      </c>
      <c r="FD22">
        <v>504.47399999999999</v>
      </c>
      <c r="FE22">
        <v>479.64299999999997</v>
      </c>
      <c r="FF22">
        <v>23.267700000000001</v>
      </c>
      <c r="FG22">
        <v>33.249000000000002</v>
      </c>
      <c r="FH22">
        <v>30.0001</v>
      </c>
      <c r="FI22">
        <v>33.254899999999999</v>
      </c>
      <c r="FJ22">
        <v>33.291600000000003</v>
      </c>
      <c r="FK22">
        <v>11.480399999999999</v>
      </c>
      <c r="FL22">
        <v>17.836099999999998</v>
      </c>
      <c r="FM22">
        <v>49.602499999999999</v>
      </c>
      <c r="FN22">
        <v>23.272500000000001</v>
      </c>
      <c r="FO22">
        <v>203.84299999999999</v>
      </c>
      <c r="FP22">
        <v>20.3262</v>
      </c>
      <c r="FQ22">
        <v>98.066699999999997</v>
      </c>
      <c r="FR22">
        <v>101.911</v>
      </c>
    </row>
    <row r="23" spans="1:174" x14ac:dyDescent="0.25">
      <c r="A23">
        <v>7</v>
      </c>
      <c r="B23">
        <v>1608238617</v>
      </c>
      <c r="C23">
        <v>562.5</v>
      </c>
      <c r="D23" t="s">
        <v>320</v>
      </c>
      <c r="E23" t="s">
        <v>321</v>
      </c>
      <c r="F23" t="s">
        <v>291</v>
      </c>
      <c r="G23" t="s">
        <v>292</v>
      </c>
      <c r="H23">
        <v>1608238609.25</v>
      </c>
      <c r="I23">
        <f t="shared" si="0"/>
        <v>1.3395387844215326E-3</v>
      </c>
      <c r="J23">
        <f t="shared" si="1"/>
        <v>1.3395387844215327</v>
      </c>
      <c r="K23">
        <f t="shared" si="2"/>
        <v>4.5636336059730906</v>
      </c>
      <c r="L23">
        <f t="shared" si="3"/>
        <v>249.730966666667</v>
      </c>
      <c r="M23">
        <f t="shared" si="4"/>
        <v>144.096741988497</v>
      </c>
      <c r="N23">
        <f t="shared" si="5"/>
        <v>14.662131478030737</v>
      </c>
      <c r="O23">
        <f t="shared" si="6"/>
        <v>25.410624951497386</v>
      </c>
      <c r="P23">
        <f t="shared" si="7"/>
        <v>7.3988025162247589E-2</v>
      </c>
      <c r="Q23">
        <f t="shared" si="8"/>
        <v>2.9579838643627996</v>
      </c>
      <c r="R23">
        <f t="shared" si="9"/>
        <v>7.2975070751281401E-2</v>
      </c>
      <c r="S23">
        <f t="shared" si="10"/>
        <v>4.5699273750928873E-2</v>
      </c>
      <c r="T23">
        <f t="shared" si="11"/>
        <v>231.28797709825102</v>
      </c>
      <c r="U23">
        <f t="shared" si="12"/>
        <v>28.98948769081564</v>
      </c>
      <c r="V23">
        <f t="shared" si="13"/>
        <v>29.0895166666667</v>
      </c>
      <c r="W23">
        <f t="shared" si="14"/>
        <v>4.042652363682163</v>
      </c>
      <c r="X23">
        <f t="shared" si="15"/>
        <v>58.885205463817336</v>
      </c>
      <c r="Y23">
        <f t="shared" si="16"/>
        <v>2.2324744608014235</v>
      </c>
      <c r="Z23">
        <f t="shared" si="17"/>
        <v>3.7912315041053768</v>
      </c>
      <c r="AA23">
        <f t="shared" si="18"/>
        <v>1.8101779028807394</v>
      </c>
      <c r="AB23">
        <f t="shared" si="19"/>
        <v>-59.073660392989588</v>
      </c>
      <c r="AC23">
        <f t="shared" si="20"/>
        <v>-176.34815519064793</v>
      </c>
      <c r="AD23">
        <f t="shared" si="21"/>
        <v>-13.064954122111688</v>
      </c>
      <c r="AE23">
        <f t="shared" si="22"/>
        <v>-17.198792607498177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53563.877903523535</v>
      </c>
      <c r="AK23" t="s">
        <v>293</v>
      </c>
      <c r="AL23">
        <v>0</v>
      </c>
      <c r="AM23">
        <v>0</v>
      </c>
      <c r="AN23">
        <v>0</v>
      </c>
      <c r="AO23" t="e">
        <f t="shared" si="26"/>
        <v>#DIV/0!</v>
      </c>
      <c r="AP23">
        <v>-1</v>
      </c>
      <c r="AQ23" t="s">
        <v>322</v>
      </c>
      <c r="AR23">
        <v>15384.8</v>
      </c>
      <c r="AS23">
        <v>828.04575999999997</v>
      </c>
      <c r="AT23">
        <v>915.81</v>
      </c>
      <c r="AU23">
        <f t="shared" si="27"/>
        <v>9.5832366975682759E-2</v>
      </c>
      <c r="AV23">
        <v>0.5</v>
      </c>
      <c r="AW23">
        <f t="shared" si="28"/>
        <v>1180.1662915545742</v>
      </c>
      <c r="AX23">
        <f t="shared" si="29"/>
        <v>4.5636336059730906</v>
      </c>
      <c r="AY23">
        <f t="shared" si="30"/>
        <v>56.549064572294284</v>
      </c>
      <c r="AZ23">
        <f t="shared" si="31"/>
        <v>4.7142793738367108E-3</v>
      </c>
      <c r="BA23">
        <f t="shared" si="32"/>
        <v>-1</v>
      </c>
      <c r="BB23" t="s">
        <v>323</v>
      </c>
      <c r="BC23">
        <v>828.04575999999997</v>
      </c>
      <c r="BD23">
        <v>613.64</v>
      </c>
      <c r="BE23">
        <f t="shared" si="33"/>
        <v>0.32994835173234616</v>
      </c>
      <c r="BF23">
        <f t="shared" si="34"/>
        <v>0.29044656981169537</v>
      </c>
      <c r="BG23">
        <f t="shared" si="35"/>
        <v>1.4924222671273057</v>
      </c>
      <c r="BH23">
        <f t="shared" si="36"/>
        <v>9.5832366975682703E-2</v>
      </c>
      <c r="BI23" t="e">
        <f t="shared" si="37"/>
        <v>#DIV/0!</v>
      </c>
      <c r="BJ23">
        <f t="shared" si="38"/>
        <v>0.21524128461118952</v>
      </c>
      <c r="BK23">
        <f t="shared" si="39"/>
        <v>0.78475871538881048</v>
      </c>
      <c r="BL23">
        <f t="shared" si="40"/>
        <v>1399.9773333333301</v>
      </c>
      <c r="BM23">
        <f t="shared" si="41"/>
        <v>1180.1662915545742</v>
      </c>
      <c r="BN23">
        <f t="shared" si="42"/>
        <v>0.84298957094156068</v>
      </c>
      <c r="BO23">
        <f t="shared" si="43"/>
        <v>0.19597914188312132</v>
      </c>
      <c r="BP23">
        <v>6</v>
      </c>
      <c r="BQ23">
        <v>0.5</v>
      </c>
      <c r="BR23" t="s">
        <v>296</v>
      </c>
      <c r="BS23">
        <v>2</v>
      </c>
      <c r="BT23">
        <v>1608238609.25</v>
      </c>
      <c r="BU23">
        <v>249.730966666667</v>
      </c>
      <c r="BV23">
        <v>255.60839999999999</v>
      </c>
      <c r="BW23">
        <v>21.940349999999999</v>
      </c>
      <c r="BX23">
        <v>20.368266666666699</v>
      </c>
      <c r="BY23">
        <v>248.92320000000001</v>
      </c>
      <c r="BZ23">
        <v>21.5959066666667</v>
      </c>
      <c r="CA23">
        <v>500.03030000000001</v>
      </c>
      <c r="CB23">
        <v>101.65196666666699</v>
      </c>
      <c r="CC23">
        <v>0.100031856666667</v>
      </c>
      <c r="CD23">
        <v>27.9836833333333</v>
      </c>
      <c r="CE23">
        <v>29.0895166666667</v>
      </c>
      <c r="CF23">
        <v>999.9</v>
      </c>
      <c r="CG23">
        <v>0</v>
      </c>
      <c r="CH23">
        <v>0</v>
      </c>
      <c r="CI23">
        <v>9997.8326666666708</v>
      </c>
      <c r="CJ23">
        <v>0</v>
      </c>
      <c r="CK23">
        <v>238.8193</v>
      </c>
      <c r="CL23">
        <v>1399.9773333333301</v>
      </c>
      <c r="CM23">
        <v>0.89999260000000003</v>
      </c>
      <c r="CN23">
        <v>0.10000737</v>
      </c>
      <c r="CO23">
        <v>0</v>
      </c>
      <c r="CP23">
        <v>828.06636666666702</v>
      </c>
      <c r="CQ23">
        <v>4.9994800000000001</v>
      </c>
      <c r="CR23">
        <v>12058.5466666667</v>
      </c>
      <c r="CS23">
        <v>11417.356666666699</v>
      </c>
      <c r="CT23">
        <v>49.457999999999998</v>
      </c>
      <c r="CU23">
        <v>50.785133333333299</v>
      </c>
      <c r="CV23">
        <v>50.441200000000002</v>
      </c>
      <c r="CW23">
        <v>50.410133333333299</v>
      </c>
      <c r="CX23">
        <v>51.231099999999998</v>
      </c>
      <c r="CY23">
        <v>1255.4663333333301</v>
      </c>
      <c r="CZ23">
        <v>139.511</v>
      </c>
      <c r="DA23">
        <v>0</v>
      </c>
      <c r="DB23">
        <v>100.299999952316</v>
      </c>
      <c r="DC23">
        <v>0</v>
      </c>
      <c r="DD23">
        <v>828.04575999999997</v>
      </c>
      <c r="DE23">
        <v>-1.1726922860098901</v>
      </c>
      <c r="DF23">
        <v>-38.276922776550798</v>
      </c>
      <c r="DG23">
        <v>12058.448</v>
      </c>
      <c r="DH23">
        <v>15</v>
      </c>
      <c r="DI23">
        <v>1608238075</v>
      </c>
      <c r="DJ23" t="s">
        <v>297</v>
      </c>
      <c r="DK23">
        <v>1608238073.5</v>
      </c>
      <c r="DL23">
        <v>1608238075</v>
      </c>
      <c r="DM23">
        <v>28</v>
      </c>
      <c r="DN23">
        <v>-0.76800000000000002</v>
      </c>
      <c r="DO23">
        <v>-3.3000000000000002E-2</v>
      </c>
      <c r="DP23">
        <v>0.70499999999999996</v>
      </c>
      <c r="DQ23">
        <v>0.3</v>
      </c>
      <c r="DR23">
        <v>407</v>
      </c>
      <c r="DS23">
        <v>21</v>
      </c>
      <c r="DT23">
        <v>0.2</v>
      </c>
      <c r="DU23">
        <v>0.11</v>
      </c>
      <c r="DV23">
        <v>4.5633099837940296</v>
      </c>
      <c r="DW23">
        <v>-0.13374316120133301</v>
      </c>
      <c r="DX23">
        <v>2.0868631426994501E-2</v>
      </c>
      <c r="DY23">
        <v>1</v>
      </c>
      <c r="DZ23">
        <v>-5.8772479999999998</v>
      </c>
      <c r="EA23">
        <v>0.115293437152381</v>
      </c>
      <c r="EB23">
        <v>2.57777747164749E-2</v>
      </c>
      <c r="EC23">
        <v>1</v>
      </c>
      <c r="ED23">
        <v>1.5725453333333299</v>
      </c>
      <c r="EE23">
        <v>-7.2280845383758605E-2</v>
      </c>
      <c r="EF23">
        <v>5.2584641188172998E-3</v>
      </c>
      <c r="EG23">
        <v>1</v>
      </c>
      <c r="EH23">
        <v>3</v>
      </c>
      <c r="EI23">
        <v>3</v>
      </c>
      <c r="EJ23" t="s">
        <v>307</v>
      </c>
      <c r="EK23">
        <v>100</v>
      </c>
      <c r="EL23">
        <v>100</v>
      </c>
      <c r="EM23">
        <v>0.80800000000000005</v>
      </c>
      <c r="EN23">
        <v>0.34389999999999998</v>
      </c>
      <c r="EO23">
        <v>0.877636106736981</v>
      </c>
      <c r="EP23">
        <v>-1.6043650578588901E-5</v>
      </c>
      <c r="EQ23">
        <v>-1.15305589960158E-6</v>
      </c>
      <c r="ER23">
        <v>3.6581349982770798E-10</v>
      </c>
      <c r="ES23">
        <v>-7.9027354534625394E-2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9.1</v>
      </c>
      <c r="FB23">
        <v>9</v>
      </c>
      <c r="FC23">
        <v>2</v>
      </c>
      <c r="FD23">
        <v>504.709</v>
      </c>
      <c r="FE23">
        <v>479.52199999999999</v>
      </c>
      <c r="FF23">
        <v>23.457899999999999</v>
      </c>
      <c r="FG23">
        <v>33.284599999999998</v>
      </c>
      <c r="FH23">
        <v>30.000399999999999</v>
      </c>
      <c r="FI23">
        <v>33.281700000000001</v>
      </c>
      <c r="FJ23">
        <v>33.316200000000002</v>
      </c>
      <c r="FK23">
        <v>13.5763</v>
      </c>
      <c r="FL23">
        <v>18.264199999999999</v>
      </c>
      <c r="FM23">
        <v>49.602499999999999</v>
      </c>
      <c r="FN23">
        <v>23.467400000000001</v>
      </c>
      <c r="FO23">
        <v>255.64699999999999</v>
      </c>
      <c r="FP23">
        <v>20.5349</v>
      </c>
      <c r="FQ23">
        <v>98.055700000000002</v>
      </c>
      <c r="FR23">
        <v>101.901</v>
      </c>
    </row>
    <row r="24" spans="1:174" x14ac:dyDescent="0.25">
      <c r="A24">
        <v>8</v>
      </c>
      <c r="B24">
        <v>1608238734</v>
      </c>
      <c r="C24">
        <v>679.5</v>
      </c>
      <c r="D24" t="s">
        <v>324</v>
      </c>
      <c r="E24" t="s">
        <v>325</v>
      </c>
      <c r="F24" t="s">
        <v>291</v>
      </c>
      <c r="G24" t="s">
        <v>292</v>
      </c>
      <c r="H24">
        <v>1608238726.25</v>
      </c>
      <c r="I24">
        <f t="shared" si="0"/>
        <v>1.1629496287841816E-3</v>
      </c>
      <c r="J24">
        <f t="shared" si="1"/>
        <v>1.1629496287841816</v>
      </c>
      <c r="K24">
        <f t="shared" si="2"/>
        <v>8.2855019723838019</v>
      </c>
      <c r="L24">
        <f t="shared" si="3"/>
        <v>399.78413333333299</v>
      </c>
      <c r="M24">
        <f t="shared" si="4"/>
        <v>182.16167501175747</v>
      </c>
      <c r="N24">
        <f t="shared" si="5"/>
        <v>18.534518126359245</v>
      </c>
      <c r="O24">
        <f t="shared" si="6"/>
        <v>40.67708679896154</v>
      </c>
      <c r="P24">
        <f t="shared" si="7"/>
        <v>6.4056959442781475E-2</v>
      </c>
      <c r="Q24">
        <f t="shared" si="8"/>
        <v>2.9582900602959006</v>
      </c>
      <c r="R24">
        <f t="shared" si="9"/>
        <v>6.3296253343498143E-2</v>
      </c>
      <c r="S24">
        <f t="shared" si="10"/>
        <v>3.9627751978310095E-2</v>
      </c>
      <c r="T24">
        <f t="shared" si="11"/>
        <v>231.29017936951209</v>
      </c>
      <c r="U24">
        <f t="shared" si="12"/>
        <v>29.037590024154728</v>
      </c>
      <c r="V24">
        <f t="shared" si="13"/>
        <v>29.085999999999999</v>
      </c>
      <c r="W24">
        <f t="shared" si="14"/>
        <v>4.0418303277836127</v>
      </c>
      <c r="X24">
        <f t="shared" si="15"/>
        <v>58.811324971345783</v>
      </c>
      <c r="Y24">
        <f t="shared" si="16"/>
        <v>2.2300257993710186</v>
      </c>
      <c r="Z24">
        <f t="shared" si="17"/>
        <v>3.7918305708254971</v>
      </c>
      <c r="AA24">
        <f t="shared" si="18"/>
        <v>1.8118045284125941</v>
      </c>
      <c r="AB24">
        <f t="shared" si="19"/>
        <v>-51.286078629382409</v>
      </c>
      <c r="AC24">
        <f t="shared" si="20"/>
        <v>-175.37333541914418</v>
      </c>
      <c r="AD24">
        <f t="shared" si="21"/>
        <v>-12.991336061452175</v>
      </c>
      <c r="AE24">
        <f t="shared" si="22"/>
        <v>-8.3605707404666987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53572.224084987436</v>
      </c>
      <c r="AK24" t="s">
        <v>293</v>
      </c>
      <c r="AL24">
        <v>0</v>
      </c>
      <c r="AM24">
        <v>0</v>
      </c>
      <c r="AN24">
        <v>0</v>
      </c>
      <c r="AO24" t="e">
        <f t="shared" si="26"/>
        <v>#DIV/0!</v>
      </c>
      <c r="AP24">
        <v>-1</v>
      </c>
      <c r="AQ24" t="s">
        <v>326</v>
      </c>
      <c r="AR24">
        <v>15384.7</v>
      </c>
      <c r="AS24">
        <v>828.602692307692</v>
      </c>
      <c r="AT24">
        <v>941.74</v>
      </c>
      <c r="AU24">
        <f t="shared" si="27"/>
        <v>0.12013645771901804</v>
      </c>
      <c r="AV24">
        <v>0.5</v>
      </c>
      <c r="AW24">
        <f t="shared" si="28"/>
        <v>1180.1790415545145</v>
      </c>
      <c r="AX24">
        <f t="shared" si="29"/>
        <v>8.2855019723838019</v>
      </c>
      <c r="AY24">
        <f t="shared" si="30"/>
        <v>70.891264763292583</v>
      </c>
      <c r="AZ24">
        <f t="shared" si="31"/>
        <v>7.8678756743155477E-3</v>
      </c>
      <c r="BA24">
        <f t="shared" si="32"/>
        <v>-1</v>
      </c>
      <c r="BB24" t="s">
        <v>327</v>
      </c>
      <c r="BC24">
        <v>828.602692307692</v>
      </c>
      <c r="BD24">
        <v>614.85</v>
      </c>
      <c r="BE24">
        <f t="shared" si="33"/>
        <v>0.34711279121625926</v>
      </c>
      <c r="BF24">
        <f t="shared" si="34"/>
        <v>0.34610207621006461</v>
      </c>
      <c r="BG24">
        <f t="shared" si="35"/>
        <v>1.5316581279986989</v>
      </c>
      <c r="BH24">
        <f t="shared" si="36"/>
        <v>0.120136457719018</v>
      </c>
      <c r="BI24" t="e">
        <f t="shared" si="37"/>
        <v>#DIV/0!</v>
      </c>
      <c r="BJ24">
        <f t="shared" si="38"/>
        <v>0.25681893570137843</v>
      </c>
      <c r="BK24">
        <f t="shared" si="39"/>
        <v>0.74318106429862163</v>
      </c>
      <c r="BL24">
        <f t="shared" si="40"/>
        <v>1399.9926666666699</v>
      </c>
      <c r="BM24">
        <f t="shared" si="41"/>
        <v>1180.1790415545145</v>
      </c>
      <c r="BN24">
        <f t="shared" si="42"/>
        <v>0.84298944534079345</v>
      </c>
      <c r="BO24">
        <f t="shared" si="43"/>
        <v>0.1959788906815868</v>
      </c>
      <c r="BP24">
        <v>6</v>
      </c>
      <c r="BQ24">
        <v>0.5</v>
      </c>
      <c r="BR24" t="s">
        <v>296</v>
      </c>
      <c r="BS24">
        <v>2</v>
      </c>
      <c r="BT24">
        <v>1608238726.25</v>
      </c>
      <c r="BU24">
        <v>399.78413333333299</v>
      </c>
      <c r="BV24">
        <v>410.28426666666701</v>
      </c>
      <c r="BW24">
        <v>21.9172266666667</v>
      </c>
      <c r="BX24">
        <v>20.552323333333302</v>
      </c>
      <c r="BY24">
        <v>398.964133333333</v>
      </c>
      <c r="BZ24">
        <v>21.631226666666699</v>
      </c>
      <c r="CA24">
        <v>500.01826666666699</v>
      </c>
      <c r="CB24">
        <v>101.647566666667</v>
      </c>
      <c r="CC24">
        <v>0.100060133333333</v>
      </c>
      <c r="CD24">
        <v>27.9863933333333</v>
      </c>
      <c r="CE24">
        <v>29.085999999999999</v>
      </c>
      <c r="CF24">
        <v>999.9</v>
      </c>
      <c r="CG24">
        <v>0</v>
      </c>
      <c r="CH24">
        <v>0</v>
      </c>
      <c r="CI24">
        <v>10000.002</v>
      </c>
      <c r="CJ24">
        <v>0</v>
      </c>
      <c r="CK24">
        <v>236.06376666666699</v>
      </c>
      <c r="CL24">
        <v>1399.9926666666699</v>
      </c>
      <c r="CM24">
        <v>0.89999406666666604</v>
      </c>
      <c r="CN24">
        <v>0.100005896666667</v>
      </c>
      <c r="CO24">
        <v>0</v>
      </c>
      <c r="CP24">
        <v>828.59183333333306</v>
      </c>
      <c r="CQ24">
        <v>4.9994800000000001</v>
      </c>
      <c r="CR24">
        <v>12026.446666666699</v>
      </c>
      <c r="CS24">
        <v>11417.49</v>
      </c>
      <c r="CT24">
        <v>49.561999999999998</v>
      </c>
      <c r="CU24">
        <v>50.849766666666703</v>
      </c>
      <c r="CV24">
        <v>50.520566666666703</v>
      </c>
      <c r="CW24">
        <v>50.5</v>
      </c>
      <c r="CX24">
        <v>51.287199999999999</v>
      </c>
      <c r="CY24">
        <v>1255.4860000000001</v>
      </c>
      <c r="CZ24">
        <v>139.506666666667</v>
      </c>
      <c r="DA24">
        <v>0</v>
      </c>
      <c r="DB24">
        <v>116</v>
      </c>
      <c r="DC24">
        <v>0</v>
      </c>
      <c r="DD24">
        <v>828.602692307692</v>
      </c>
      <c r="DE24">
        <v>1.24622222992099</v>
      </c>
      <c r="DF24">
        <v>-105.217093798181</v>
      </c>
      <c r="DG24">
        <v>12026.2</v>
      </c>
      <c r="DH24">
        <v>15</v>
      </c>
      <c r="DI24">
        <v>1608238756</v>
      </c>
      <c r="DJ24" t="s">
        <v>328</v>
      </c>
      <c r="DK24">
        <v>1608238755.5</v>
      </c>
      <c r="DL24">
        <v>1608238756</v>
      </c>
      <c r="DM24">
        <v>29</v>
      </c>
      <c r="DN24">
        <v>0.11700000000000001</v>
      </c>
      <c r="DO24">
        <v>-2E-3</v>
      </c>
      <c r="DP24">
        <v>0.82</v>
      </c>
      <c r="DQ24">
        <v>0.28599999999999998</v>
      </c>
      <c r="DR24">
        <v>410</v>
      </c>
      <c r="DS24">
        <v>21</v>
      </c>
      <c r="DT24">
        <v>0.15</v>
      </c>
      <c r="DU24">
        <v>0.04</v>
      </c>
      <c r="DV24">
        <v>8.3615395976100508</v>
      </c>
      <c r="DW24">
        <v>-0.18096738532531501</v>
      </c>
      <c r="DX24">
        <v>2.7467876159162501E-2</v>
      </c>
      <c r="DY24">
        <v>1</v>
      </c>
      <c r="DZ24">
        <v>-10.612220000000001</v>
      </c>
      <c r="EA24">
        <v>0.18864694104559901</v>
      </c>
      <c r="EB24">
        <v>3.01483487662812E-2</v>
      </c>
      <c r="EC24">
        <v>1</v>
      </c>
      <c r="ED24">
        <v>1.425019</v>
      </c>
      <c r="EE24">
        <v>-1.7516262513909201E-2</v>
      </c>
      <c r="EF24">
        <v>1.89357747839022E-3</v>
      </c>
      <c r="EG24">
        <v>1</v>
      </c>
      <c r="EH24">
        <v>3</v>
      </c>
      <c r="EI24">
        <v>3</v>
      </c>
      <c r="EJ24" t="s">
        <v>307</v>
      </c>
      <c r="EK24">
        <v>100</v>
      </c>
      <c r="EL24">
        <v>100</v>
      </c>
      <c r="EM24">
        <v>0.82</v>
      </c>
      <c r="EN24">
        <v>0.28599999999999998</v>
      </c>
      <c r="EO24">
        <v>0.877636106736981</v>
      </c>
      <c r="EP24">
        <v>-1.6043650578588901E-5</v>
      </c>
      <c r="EQ24">
        <v>-1.15305589960158E-6</v>
      </c>
      <c r="ER24">
        <v>3.6581349982770798E-10</v>
      </c>
      <c r="ES24">
        <v>-7.9027354534625394E-2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11</v>
      </c>
      <c r="FB24">
        <v>11</v>
      </c>
      <c r="FC24">
        <v>2</v>
      </c>
      <c r="FD24">
        <v>504.37599999999998</v>
      </c>
      <c r="FE24">
        <v>479.995</v>
      </c>
      <c r="FF24">
        <v>23.415700000000001</v>
      </c>
      <c r="FG24">
        <v>33.356000000000002</v>
      </c>
      <c r="FH24">
        <v>30.000399999999999</v>
      </c>
      <c r="FI24">
        <v>33.335999999999999</v>
      </c>
      <c r="FJ24">
        <v>33.368699999999997</v>
      </c>
      <c r="FK24">
        <v>19.597799999999999</v>
      </c>
      <c r="FL24">
        <v>16.951899999999998</v>
      </c>
      <c r="FM24">
        <v>49.228999999999999</v>
      </c>
      <c r="FN24">
        <v>23.422000000000001</v>
      </c>
      <c r="FO24">
        <v>410.36</v>
      </c>
      <c r="FP24">
        <v>20.429600000000001</v>
      </c>
      <c r="FQ24">
        <v>98.035799999999995</v>
      </c>
      <c r="FR24">
        <v>101.879</v>
      </c>
    </row>
    <row r="25" spans="1:174" x14ac:dyDescent="0.25">
      <c r="A25">
        <v>9</v>
      </c>
      <c r="B25">
        <v>1608238869</v>
      </c>
      <c r="C25">
        <v>814.5</v>
      </c>
      <c r="D25" t="s">
        <v>329</v>
      </c>
      <c r="E25" t="s">
        <v>330</v>
      </c>
      <c r="F25" t="s">
        <v>291</v>
      </c>
      <c r="G25" t="s">
        <v>292</v>
      </c>
      <c r="H25">
        <v>1608238861</v>
      </c>
      <c r="I25">
        <f t="shared" si="0"/>
        <v>1.0494774639611194E-3</v>
      </c>
      <c r="J25">
        <f t="shared" si="1"/>
        <v>1.0494774639611193</v>
      </c>
      <c r="K25">
        <f t="shared" si="2"/>
        <v>10.106526280355633</v>
      </c>
      <c r="L25">
        <f t="shared" si="3"/>
        <v>499.76829032258098</v>
      </c>
      <c r="M25">
        <f t="shared" si="4"/>
        <v>206.78749533110661</v>
      </c>
      <c r="N25">
        <f t="shared" si="5"/>
        <v>21.040105161309814</v>
      </c>
      <c r="O25">
        <f t="shared" si="6"/>
        <v>50.850160779007901</v>
      </c>
      <c r="P25">
        <f t="shared" si="7"/>
        <v>5.7748496843262873E-2</v>
      </c>
      <c r="Q25">
        <f t="shared" si="8"/>
        <v>2.9583907582835733</v>
      </c>
      <c r="R25">
        <f t="shared" si="9"/>
        <v>5.7129484585942712E-2</v>
      </c>
      <c r="S25">
        <f t="shared" si="10"/>
        <v>3.5760990640010926E-2</v>
      </c>
      <c r="T25">
        <f t="shared" si="11"/>
        <v>231.29329608029465</v>
      </c>
      <c r="U25">
        <f t="shared" si="12"/>
        <v>29.074814157626555</v>
      </c>
      <c r="V25">
        <f t="shared" si="13"/>
        <v>29.142258064516099</v>
      </c>
      <c r="W25">
        <f t="shared" si="14"/>
        <v>4.0549983907143616</v>
      </c>
      <c r="X25">
        <f t="shared" si="15"/>
        <v>59.145224658629125</v>
      </c>
      <c r="Y25">
        <f t="shared" si="16"/>
        <v>2.2437359377891881</v>
      </c>
      <c r="Z25">
        <f t="shared" si="17"/>
        <v>3.7936045568166308</v>
      </c>
      <c r="AA25">
        <f t="shared" si="18"/>
        <v>1.8112624529251735</v>
      </c>
      <c r="AB25">
        <f t="shared" si="19"/>
        <v>-46.281956160685361</v>
      </c>
      <c r="AC25">
        <f t="shared" si="20"/>
        <v>-183.07248127319895</v>
      </c>
      <c r="AD25">
        <f t="shared" si="21"/>
        <v>-13.565554018842482</v>
      </c>
      <c r="AE25">
        <f t="shared" si="22"/>
        <v>-11.626695372432124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53573.72895497745</v>
      </c>
      <c r="AK25" t="s">
        <v>293</v>
      </c>
      <c r="AL25">
        <v>0</v>
      </c>
      <c r="AM25">
        <v>0</v>
      </c>
      <c r="AN25">
        <v>0</v>
      </c>
      <c r="AO25" t="e">
        <f t="shared" si="26"/>
        <v>#DIV/0!</v>
      </c>
      <c r="AP25">
        <v>-1</v>
      </c>
      <c r="AQ25" t="s">
        <v>331</v>
      </c>
      <c r="AR25">
        <v>15384.3</v>
      </c>
      <c r="AS25">
        <v>837.13836000000003</v>
      </c>
      <c r="AT25">
        <v>968.17</v>
      </c>
      <c r="AU25">
        <f t="shared" si="27"/>
        <v>0.13533949616286389</v>
      </c>
      <c r="AV25">
        <v>0.5</v>
      </c>
      <c r="AW25">
        <f t="shared" si="28"/>
        <v>1180.196711231853</v>
      </c>
      <c r="AX25">
        <f t="shared" si="29"/>
        <v>10.106526280355633</v>
      </c>
      <c r="AY25">
        <f t="shared" si="30"/>
        <v>79.863614135593977</v>
      </c>
      <c r="AZ25">
        <f t="shared" si="31"/>
        <v>9.4107415947321041E-3</v>
      </c>
      <c r="BA25">
        <f t="shared" si="32"/>
        <v>-1</v>
      </c>
      <c r="BB25" t="s">
        <v>332</v>
      </c>
      <c r="BC25">
        <v>837.13836000000003</v>
      </c>
      <c r="BD25">
        <v>621.12</v>
      </c>
      <c r="BE25">
        <f t="shared" si="33"/>
        <v>0.35845977462635692</v>
      </c>
      <c r="BF25">
        <f t="shared" si="34"/>
        <v>0.37755839216251241</v>
      </c>
      <c r="BG25">
        <f t="shared" si="35"/>
        <v>1.5587487120041215</v>
      </c>
      <c r="BH25">
        <f t="shared" si="36"/>
        <v>0.13533949616286389</v>
      </c>
      <c r="BI25" t="e">
        <f t="shared" si="37"/>
        <v>#DIV/0!</v>
      </c>
      <c r="BJ25">
        <f t="shared" si="38"/>
        <v>0.2801317915236613</v>
      </c>
      <c r="BK25">
        <f t="shared" si="39"/>
        <v>0.7198682084763387</v>
      </c>
      <c r="BL25">
        <f t="shared" si="40"/>
        <v>1400.0138709677401</v>
      </c>
      <c r="BM25">
        <f t="shared" si="41"/>
        <v>1180.196711231853</v>
      </c>
      <c r="BN25">
        <f t="shared" si="42"/>
        <v>0.84298929868177552</v>
      </c>
      <c r="BO25">
        <f t="shared" si="43"/>
        <v>0.19597859736355122</v>
      </c>
      <c r="BP25">
        <v>6</v>
      </c>
      <c r="BQ25">
        <v>0.5</v>
      </c>
      <c r="BR25" t="s">
        <v>296</v>
      </c>
      <c r="BS25">
        <v>2</v>
      </c>
      <c r="BT25">
        <v>1608238861</v>
      </c>
      <c r="BU25">
        <v>499.76829032258098</v>
      </c>
      <c r="BV25">
        <v>512.52493548387099</v>
      </c>
      <c r="BW25">
        <v>22.0520064516129</v>
      </c>
      <c r="BX25">
        <v>20.820461290322601</v>
      </c>
      <c r="BY25">
        <v>499.02319354838698</v>
      </c>
      <c r="BZ25">
        <v>21.704861290322601</v>
      </c>
      <c r="CA25">
        <v>500.022774193548</v>
      </c>
      <c r="CB25">
        <v>101.647483870968</v>
      </c>
      <c r="CC25">
        <v>9.9989435483871E-2</v>
      </c>
      <c r="CD25">
        <v>27.994416129032299</v>
      </c>
      <c r="CE25">
        <v>29.142258064516099</v>
      </c>
      <c r="CF25">
        <v>999.9</v>
      </c>
      <c r="CG25">
        <v>0</v>
      </c>
      <c r="CH25">
        <v>0</v>
      </c>
      <c r="CI25">
        <v>10000.5812903226</v>
      </c>
      <c r="CJ25">
        <v>0</v>
      </c>
      <c r="CK25">
        <v>238.439258064516</v>
      </c>
      <c r="CL25">
        <v>1400.0138709677401</v>
      </c>
      <c r="CM25">
        <v>0.89999948387096795</v>
      </c>
      <c r="CN25">
        <v>0.10000045483871001</v>
      </c>
      <c r="CO25">
        <v>0</v>
      </c>
      <c r="CP25">
        <v>837.11893548387104</v>
      </c>
      <c r="CQ25">
        <v>4.9994800000000001</v>
      </c>
      <c r="CR25">
        <v>11950.3032258065</v>
      </c>
      <c r="CS25">
        <v>11417.6903225806</v>
      </c>
      <c r="CT25">
        <v>49.643000000000001</v>
      </c>
      <c r="CU25">
        <v>50.955290322580602</v>
      </c>
      <c r="CV25">
        <v>50.646999999999998</v>
      </c>
      <c r="CW25">
        <v>50.5903225806451</v>
      </c>
      <c r="CX25">
        <v>51.388870967741902</v>
      </c>
      <c r="CY25">
        <v>1255.51193548387</v>
      </c>
      <c r="CZ25">
        <v>139.50193548387099</v>
      </c>
      <c r="DA25">
        <v>0</v>
      </c>
      <c r="DB25">
        <v>134.5</v>
      </c>
      <c r="DC25">
        <v>0</v>
      </c>
      <c r="DD25">
        <v>837.13836000000003</v>
      </c>
      <c r="DE25">
        <v>1.54938461958623</v>
      </c>
      <c r="DF25">
        <v>16.484615438098299</v>
      </c>
      <c r="DG25">
        <v>11950.448</v>
      </c>
      <c r="DH25">
        <v>15</v>
      </c>
      <c r="DI25">
        <v>1608238756</v>
      </c>
      <c r="DJ25" t="s">
        <v>328</v>
      </c>
      <c r="DK25">
        <v>1608238755.5</v>
      </c>
      <c r="DL25">
        <v>1608238756</v>
      </c>
      <c r="DM25">
        <v>29</v>
      </c>
      <c r="DN25">
        <v>0.11700000000000001</v>
      </c>
      <c r="DO25">
        <v>-2E-3</v>
      </c>
      <c r="DP25">
        <v>0.82</v>
      </c>
      <c r="DQ25">
        <v>0.28599999999999998</v>
      </c>
      <c r="DR25">
        <v>410</v>
      </c>
      <c r="DS25">
        <v>21</v>
      </c>
      <c r="DT25">
        <v>0.15</v>
      </c>
      <c r="DU25">
        <v>0.04</v>
      </c>
      <c r="DV25">
        <v>10.114216425623001</v>
      </c>
      <c r="DW25">
        <v>-0.30041370828956998</v>
      </c>
      <c r="DX25">
        <v>3.5741577907399603E-2</v>
      </c>
      <c r="DY25">
        <v>1</v>
      </c>
      <c r="DZ25">
        <v>-12.7568466666667</v>
      </c>
      <c r="EA25">
        <v>0.17814460511677399</v>
      </c>
      <c r="EB25">
        <v>2.8675886889316798E-2</v>
      </c>
      <c r="EC25">
        <v>1</v>
      </c>
      <c r="ED25">
        <v>1.23121866666667</v>
      </c>
      <c r="EE25">
        <v>8.3557374860962805E-2</v>
      </c>
      <c r="EF25">
        <v>6.1209578408030997E-3</v>
      </c>
      <c r="EG25">
        <v>1</v>
      </c>
      <c r="EH25">
        <v>3</v>
      </c>
      <c r="EI25">
        <v>3</v>
      </c>
      <c r="EJ25" t="s">
        <v>307</v>
      </c>
      <c r="EK25">
        <v>100</v>
      </c>
      <c r="EL25">
        <v>100</v>
      </c>
      <c r="EM25">
        <v>0.745</v>
      </c>
      <c r="EN25">
        <v>0.34760000000000002</v>
      </c>
      <c r="EO25">
        <v>0.99476699889295805</v>
      </c>
      <c r="EP25">
        <v>-1.6043650578588901E-5</v>
      </c>
      <c r="EQ25">
        <v>-1.15305589960158E-6</v>
      </c>
      <c r="ER25">
        <v>3.6581349982770798E-10</v>
      </c>
      <c r="ES25">
        <v>-8.1115462156751E-2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1.9</v>
      </c>
      <c r="FB25">
        <v>1.9</v>
      </c>
      <c r="FC25">
        <v>2</v>
      </c>
      <c r="FD25">
        <v>504.57100000000003</v>
      </c>
      <c r="FE25">
        <v>480.19900000000001</v>
      </c>
      <c r="FF25">
        <v>23.564499999999999</v>
      </c>
      <c r="FG25">
        <v>33.465200000000003</v>
      </c>
      <c r="FH25">
        <v>30.000699999999998</v>
      </c>
      <c r="FI25">
        <v>33.427900000000001</v>
      </c>
      <c r="FJ25">
        <v>33.457799999999999</v>
      </c>
      <c r="FK25">
        <v>23.405100000000001</v>
      </c>
      <c r="FL25">
        <v>16.529699999999998</v>
      </c>
      <c r="FM25">
        <v>49.6997</v>
      </c>
      <c r="FN25">
        <v>23.403600000000001</v>
      </c>
      <c r="FO25">
        <v>512.48599999999999</v>
      </c>
      <c r="FP25">
        <v>20.835000000000001</v>
      </c>
      <c r="FQ25">
        <v>98.013499999999993</v>
      </c>
      <c r="FR25">
        <v>101.855</v>
      </c>
    </row>
    <row r="26" spans="1:174" x14ac:dyDescent="0.25">
      <c r="A26">
        <v>10</v>
      </c>
      <c r="B26">
        <v>1608238965</v>
      </c>
      <c r="C26">
        <v>910.5</v>
      </c>
      <c r="D26" t="s">
        <v>333</v>
      </c>
      <c r="E26" t="s">
        <v>334</v>
      </c>
      <c r="F26" t="s">
        <v>291</v>
      </c>
      <c r="G26" t="s">
        <v>292</v>
      </c>
      <c r="H26">
        <v>1608238957.25</v>
      </c>
      <c r="I26">
        <f t="shared" si="0"/>
        <v>9.5346584686678462E-4</v>
      </c>
      <c r="J26">
        <f t="shared" si="1"/>
        <v>0.95346584686678459</v>
      </c>
      <c r="K26">
        <f t="shared" si="2"/>
        <v>11.846056091686151</v>
      </c>
      <c r="L26">
        <f t="shared" si="3"/>
        <v>599.38796666666701</v>
      </c>
      <c r="M26">
        <f t="shared" si="4"/>
        <v>228.26551221457294</v>
      </c>
      <c r="N26">
        <f t="shared" si="5"/>
        <v>23.225523300531957</v>
      </c>
      <c r="O26">
        <f t="shared" si="6"/>
        <v>60.986432207021743</v>
      </c>
      <c r="P26">
        <f t="shared" si="7"/>
        <v>5.3223788360389761E-2</v>
      </c>
      <c r="Q26">
        <f t="shared" si="8"/>
        <v>2.9575962236993014</v>
      </c>
      <c r="R26">
        <f t="shared" si="9"/>
        <v>5.2697360907066837E-2</v>
      </c>
      <c r="S26">
        <f t="shared" si="10"/>
        <v>3.2982713946356185E-2</v>
      </c>
      <c r="T26">
        <f t="shared" si="11"/>
        <v>231.29337350807776</v>
      </c>
      <c r="U26">
        <f t="shared" si="12"/>
        <v>29.091826687902117</v>
      </c>
      <c r="V26">
        <f t="shared" si="13"/>
        <v>29.0327633333333</v>
      </c>
      <c r="W26">
        <f t="shared" si="14"/>
        <v>4.0294038204598825</v>
      </c>
      <c r="X26">
        <f t="shared" si="15"/>
        <v>59.211944794183566</v>
      </c>
      <c r="Y26">
        <f t="shared" si="16"/>
        <v>2.2452201149995372</v>
      </c>
      <c r="Z26">
        <f t="shared" si="17"/>
        <v>3.7918364661112887</v>
      </c>
      <c r="AA26">
        <f t="shared" si="18"/>
        <v>1.7841837054603453</v>
      </c>
      <c r="AB26">
        <f t="shared" si="19"/>
        <v>-42.047843846825202</v>
      </c>
      <c r="AC26">
        <f t="shared" si="20"/>
        <v>-166.8393687573739</v>
      </c>
      <c r="AD26">
        <f t="shared" si="21"/>
        <v>-12.358779048758961</v>
      </c>
      <c r="AE26">
        <f t="shared" si="22"/>
        <v>10.04738185511971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53552.005586760381</v>
      </c>
      <c r="AK26" t="s">
        <v>293</v>
      </c>
      <c r="AL26">
        <v>0</v>
      </c>
      <c r="AM26">
        <v>0</v>
      </c>
      <c r="AN26">
        <v>0</v>
      </c>
      <c r="AO26" t="e">
        <f t="shared" si="26"/>
        <v>#DIV/0!</v>
      </c>
      <c r="AP26">
        <v>-1</v>
      </c>
      <c r="AQ26" t="s">
        <v>335</v>
      </c>
      <c r="AR26">
        <v>15384.4</v>
      </c>
      <c r="AS26">
        <v>848.67552000000001</v>
      </c>
      <c r="AT26">
        <v>994.47</v>
      </c>
      <c r="AU26">
        <f t="shared" si="27"/>
        <v>0.14660520679356848</v>
      </c>
      <c r="AV26">
        <v>0.5</v>
      </c>
      <c r="AW26">
        <f t="shared" si="28"/>
        <v>1180.1971015544327</v>
      </c>
      <c r="AX26">
        <f t="shared" si="29"/>
        <v>11.846056091686151</v>
      </c>
      <c r="AY26">
        <f t="shared" si="30"/>
        <v>86.511520065278873</v>
      </c>
      <c r="AZ26">
        <f t="shared" si="31"/>
        <v>1.0884670090077889E-2</v>
      </c>
      <c r="BA26">
        <f t="shared" si="32"/>
        <v>-1</v>
      </c>
      <c r="BB26" t="s">
        <v>336</v>
      </c>
      <c r="BC26">
        <v>848.67552000000001</v>
      </c>
      <c r="BD26">
        <v>619.69000000000005</v>
      </c>
      <c r="BE26">
        <f t="shared" si="33"/>
        <v>0.37686405824207869</v>
      </c>
      <c r="BF26">
        <f t="shared" si="34"/>
        <v>0.38901350125406914</v>
      </c>
      <c r="BG26">
        <f t="shared" si="35"/>
        <v>1.6047862640997916</v>
      </c>
      <c r="BH26">
        <f t="shared" si="36"/>
        <v>0.14660520679356845</v>
      </c>
      <c r="BI26" t="e">
        <f t="shared" si="37"/>
        <v>#DIV/0!</v>
      </c>
      <c r="BJ26">
        <f t="shared" si="38"/>
        <v>0.28405176172883378</v>
      </c>
      <c r="BK26">
        <f t="shared" si="39"/>
        <v>0.71594823827116616</v>
      </c>
      <c r="BL26">
        <f t="shared" si="40"/>
        <v>1400.0143333333299</v>
      </c>
      <c r="BM26">
        <f t="shared" si="41"/>
        <v>1180.1971015544327</v>
      </c>
      <c r="BN26">
        <f t="shared" si="42"/>
        <v>0.84298929907701103</v>
      </c>
      <c r="BO26">
        <f t="shared" si="43"/>
        <v>0.19597859815402208</v>
      </c>
      <c r="BP26">
        <v>6</v>
      </c>
      <c r="BQ26">
        <v>0.5</v>
      </c>
      <c r="BR26" t="s">
        <v>296</v>
      </c>
      <c r="BS26">
        <v>2</v>
      </c>
      <c r="BT26">
        <v>1608238957.25</v>
      </c>
      <c r="BU26">
        <v>599.38796666666701</v>
      </c>
      <c r="BV26">
        <v>614.28830000000005</v>
      </c>
      <c r="BW26">
        <v>22.066513333333301</v>
      </c>
      <c r="BX26">
        <v>20.947656666666699</v>
      </c>
      <c r="BY26">
        <v>598.737666666667</v>
      </c>
      <c r="BZ26">
        <v>21.71875</v>
      </c>
      <c r="CA26">
        <v>500.02446666666702</v>
      </c>
      <c r="CB26">
        <v>101.6478</v>
      </c>
      <c r="CC26">
        <v>0.10004213000000001</v>
      </c>
      <c r="CD26">
        <v>27.986419999999999</v>
      </c>
      <c r="CE26">
        <v>29.0327633333333</v>
      </c>
      <c r="CF26">
        <v>999.9</v>
      </c>
      <c r="CG26">
        <v>0</v>
      </c>
      <c r="CH26">
        <v>0</v>
      </c>
      <c r="CI26">
        <v>9996.0443333333296</v>
      </c>
      <c r="CJ26">
        <v>0</v>
      </c>
      <c r="CK26">
        <v>238.9948</v>
      </c>
      <c r="CL26">
        <v>1400.0143333333299</v>
      </c>
      <c r="CM26">
        <v>0.89999846666666605</v>
      </c>
      <c r="CN26">
        <v>0.10000147666666701</v>
      </c>
      <c r="CO26">
        <v>0</v>
      </c>
      <c r="CP26">
        <v>848.64176666666594</v>
      </c>
      <c r="CQ26">
        <v>4.9994800000000001</v>
      </c>
      <c r="CR26">
        <v>12131.8533333333</v>
      </c>
      <c r="CS26">
        <v>11417.696666666699</v>
      </c>
      <c r="CT26">
        <v>49.7059</v>
      </c>
      <c r="CU26">
        <v>51</v>
      </c>
      <c r="CV26">
        <v>50.701700000000002</v>
      </c>
      <c r="CW26">
        <v>50.5914</v>
      </c>
      <c r="CX26">
        <v>51.420533333333303</v>
      </c>
      <c r="CY26">
        <v>1255.5123333333299</v>
      </c>
      <c r="CZ26">
        <v>139.50200000000001</v>
      </c>
      <c r="DA26">
        <v>0</v>
      </c>
      <c r="DB26">
        <v>95.099999904632597</v>
      </c>
      <c r="DC26">
        <v>0</v>
      </c>
      <c r="DD26">
        <v>848.67552000000001</v>
      </c>
      <c r="DE26">
        <v>1.9719230817226501</v>
      </c>
      <c r="DF26">
        <v>35.646153892131501</v>
      </c>
      <c r="DG26">
        <v>12131.92</v>
      </c>
      <c r="DH26">
        <v>15</v>
      </c>
      <c r="DI26">
        <v>1608238756</v>
      </c>
      <c r="DJ26" t="s">
        <v>328</v>
      </c>
      <c r="DK26">
        <v>1608238755.5</v>
      </c>
      <c r="DL26">
        <v>1608238756</v>
      </c>
      <c r="DM26">
        <v>29</v>
      </c>
      <c r="DN26">
        <v>0.11700000000000001</v>
      </c>
      <c r="DO26">
        <v>-2E-3</v>
      </c>
      <c r="DP26">
        <v>0.82</v>
      </c>
      <c r="DQ26">
        <v>0.28599999999999998</v>
      </c>
      <c r="DR26">
        <v>410</v>
      </c>
      <c r="DS26">
        <v>21</v>
      </c>
      <c r="DT26">
        <v>0.15</v>
      </c>
      <c r="DU26">
        <v>0.04</v>
      </c>
      <c r="DV26">
        <v>11.8521274287029</v>
      </c>
      <c r="DW26">
        <v>-0.36118096844514502</v>
      </c>
      <c r="DX26">
        <v>5.08917118372939E-2</v>
      </c>
      <c r="DY26">
        <v>1</v>
      </c>
      <c r="DZ26">
        <v>-14.9020733333333</v>
      </c>
      <c r="EA26">
        <v>0.16464160177977</v>
      </c>
      <c r="EB26">
        <v>5.2490843222625302E-2</v>
      </c>
      <c r="EC26">
        <v>1</v>
      </c>
      <c r="ED26">
        <v>1.1166910000000001</v>
      </c>
      <c r="EE26">
        <v>0.17719074527252399</v>
      </c>
      <c r="EF26">
        <v>1.3214664165237099E-2</v>
      </c>
      <c r="EG26">
        <v>1</v>
      </c>
      <c r="EH26">
        <v>3</v>
      </c>
      <c r="EI26">
        <v>3</v>
      </c>
      <c r="EJ26" t="s">
        <v>307</v>
      </c>
      <c r="EK26">
        <v>100</v>
      </c>
      <c r="EL26">
        <v>100</v>
      </c>
      <c r="EM26">
        <v>0.65</v>
      </c>
      <c r="EN26">
        <v>0.3488</v>
      </c>
      <c r="EO26">
        <v>0.99476699889295805</v>
      </c>
      <c r="EP26">
        <v>-1.6043650578588901E-5</v>
      </c>
      <c r="EQ26">
        <v>-1.15305589960158E-6</v>
      </c>
      <c r="ER26">
        <v>3.6581349982770798E-10</v>
      </c>
      <c r="ES26">
        <v>-8.1115462156751E-2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3.5</v>
      </c>
      <c r="FB26">
        <v>3.5</v>
      </c>
      <c r="FC26">
        <v>2</v>
      </c>
      <c r="FD26">
        <v>504.28199999999998</v>
      </c>
      <c r="FE26">
        <v>480.40199999999999</v>
      </c>
      <c r="FF26">
        <v>23.465399999999999</v>
      </c>
      <c r="FG26">
        <v>33.554299999999998</v>
      </c>
      <c r="FH26">
        <v>30.000499999999999</v>
      </c>
      <c r="FI26">
        <v>33.505800000000001</v>
      </c>
      <c r="FJ26">
        <v>33.5349</v>
      </c>
      <c r="FK26">
        <v>27.093499999999999</v>
      </c>
      <c r="FL26">
        <v>17.232299999999999</v>
      </c>
      <c r="FM26">
        <v>49.6997</v>
      </c>
      <c r="FN26">
        <v>23.4636</v>
      </c>
      <c r="FO26">
        <v>614.52</v>
      </c>
      <c r="FP26">
        <v>20.578600000000002</v>
      </c>
      <c r="FQ26">
        <v>97.995800000000003</v>
      </c>
      <c r="FR26">
        <v>101.83499999999999</v>
      </c>
    </row>
    <row r="27" spans="1:174" x14ac:dyDescent="0.25">
      <c r="A27">
        <v>11</v>
      </c>
      <c r="B27">
        <v>1608239085.5</v>
      </c>
      <c r="C27">
        <v>1031</v>
      </c>
      <c r="D27" t="s">
        <v>337</v>
      </c>
      <c r="E27" t="s">
        <v>338</v>
      </c>
      <c r="F27" t="s">
        <v>291</v>
      </c>
      <c r="G27" t="s">
        <v>292</v>
      </c>
      <c r="H27">
        <v>1608239077.5</v>
      </c>
      <c r="I27">
        <f t="shared" si="0"/>
        <v>1.0002100886508135E-3</v>
      </c>
      <c r="J27">
        <f t="shared" si="1"/>
        <v>1.0002100886508136</v>
      </c>
      <c r="K27">
        <f t="shared" si="2"/>
        <v>13.233153189909416</v>
      </c>
      <c r="L27">
        <f t="shared" si="3"/>
        <v>699.85538709677405</v>
      </c>
      <c r="M27">
        <f t="shared" si="4"/>
        <v>293.40683401317676</v>
      </c>
      <c r="N27">
        <f t="shared" si="5"/>
        <v>29.856332790184968</v>
      </c>
      <c r="O27">
        <f t="shared" si="6"/>
        <v>71.215503253160833</v>
      </c>
      <c r="P27">
        <f t="shared" si="7"/>
        <v>5.4521757704600465E-2</v>
      </c>
      <c r="Q27">
        <f t="shared" si="8"/>
        <v>2.9581789798643308</v>
      </c>
      <c r="R27">
        <f t="shared" si="9"/>
        <v>5.3969592506143915E-2</v>
      </c>
      <c r="S27">
        <f t="shared" si="10"/>
        <v>3.3780139043084328E-2</v>
      </c>
      <c r="T27">
        <f t="shared" si="11"/>
        <v>231.29206376515589</v>
      </c>
      <c r="U27">
        <f t="shared" si="12"/>
        <v>29.031209725727383</v>
      </c>
      <c r="V27">
        <f t="shared" si="13"/>
        <v>29.095058064516099</v>
      </c>
      <c r="W27">
        <f t="shared" si="14"/>
        <v>4.0439479850037046</v>
      </c>
      <c r="X27">
        <f t="shared" si="15"/>
        <v>58.609200778101453</v>
      </c>
      <c r="Y27">
        <f t="shared" si="16"/>
        <v>2.2161011057696616</v>
      </c>
      <c r="Z27">
        <f t="shared" si="17"/>
        <v>3.7811488236462663</v>
      </c>
      <c r="AA27">
        <f t="shared" si="18"/>
        <v>1.827846879234043</v>
      </c>
      <c r="AB27">
        <f t="shared" si="19"/>
        <v>-44.10926490950088</v>
      </c>
      <c r="AC27">
        <f t="shared" si="20"/>
        <v>-184.52660428031629</v>
      </c>
      <c r="AD27">
        <f t="shared" si="21"/>
        <v>-13.667238071669864</v>
      </c>
      <c r="AE27">
        <f t="shared" si="22"/>
        <v>-11.011043496331126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53577.811199467033</v>
      </c>
      <c r="AK27" t="s">
        <v>293</v>
      </c>
      <c r="AL27">
        <v>0</v>
      </c>
      <c r="AM27">
        <v>0</v>
      </c>
      <c r="AN27">
        <v>0</v>
      </c>
      <c r="AO27" t="e">
        <f t="shared" si="26"/>
        <v>#DIV/0!</v>
      </c>
      <c r="AP27">
        <v>-1</v>
      </c>
      <c r="AQ27" t="s">
        <v>339</v>
      </c>
      <c r="AR27">
        <v>15384.7</v>
      </c>
      <c r="AS27">
        <v>865.47457692307705</v>
      </c>
      <c r="AT27">
        <v>1024.74</v>
      </c>
      <c r="AU27">
        <f t="shared" si="27"/>
        <v>0.15542032425485774</v>
      </c>
      <c r="AV27">
        <v>0.5</v>
      </c>
      <c r="AW27">
        <f t="shared" si="28"/>
        <v>1180.1899660705815</v>
      </c>
      <c r="AX27">
        <f t="shared" si="29"/>
        <v>13.233153189909416</v>
      </c>
      <c r="AY27">
        <f t="shared" si="30"/>
        <v>91.712753604509672</v>
      </c>
      <c r="AZ27">
        <f t="shared" si="31"/>
        <v>1.2060052702615674E-2</v>
      </c>
      <c r="BA27">
        <f t="shared" si="32"/>
        <v>-1</v>
      </c>
      <c r="BB27" t="s">
        <v>340</v>
      </c>
      <c r="BC27">
        <v>865.47457692307705</v>
      </c>
      <c r="BD27">
        <v>620.39</v>
      </c>
      <c r="BE27">
        <f t="shared" si="33"/>
        <v>0.39458789546616702</v>
      </c>
      <c r="BF27">
        <f t="shared" si="34"/>
        <v>0.39388011147996277</v>
      </c>
      <c r="BG27">
        <f t="shared" si="35"/>
        <v>1.6517674366124535</v>
      </c>
      <c r="BH27">
        <f t="shared" si="36"/>
        <v>0.15542032425485777</v>
      </c>
      <c r="BI27" t="e">
        <f t="shared" si="37"/>
        <v>#DIV/0!</v>
      </c>
      <c r="BJ27">
        <f t="shared" si="38"/>
        <v>0.28234137532935599</v>
      </c>
      <c r="BK27">
        <f t="shared" si="39"/>
        <v>0.71765862467064401</v>
      </c>
      <c r="BL27">
        <f t="shared" si="40"/>
        <v>1400.0058064516099</v>
      </c>
      <c r="BM27">
        <f t="shared" si="41"/>
        <v>1180.1899660705815</v>
      </c>
      <c r="BN27">
        <f t="shared" si="42"/>
        <v>0.8429893366384219</v>
      </c>
      <c r="BO27">
        <f t="shared" si="43"/>
        <v>0.19597867327684382</v>
      </c>
      <c r="BP27">
        <v>6</v>
      </c>
      <c r="BQ27">
        <v>0.5</v>
      </c>
      <c r="BR27" t="s">
        <v>296</v>
      </c>
      <c r="BS27">
        <v>2</v>
      </c>
      <c r="BT27">
        <v>1608239077.5</v>
      </c>
      <c r="BU27">
        <v>699.85538709677405</v>
      </c>
      <c r="BV27">
        <v>716.57425806451602</v>
      </c>
      <c r="BW27">
        <v>21.778267741935501</v>
      </c>
      <c r="BX27">
        <v>20.604219354838701</v>
      </c>
      <c r="BY27">
        <v>699.310612903226</v>
      </c>
      <c r="BZ27">
        <v>21.442651612903202</v>
      </c>
      <c r="CA27">
        <v>500.02738709677402</v>
      </c>
      <c r="CB27">
        <v>101.657451612903</v>
      </c>
      <c r="CC27">
        <v>0.10000366451612901</v>
      </c>
      <c r="CD27">
        <v>27.938016129032299</v>
      </c>
      <c r="CE27">
        <v>29.095058064516099</v>
      </c>
      <c r="CF27">
        <v>999.9</v>
      </c>
      <c r="CG27">
        <v>0</v>
      </c>
      <c r="CH27">
        <v>0</v>
      </c>
      <c r="CI27">
        <v>9998.3996774193492</v>
      </c>
      <c r="CJ27">
        <v>0</v>
      </c>
      <c r="CK27">
        <v>242.74845161290301</v>
      </c>
      <c r="CL27">
        <v>1400.0058064516099</v>
      </c>
      <c r="CM27">
        <v>0.89999735483870902</v>
      </c>
      <c r="CN27">
        <v>0.100002593548387</v>
      </c>
      <c r="CO27">
        <v>0</v>
      </c>
      <c r="CP27">
        <v>865.457290322581</v>
      </c>
      <c r="CQ27">
        <v>4.9994800000000001</v>
      </c>
      <c r="CR27">
        <v>12330.348387096799</v>
      </c>
      <c r="CS27">
        <v>11417.606451612901</v>
      </c>
      <c r="CT27">
        <v>49.6871935483871</v>
      </c>
      <c r="CU27">
        <v>51.054000000000002</v>
      </c>
      <c r="CV27">
        <v>50.723516129032198</v>
      </c>
      <c r="CW27">
        <v>50.628999999999998</v>
      </c>
      <c r="CX27">
        <v>51.408999999999999</v>
      </c>
      <c r="CY27">
        <v>1255.5029032258101</v>
      </c>
      <c r="CZ27">
        <v>139.50290322580599</v>
      </c>
      <c r="DA27">
        <v>0</v>
      </c>
      <c r="DB27">
        <v>119.60000014305101</v>
      </c>
      <c r="DC27">
        <v>0</v>
      </c>
      <c r="DD27">
        <v>865.47457692307705</v>
      </c>
      <c r="DE27">
        <v>2.2455726538429199</v>
      </c>
      <c r="DF27">
        <v>20.225641043084401</v>
      </c>
      <c r="DG27">
        <v>12330.4461538462</v>
      </c>
      <c r="DH27">
        <v>15</v>
      </c>
      <c r="DI27">
        <v>1608238756</v>
      </c>
      <c r="DJ27" t="s">
        <v>328</v>
      </c>
      <c r="DK27">
        <v>1608238755.5</v>
      </c>
      <c r="DL27">
        <v>1608238756</v>
      </c>
      <c r="DM27">
        <v>29</v>
      </c>
      <c r="DN27">
        <v>0.11700000000000001</v>
      </c>
      <c r="DO27">
        <v>-2E-3</v>
      </c>
      <c r="DP27">
        <v>0.82</v>
      </c>
      <c r="DQ27">
        <v>0.28599999999999998</v>
      </c>
      <c r="DR27">
        <v>410</v>
      </c>
      <c r="DS27">
        <v>21</v>
      </c>
      <c r="DT27">
        <v>0.15</v>
      </c>
      <c r="DU27">
        <v>0.04</v>
      </c>
      <c r="DV27">
        <v>13.2339190448366</v>
      </c>
      <c r="DW27">
        <v>-0.13965254481410599</v>
      </c>
      <c r="DX27">
        <v>4.0896316057659698E-2</v>
      </c>
      <c r="DY27">
        <v>1</v>
      </c>
      <c r="DZ27">
        <v>-16.71678</v>
      </c>
      <c r="EA27">
        <v>0.77643604004449496</v>
      </c>
      <c r="EB27">
        <v>7.6893135367642695E-2</v>
      </c>
      <c r="EC27">
        <v>0</v>
      </c>
      <c r="ED27">
        <v>1.17020033333333</v>
      </c>
      <c r="EE27">
        <v>-0.77409557285872799</v>
      </c>
      <c r="EF27">
        <v>5.7358668713242897E-2</v>
      </c>
      <c r="EG27">
        <v>0</v>
      </c>
      <c r="EH27">
        <v>1</v>
      </c>
      <c r="EI27">
        <v>3</v>
      </c>
      <c r="EJ27" t="s">
        <v>298</v>
      </c>
      <c r="EK27">
        <v>100</v>
      </c>
      <c r="EL27">
        <v>100</v>
      </c>
      <c r="EM27">
        <v>0.54400000000000004</v>
      </c>
      <c r="EN27">
        <v>0.33700000000000002</v>
      </c>
      <c r="EO27">
        <v>0.99476699889295805</v>
      </c>
      <c r="EP27">
        <v>-1.6043650578588901E-5</v>
      </c>
      <c r="EQ27">
        <v>-1.15305589960158E-6</v>
      </c>
      <c r="ER27">
        <v>3.6581349982770798E-10</v>
      </c>
      <c r="ES27">
        <v>-8.1115462156751E-2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5.5</v>
      </c>
      <c r="FB27">
        <v>5.5</v>
      </c>
      <c r="FC27">
        <v>2</v>
      </c>
      <c r="FD27">
        <v>504.541</v>
      </c>
      <c r="FE27">
        <v>480.65899999999999</v>
      </c>
      <c r="FF27">
        <v>24.0792</v>
      </c>
      <c r="FG27">
        <v>33.650500000000001</v>
      </c>
      <c r="FH27">
        <v>30.000499999999999</v>
      </c>
      <c r="FI27">
        <v>33.595599999999997</v>
      </c>
      <c r="FJ27">
        <v>33.623800000000003</v>
      </c>
      <c r="FK27">
        <v>30.665199999999999</v>
      </c>
      <c r="FL27">
        <v>17.739000000000001</v>
      </c>
      <c r="FM27">
        <v>49.699399999999997</v>
      </c>
      <c r="FN27">
        <v>24.0824</v>
      </c>
      <c r="FO27">
        <v>716.56500000000005</v>
      </c>
      <c r="FP27">
        <v>20.8124</v>
      </c>
      <c r="FQ27">
        <v>97.983400000000003</v>
      </c>
      <c r="FR27">
        <v>101.824</v>
      </c>
    </row>
    <row r="28" spans="1:174" x14ac:dyDescent="0.25">
      <c r="A28">
        <v>12</v>
      </c>
      <c r="B28">
        <v>1608239205.0999999</v>
      </c>
      <c r="C28">
        <v>1150.5999999046301</v>
      </c>
      <c r="D28" t="s">
        <v>341</v>
      </c>
      <c r="E28" t="s">
        <v>342</v>
      </c>
      <c r="F28" t="s">
        <v>291</v>
      </c>
      <c r="G28" t="s">
        <v>292</v>
      </c>
      <c r="H28">
        <v>1608239197.0999999</v>
      </c>
      <c r="I28">
        <f t="shared" si="0"/>
        <v>8.3080685413363319E-4</v>
      </c>
      <c r="J28">
        <f t="shared" si="1"/>
        <v>0.8308068541336332</v>
      </c>
      <c r="K28">
        <f t="shared" si="2"/>
        <v>14.252855469767795</v>
      </c>
      <c r="L28">
        <f t="shared" si="3"/>
        <v>799.88303225806499</v>
      </c>
      <c r="M28">
        <f t="shared" si="4"/>
        <v>281.6978608072169</v>
      </c>
      <c r="N28">
        <f t="shared" si="5"/>
        <v>28.665133525834325</v>
      </c>
      <c r="O28">
        <f t="shared" si="6"/>
        <v>81.394845736575277</v>
      </c>
      <c r="P28">
        <f t="shared" si="7"/>
        <v>4.5729540008637104E-2</v>
      </c>
      <c r="Q28">
        <f t="shared" si="8"/>
        <v>2.9572895837219759</v>
      </c>
      <c r="R28">
        <f t="shared" si="9"/>
        <v>4.5340299241769501E-2</v>
      </c>
      <c r="S28">
        <f t="shared" si="10"/>
        <v>2.8372382479091567E-2</v>
      </c>
      <c r="T28">
        <f t="shared" si="11"/>
        <v>231.29113399988009</v>
      </c>
      <c r="U28">
        <f t="shared" si="12"/>
        <v>29.137678876826627</v>
      </c>
      <c r="V28">
        <f t="shared" si="13"/>
        <v>29.134954838709699</v>
      </c>
      <c r="W28">
        <f t="shared" si="14"/>
        <v>4.0532868487279332</v>
      </c>
      <c r="X28">
        <f t="shared" si="15"/>
        <v>59.19419609743526</v>
      </c>
      <c r="Y28">
        <f t="shared" si="16"/>
        <v>2.2464021471728817</v>
      </c>
      <c r="Z28">
        <f t="shared" si="17"/>
        <v>3.7949702762670219</v>
      </c>
      <c r="AA28">
        <f t="shared" si="18"/>
        <v>1.8068847015550515</v>
      </c>
      <c r="AB28">
        <f t="shared" si="19"/>
        <v>-36.638582267293224</v>
      </c>
      <c r="AC28">
        <f t="shared" si="20"/>
        <v>-180.85558715103303</v>
      </c>
      <c r="AD28">
        <f t="shared" si="21"/>
        <v>-13.406197252936765</v>
      </c>
      <c r="AE28">
        <f t="shared" si="22"/>
        <v>0.390767328617045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53540.776684938399</v>
      </c>
      <c r="AK28" t="s">
        <v>293</v>
      </c>
      <c r="AL28">
        <v>0</v>
      </c>
      <c r="AM28">
        <v>0</v>
      </c>
      <c r="AN28">
        <v>0</v>
      </c>
      <c r="AO28" t="e">
        <f t="shared" si="26"/>
        <v>#DIV/0!</v>
      </c>
      <c r="AP28">
        <v>-1</v>
      </c>
      <c r="AQ28" t="s">
        <v>343</v>
      </c>
      <c r="AR28">
        <v>15384.6</v>
      </c>
      <c r="AS28">
        <v>883.49983999999995</v>
      </c>
      <c r="AT28">
        <v>1054.5899999999999</v>
      </c>
      <c r="AU28">
        <f t="shared" si="27"/>
        <v>0.16223381598535924</v>
      </c>
      <c r="AV28">
        <v>0.5</v>
      </c>
      <c r="AW28">
        <f t="shared" si="28"/>
        <v>1180.1853305867126</v>
      </c>
      <c r="AX28">
        <f t="shared" si="29"/>
        <v>14.252855469767795</v>
      </c>
      <c r="AY28">
        <f t="shared" si="30"/>
        <v>95.732984875512543</v>
      </c>
      <c r="AZ28">
        <f t="shared" si="31"/>
        <v>1.292411884342356E-2</v>
      </c>
      <c r="BA28">
        <f t="shared" si="32"/>
        <v>-1</v>
      </c>
      <c r="BB28" t="s">
        <v>344</v>
      </c>
      <c r="BC28">
        <v>883.49983999999995</v>
      </c>
      <c r="BD28">
        <v>623.29</v>
      </c>
      <c r="BE28">
        <f t="shared" si="33"/>
        <v>0.40897410368010312</v>
      </c>
      <c r="BF28">
        <f t="shared" si="34"/>
        <v>0.3966848133549733</v>
      </c>
      <c r="BG28">
        <f t="shared" si="35"/>
        <v>1.6919732387813056</v>
      </c>
      <c r="BH28">
        <f t="shared" si="36"/>
        <v>0.16223381598535921</v>
      </c>
      <c r="BI28" t="e">
        <f t="shared" si="37"/>
        <v>#DIV/0!</v>
      </c>
      <c r="BJ28">
        <f t="shared" si="38"/>
        <v>0.27985254339833421</v>
      </c>
      <c r="BK28">
        <f t="shared" si="39"/>
        <v>0.72014745660166579</v>
      </c>
      <c r="BL28">
        <f t="shared" si="40"/>
        <v>1400.0003225806499</v>
      </c>
      <c r="BM28">
        <f t="shared" si="41"/>
        <v>1180.1853305867126</v>
      </c>
      <c r="BN28">
        <f t="shared" si="42"/>
        <v>0.84298932761047662</v>
      </c>
      <c r="BO28">
        <f t="shared" si="43"/>
        <v>0.19597865522095326</v>
      </c>
      <c r="BP28">
        <v>6</v>
      </c>
      <c r="BQ28">
        <v>0.5</v>
      </c>
      <c r="BR28" t="s">
        <v>296</v>
      </c>
      <c r="BS28">
        <v>2</v>
      </c>
      <c r="BT28">
        <v>1608239197.0999999</v>
      </c>
      <c r="BU28">
        <v>799.88303225806499</v>
      </c>
      <c r="BV28">
        <v>817.783064516129</v>
      </c>
      <c r="BW28">
        <v>22.075832258064501</v>
      </c>
      <c r="BX28">
        <v>21.100919354838702</v>
      </c>
      <c r="BY28">
        <v>799.45125806451597</v>
      </c>
      <c r="BZ28">
        <v>21.727670967741901</v>
      </c>
      <c r="CA28">
        <v>500.02380645161298</v>
      </c>
      <c r="CB28">
        <v>101.65835483871</v>
      </c>
      <c r="CC28">
        <v>0.1000804</v>
      </c>
      <c r="CD28">
        <v>28.000590322580599</v>
      </c>
      <c r="CE28">
        <v>29.134954838709699</v>
      </c>
      <c r="CF28">
        <v>999.9</v>
      </c>
      <c r="CG28">
        <v>0</v>
      </c>
      <c r="CH28">
        <v>0</v>
      </c>
      <c r="CI28">
        <v>9993.2680645161308</v>
      </c>
      <c r="CJ28">
        <v>0</v>
      </c>
      <c r="CK28">
        <v>235.54754838709701</v>
      </c>
      <c r="CL28">
        <v>1400.0003225806499</v>
      </c>
      <c r="CM28">
        <v>0.89999806451612896</v>
      </c>
      <c r="CN28">
        <v>0.100001880645161</v>
      </c>
      <c r="CO28">
        <v>0</v>
      </c>
      <c r="CP28">
        <v>883.45500000000004</v>
      </c>
      <c r="CQ28">
        <v>4.9994800000000001</v>
      </c>
      <c r="CR28">
        <v>12588.080645161301</v>
      </c>
      <c r="CS28">
        <v>11417.561290322599</v>
      </c>
      <c r="CT28">
        <v>49.745935483871001</v>
      </c>
      <c r="CU28">
        <v>51.0945161290323</v>
      </c>
      <c r="CV28">
        <v>50.764000000000003</v>
      </c>
      <c r="CW28">
        <v>50.691064516129003</v>
      </c>
      <c r="CX28">
        <v>51.4491935483871</v>
      </c>
      <c r="CY28">
        <v>1255.4983870967701</v>
      </c>
      <c r="CZ28">
        <v>139.50193548387099</v>
      </c>
      <c r="DA28">
        <v>0</v>
      </c>
      <c r="DB28">
        <v>119</v>
      </c>
      <c r="DC28">
        <v>0</v>
      </c>
      <c r="DD28">
        <v>883.49983999999995</v>
      </c>
      <c r="DE28">
        <v>1.8949230804825501</v>
      </c>
      <c r="DF28">
        <v>20.869230634128701</v>
      </c>
      <c r="DG28">
        <v>12588.523999999999</v>
      </c>
      <c r="DH28">
        <v>15</v>
      </c>
      <c r="DI28">
        <v>1608238756</v>
      </c>
      <c r="DJ28" t="s">
        <v>328</v>
      </c>
      <c r="DK28">
        <v>1608238755.5</v>
      </c>
      <c r="DL28">
        <v>1608238756</v>
      </c>
      <c r="DM28">
        <v>29</v>
      </c>
      <c r="DN28">
        <v>0.11700000000000001</v>
      </c>
      <c r="DO28">
        <v>-2E-3</v>
      </c>
      <c r="DP28">
        <v>0.82</v>
      </c>
      <c r="DQ28">
        <v>0.28599999999999998</v>
      </c>
      <c r="DR28">
        <v>410</v>
      </c>
      <c r="DS28">
        <v>21</v>
      </c>
      <c r="DT28">
        <v>0.15</v>
      </c>
      <c r="DU28">
        <v>0.04</v>
      </c>
      <c r="DV28">
        <v>14.250783190999901</v>
      </c>
      <c r="DW28">
        <v>-1.49863666138221E-2</v>
      </c>
      <c r="DX28">
        <v>4.1484767171013598E-2</v>
      </c>
      <c r="DY28">
        <v>1</v>
      </c>
      <c r="DZ28">
        <v>-17.8976233333333</v>
      </c>
      <c r="EA28">
        <v>-7.36364849833024E-2</v>
      </c>
      <c r="EB28">
        <v>4.84432223214857E-2</v>
      </c>
      <c r="EC28">
        <v>1</v>
      </c>
      <c r="ED28">
        <v>0.97519429999999996</v>
      </c>
      <c r="EE28">
        <v>-6.1795621802004298E-2</v>
      </c>
      <c r="EF28">
        <v>4.5197649802469399E-3</v>
      </c>
      <c r="EG28">
        <v>1</v>
      </c>
      <c r="EH28">
        <v>3</v>
      </c>
      <c r="EI28">
        <v>3</v>
      </c>
      <c r="EJ28" t="s">
        <v>307</v>
      </c>
      <c r="EK28">
        <v>100</v>
      </c>
      <c r="EL28">
        <v>100</v>
      </c>
      <c r="EM28">
        <v>0.432</v>
      </c>
      <c r="EN28">
        <v>0.34849999999999998</v>
      </c>
      <c r="EO28">
        <v>0.99476699889295805</v>
      </c>
      <c r="EP28">
        <v>-1.6043650578588901E-5</v>
      </c>
      <c r="EQ28">
        <v>-1.15305589960158E-6</v>
      </c>
      <c r="ER28">
        <v>3.6581349982770798E-10</v>
      </c>
      <c r="ES28">
        <v>-8.1115462156751E-2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7.5</v>
      </c>
      <c r="FB28">
        <v>7.5</v>
      </c>
      <c r="FC28">
        <v>2</v>
      </c>
      <c r="FD28">
        <v>504.69200000000001</v>
      </c>
      <c r="FE28">
        <v>480.774</v>
      </c>
      <c r="FF28">
        <v>23.404199999999999</v>
      </c>
      <c r="FG28">
        <v>33.721499999999999</v>
      </c>
      <c r="FH28">
        <v>30.000399999999999</v>
      </c>
      <c r="FI28">
        <v>33.6753</v>
      </c>
      <c r="FJ28">
        <v>33.7042</v>
      </c>
      <c r="FK28">
        <v>34.151800000000001</v>
      </c>
      <c r="FL28">
        <v>17.416499999999999</v>
      </c>
      <c r="FM28">
        <v>49.699399999999997</v>
      </c>
      <c r="FN28">
        <v>23.403199999999998</v>
      </c>
      <c r="FO28">
        <v>817.76700000000005</v>
      </c>
      <c r="FP28">
        <v>21.070399999999999</v>
      </c>
      <c r="FQ28">
        <v>97.966899999999995</v>
      </c>
      <c r="FR28">
        <v>101.807</v>
      </c>
    </row>
    <row r="29" spans="1:174" x14ac:dyDescent="0.25">
      <c r="A29">
        <v>13</v>
      </c>
      <c r="B29">
        <v>1608239293.0999999</v>
      </c>
      <c r="C29">
        <v>1238.5999999046301</v>
      </c>
      <c r="D29" t="s">
        <v>345</v>
      </c>
      <c r="E29" t="s">
        <v>346</v>
      </c>
      <c r="F29" t="s">
        <v>291</v>
      </c>
      <c r="G29" t="s">
        <v>292</v>
      </c>
      <c r="H29">
        <v>1608239285.3499999</v>
      </c>
      <c r="I29">
        <f t="shared" si="0"/>
        <v>8.2744279847753275E-4</v>
      </c>
      <c r="J29">
        <f t="shared" si="1"/>
        <v>0.82744279847753277</v>
      </c>
      <c r="K29">
        <f t="shared" si="2"/>
        <v>15.600253856271401</v>
      </c>
      <c r="L29">
        <f t="shared" si="3"/>
        <v>899.04666666666697</v>
      </c>
      <c r="M29">
        <f t="shared" si="4"/>
        <v>325.29420361214522</v>
      </c>
      <c r="N29">
        <f t="shared" si="5"/>
        <v>33.102786376135271</v>
      </c>
      <c r="O29">
        <f t="shared" si="6"/>
        <v>91.489333097148403</v>
      </c>
      <c r="P29">
        <f t="shared" si="7"/>
        <v>4.5242929563723493E-2</v>
      </c>
      <c r="Q29">
        <f t="shared" si="8"/>
        <v>2.9582624480799424</v>
      </c>
      <c r="R29">
        <f t="shared" si="9"/>
        <v>4.486201551682438E-2</v>
      </c>
      <c r="S29">
        <f t="shared" si="10"/>
        <v>2.807271586865116E-2</v>
      </c>
      <c r="T29">
        <f t="shared" si="11"/>
        <v>231.2912334562192</v>
      </c>
      <c r="U29">
        <f t="shared" si="12"/>
        <v>29.111011722436249</v>
      </c>
      <c r="V29">
        <f t="shared" si="13"/>
        <v>29.146699999999999</v>
      </c>
      <c r="W29">
        <f t="shared" si="14"/>
        <v>4.0560396853158442</v>
      </c>
      <c r="X29">
        <f t="shared" si="15"/>
        <v>59.043947771860019</v>
      </c>
      <c r="Y29">
        <f t="shared" si="16"/>
        <v>2.2371488248773916</v>
      </c>
      <c r="Z29">
        <f t="shared" si="17"/>
        <v>3.7889553617273593</v>
      </c>
      <c r="AA29">
        <f t="shared" si="18"/>
        <v>1.8188908604384526</v>
      </c>
      <c r="AB29">
        <f t="shared" si="19"/>
        <v>-36.490227412859191</v>
      </c>
      <c r="AC29">
        <f t="shared" si="20"/>
        <v>-187.12740015429313</v>
      </c>
      <c r="AD29">
        <f t="shared" si="21"/>
        <v>-13.86548031226425</v>
      </c>
      <c r="AE29">
        <f t="shared" si="22"/>
        <v>-6.1918744231973619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53574.058745042967</v>
      </c>
      <c r="AK29" t="s">
        <v>293</v>
      </c>
      <c r="AL29">
        <v>0</v>
      </c>
      <c r="AM29">
        <v>0</v>
      </c>
      <c r="AN29">
        <v>0</v>
      </c>
      <c r="AO29" t="e">
        <f t="shared" si="26"/>
        <v>#DIV/0!</v>
      </c>
      <c r="AP29">
        <v>-1</v>
      </c>
      <c r="AQ29" t="s">
        <v>347</v>
      </c>
      <c r="AR29">
        <v>15384.8</v>
      </c>
      <c r="AS29">
        <v>899.81173076923096</v>
      </c>
      <c r="AT29">
        <v>1081.02</v>
      </c>
      <c r="AU29">
        <f t="shared" si="27"/>
        <v>0.16762711997073965</v>
      </c>
      <c r="AV29">
        <v>0.5</v>
      </c>
      <c r="AW29">
        <f t="shared" si="28"/>
        <v>1180.1853915544668</v>
      </c>
      <c r="AX29">
        <f t="shared" si="29"/>
        <v>15.600253856271401</v>
      </c>
      <c r="AY29">
        <f t="shared" si="30"/>
        <v>98.915539108907481</v>
      </c>
      <c r="AZ29">
        <f t="shared" si="31"/>
        <v>1.4065801843561695E-2</v>
      </c>
      <c r="BA29">
        <f t="shared" si="32"/>
        <v>-1</v>
      </c>
      <c r="BB29" t="s">
        <v>348</v>
      </c>
      <c r="BC29">
        <v>899.81173076923096</v>
      </c>
      <c r="BD29">
        <v>620.80999999999995</v>
      </c>
      <c r="BE29">
        <f t="shared" si="33"/>
        <v>0.42571830308412428</v>
      </c>
      <c r="BF29">
        <f t="shared" si="34"/>
        <v>0.39375126405503791</v>
      </c>
      <c r="BG29">
        <f t="shared" si="35"/>
        <v>1.7413057135033265</v>
      </c>
      <c r="BH29">
        <f t="shared" si="36"/>
        <v>0.1676271199707397</v>
      </c>
      <c r="BI29" t="e">
        <f t="shared" si="37"/>
        <v>#DIV/0!</v>
      </c>
      <c r="BJ29">
        <f t="shared" si="38"/>
        <v>0.27166207538663362</v>
      </c>
      <c r="BK29">
        <f t="shared" si="39"/>
        <v>0.72833792461336633</v>
      </c>
      <c r="BL29">
        <f t="shared" si="40"/>
        <v>1400.00033333333</v>
      </c>
      <c r="BM29">
        <f t="shared" si="41"/>
        <v>1180.1853915544668</v>
      </c>
      <c r="BN29">
        <f t="shared" si="42"/>
        <v>0.84298936468429631</v>
      </c>
      <c r="BO29">
        <f t="shared" si="43"/>
        <v>0.19597872936859248</v>
      </c>
      <c r="BP29">
        <v>6</v>
      </c>
      <c r="BQ29">
        <v>0.5</v>
      </c>
      <c r="BR29" t="s">
        <v>296</v>
      </c>
      <c r="BS29">
        <v>2</v>
      </c>
      <c r="BT29">
        <v>1608239285.3499999</v>
      </c>
      <c r="BU29">
        <v>899.04666666666697</v>
      </c>
      <c r="BV29">
        <v>918.658866666667</v>
      </c>
      <c r="BW29">
        <v>21.983996666666702</v>
      </c>
      <c r="BX29">
        <v>21.012933333333301</v>
      </c>
      <c r="BY29">
        <v>898.73203333333299</v>
      </c>
      <c r="BZ29">
        <v>21.639713333333301</v>
      </c>
      <c r="CA29">
        <v>500.02030000000002</v>
      </c>
      <c r="CB29">
        <v>101.6626</v>
      </c>
      <c r="CC29">
        <v>0.10000753666666699</v>
      </c>
      <c r="CD29">
        <v>27.973383333333299</v>
      </c>
      <c r="CE29">
        <v>29.146699999999999</v>
      </c>
      <c r="CF29">
        <v>999.9</v>
      </c>
      <c r="CG29">
        <v>0</v>
      </c>
      <c r="CH29">
        <v>0</v>
      </c>
      <c r="CI29">
        <v>9998.3666666666704</v>
      </c>
      <c r="CJ29">
        <v>0</v>
      </c>
      <c r="CK29">
        <v>237.60996666666699</v>
      </c>
      <c r="CL29">
        <v>1400.00033333333</v>
      </c>
      <c r="CM29">
        <v>0.89999553333333304</v>
      </c>
      <c r="CN29">
        <v>0.100004423333333</v>
      </c>
      <c r="CO29">
        <v>0</v>
      </c>
      <c r="CP29">
        <v>899.81213333333301</v>
      </c>
      <c r="CQ29">
        <v>4.9994800000000001</v>
      </c>
      <c r="CR29">
        <v>12816.71</v>
      </c>
      <c r="CS29">
        <v>11417.5666666667</v>
      </c>
      <c r="CT29">
        <v>49.791333333333299</v>
      </c>
      <c r="CU29">
        <v>51.120733333333298</v>
      </c>
      <c r="CV29">
        <v>50.812199999999997</v>
      </c>
      <c r="CW29">
        <v>50.712200000000003</v>
      </c>
      <c r="CX29">
        <v>51.504066666666702</v>
      </c>
      <c r="CY29">
        <v>1255.4966666666701</v>
      </c>
      <c r="CZ29">
        <v>139.50366666666699</v>
      </c>
      <c r="DA29">
        <v>0</v>
      </c>
      <c r="DB29">
        <v>87.199999809265094</v>
      </c>
      <c r="DC29">
        <v>0</v>
      </c>
      <c r="DD29">
        <v>899.81173076923096</v>
      </c>
      <c r="DE29">
        <v>0.19169231142164</v>
      </c>
      <c r="DF29">
        <v>10.2358975076493</v>
      </c>
      <c r="DG29">
        <v>12816.7076923077</v>
      </c>
      <c r="DH29">
        <v>15</v>
      </c>
      <c r="DI29">
        <v>1608238756</v>
      </c>
      <c r="DJ29" t="s">
        <v>328</v>
      </c>
      <c r="DK29">
        <v>1608238755.5</v>
      </c>
      <c r="DL29">
        <v>1608238756</v>
      </c>
      <c r="DM29">
        <v>29</v>
      </c>
      <c r="DN29">
        <v>0.11700000000000001</v>
      </c>
      <c r="DO29">
        <v>-2E-3</v>
      </c>
      <c r="DP29">
        <v>0.82</v>
      </c>
      <c r="DQ29">
        <v>0.28599999999999998</v>
      </c>
      <c r="DR29">
        <v>410</v>
      </c>
      <c r="DS29">
        <v>21</v>
      </c>
      <c r="DT29">
        <v>0.15</v>
      </c>
      <c r="DU29">
        <v>0.04</v>
      </c>
      <c r="DV29">
        <v>15.6015394209172</v>
      </c>
      <c r="DW29">
        <v>-0.18573701440427601</v>
      </c>
      <c r="DX29">
        <v>8.55937812143934E-2</v>
      </c>
      <c r="DY29">
        <v>1</v>
      </c>
      <c r="DZ29">
        <v>-19.61261</v>
      </c>
      <c r="EA29">
        <v>4.4788431590663799E-2</v>
      </c>
      <c r="EB29">
        <v>9.5877249126161398E-2</v>
      </c>
      <c r="EC29">
        <v>1</v>
      </c>
      <c r="ED29">
        <v>0.97018296666666703</v>
      </c>
      <c r="EE29">
        <v>5.0787924360399597E-2</v>
      </c>
      <c r="EF29">
        <v>1.1517146878989699E-2</v>
      </c>
      <c r="EG29">
        <v>1</v>
      </c>
      <c r="EH29">
        <v>3</v>
      </c>
      <c r="EI29">
        <v>3</v>
      </c>
      <c r="EJ29" t="s">
        <v>307</v>
      </c>
      <c r="EK29">
        <v>100</v>
      </c>
      <c r="EL29">
        <v>100</v>
      </c>
      <c r="EM29">
        <v>0.314</v>
      </c>
      <c r="EN29">
        <v>0.34410000000000002</v>
      </c>
      <c r="EO29">
        <v>0.99476699889295805</v>
      </c>
      <c r="EP29">
        <v>-1.6043650578588901E-5</v>
      </c>
      <c r="EQ29">
        <v>-1.15305589960158E-6</v>
      </c>
      <c r="ER29">
        <v>3.6581349982770798E-10</v>
      </c>
      <c r="ES29">
        <v>-8.1115462156751E-2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9</v>
      </c>
      <c r="FB29">
        <v>9</v>
      </c>
      <c r="FC29">
        <v>2</v>
      </c>
      <c r="FD29">
        <v>504.74299999999999</v>
      </c>
      <c r="FE29">
        <v>480.774</v>
      </c>
      <c r="FF29">
        <v>23.403700000000001</v>
      </c>
      <c r="FG29">
        <v>33.786700000000003</v>
      </c>
      <c r="FH29">
        <v>30.0002</v>
      </c>
      <c r="FI29">
        <v>33.737400000000001</v>
      </c>
      <c r="FJ29">
        <v>33.765500000000003</v>
      </c>
      <c r="FK29">
        <v>37.5351</v>
      </c>
      <c r="FL29">
        <v>18.689499999999999</v>
      </c>
      <c r="FM29">
        <v>49.699399999999997</v>
      </c>
      <c r="FN29">
        <v>23.423100000000002</v>
      </c>
      <c r="FO29">
        <v>919</v>
      </c>
      <c r="FP29">
        <v>21.127199999999998</v>
      </c>
      <c r="FQ29">
        <v>97.955699999999993</v>
      </c>
      <c r="FR29">
        <v>101.794</v>
      </c>
    </row>
    <row r="30" spans="1:174" x14ac:dyDescent="0.25">
      <c r="A30">
        <v>14</v>
      </c>
      <c r="B30">
        <v>1608239413.5999999</v>
      </c>
      <c r="C30">
        <v>1359.0999999046301</v>
      </c>
      <c r="D30" t="s">
        <v>349</v>
      </c>
      <c r="E30" t="s">
        <v>350</v>
      </c>
      <c r="F30" t="s">
        <v>291</v>
      </c>
      <c r="G30" t="s">
        <v>292</v>
      </c>
      <c r="H30">
        <v>1608239405.5999999</v>
      </c>
      <c r="I30">
        <f t="shared" si="0"/>
        <v>6.4064588103032759E-4</v>
      </c>
      <c r="J30">
        <f t="shared" si="1"/>
        <v>0.6406458810303276</v>
      </c>
      <c r="K30">
        <f t="shared" si="2"/>
        <v>18.241926785548994</v>
      </c>
      <c r="L30">
        <f t="shared" si="3"/>
        <v>1199.82125806452</v>
      </c>
      <c r="M30">
        <f t="shared" si="4"/>
        <v>345.101429443661</v>
      </c>
      <c r="N30">
        <f t="shared" si="5"/>
        <v>35.118894143425308</v>
      </c>
      <c r="O30">
        <f t="shared" si="6"/>
        <v>122.09858365677435</v>
      </c>
      <c r="P30">
        <f t="shared" si="7"/>
        <v>3.5273400469207655E-2</v>
      </c>
      <c r="Q30">
        <f t="shared" si="8"/>
        <v>2.957759601635054</v>
      </c>
      <c r="R30">
        <f t="shared" si="9"/>
        <v>3.5041359929490944E-2</v>
      </c>
      <c r="S30">
        <f t="shared" si="10"/>
        <v>2.1921570479899993E-2</v>
      </c>
      <c r="T30">
        <f t="shared" si="11"/>
        <v>231.29130181567095</v>
      </c>
      <c r="U30">
        <f t="shared" si="12"/>
        <v>29.198257458284996</v>
      </c>
      <c r="V30">
        <f t="shared" si="13"/>
        <v>29.113896774193499</v>
      </c>
      <c r="W30">
        <f t="shared" si="14"/>
        <v>4.0483553278549209</v>
      </c>
      <c r="X30">
        <f t="shared" si="15"/>
        <v>59.126712717949516</v>
      </c>
      <c r="Y30">
        <f t="shared" si="16"/>
        <v>2.2453817889220931</v>
      </c>
      <c r="Z30">
        <f t="shared" si="17"/>
        <v>3.7975758937135136</v>
      </c>
      <c r="AA30">
        <f t="shared" si="18"/>
        <v>1.8029735389328279</v>
      </c>
      <c r="AB30">
        <f t="shared" si="19"/>
        <v>-28.252483353437448</v>
      </c>
      <c r="AC30">
        <f t="shared" si="20"/>
        <v>-175.64894114132821</v>
      </c>
      <c r="AD30">
        <f t="shared" si="21"/>
        <v>-13.017573828030841</v>
      </c>
      <c r="AE30">
        <f t="shared" si="22"/>
        <v>14.372303492874465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53552.498140997362</v>
      </c>
      <c r="AK30" t="s">
        <v>293</v>
      </c>
      <c r="AL30">
        <v>0</v>
      </c>
      <c r="AM30">
        <v>0</v>
      </c>
      <c r="AN30">
        <v>0</v>
      </c>
      <c r="AO30" t="e">
        <f t="shared" si="26"/>
        <v>#DIV/0!</v>
      </c>
      <c r="AP30">
        <v>-1</v>
      </c>
      <c r="AQ30" t="s">
        <v>351</v>
      </c>
      <c r="AR30">
        <v>15385.4</v>
      </c>
      <c r="AS30">
        <v>944.90619230769198</v>
      </c>
      <c r="AT30">
        <v>1148.3</v>
      </c>
      <c r="AU30">
        <f t="shared" si="27"/>
        <v>0.17712601906497261</v>
      </c>
      <c r="AV30">
        <v>0.5</v>
      </c>
      <c r="AW30">
        <f t="shared" si="28"/>
        <v>1180.1837144577837</v>
      </c>
      <c r="AX30">
        <f t="shared" si="29"/>
        <v>18.241926785548994</v>
      </c>
      <c r="AY30">
        <f t="shared" si="30"/>
        <v>104.52062155360979</v>
      </c>
      <c r="AZ30">
        <f t="shared" si="31"/>
        <v>1.6304179213648431E-2</v>
      </c>
      <c r="BA30">
        <f t="shared" si="32"/>
        <v>-1</v>
      </c>
      <c r="BB30" t="s">
        <v>352</v>
      </c>
      <c r="BC30">
        <v>944.90619230769198</v>
      </c>
      <c r="BD30">
        <v>621.51</v>
      </c>
      <c r="BE30">
        <f t="shared" si="33"/>
        <v>0.45875642253766435</v>
      </c>
      <c r="BF30">
        <f t="shared" si="34"/>
        <v>0.38610035819265359</v>
      </c>
      <c r="BG30">
        <f t="shared" si="35"/>
        <v>1.8475969815449469</v>
      </c>
      <c r="BH30">
        <f t="shared" si="36"/>
        <v>0.17712601906497255</v>
      </c>
      <c r="BI30" t="e">
        <f t="shared" si="37"/>
        <v>#DIV/0!</v>
      </c>
      <c r="BJ30">
        <f t="shared" si="38"/>
        <v>0.2539566737670142</v>
      </c>
      <c r="BK30">
        <f t="shared" si="39"/>
        <v>0.74604332623298575</v>
      </c>
      <c r="BL30">
        <f t="shared" si="40"/>
        <v>1399.9980645161299</v>
      </c>
      <c r="BM30">
        <f t="shared" si="41"/>
        <v>1180.1837144577837</v>
      </c>
      <c r="BN30">
        <f t="shared" si="42"/>
        <v>0.84298953289316225</v>
      </c>
      <c r="BO30">
        <f t="shared" si="43"/>
        <v>0.19597906578632462</v>
      </c>
      <c r="BP30">
        <v>6</v>
      </c>
      <c r="BQ30">
        <v>0.5</v>
      </c>
      <c r="BR30" t="s">
        <v>296</v>
      </c>
      <c r="BS30">
        <v>2</v>
      </c>
      <c r="BT30">
        <v>1608239405.5999999</v>
      </c>
      <c r="BU30">
        <v>1199.82125806452</v>
      </c>
      <c r="BV30">
        <v>1222.63290322581</v>
      </c>
      <c r="BW30">
        <v>22.064603225806501</v>
      </c>
      <c r="BX30">
        <v>21.312825806451599</v>
      </c>
      <c r="BY30">
        <v>1199.5822580645199</v>
      </c>
      <c r="BZ30">
        <v>21.7646032258065</v>
      </c>
      <c r="CA30">
        <v>500.02322580645199</v>
      </c>
      <c r="CB30">
        <v>101.664</v>
      </c>
      <c r="CC30">
        <v>9.9977622580645201E-2</v>
      </c>
      <c r="CD30">
        <v>28.012364516129001</v>
      </c>
      <c r="CE30">
        <v>29.113896774193499</v>
      </c>
      <c r="CF30">
        <v>999.9</v>
      </c>
      <c r="CG30">
        <v>0</v>
      </c>
      <c r="CH30">
        <v>0</v>
      </c>
      <c r="CI30">
        <v>9995.3777419354792</v>
      </c>
      <c r="CJ30">
        <v>0</v>
      </c>
      <c r="CK30">
        <v>235.30332258064499</v>
      </c>
      <c r="CL30">
        <v>1399.9980645161299</v>
      </c>
      <c r="CM30">
        <v>0.89999309677419304</v>
      </c>
      <c r="CN30">
        <v>0.100006870967742</v>
      </c>
      <c r="CO30">
        <v>0</v>
      </c>
      <c r="CP30">
        <v>944.957645161291</v>
      </c>
      <c r="CQ30">
        <v>4.9994800000000001</v>
      </c>
      <c r="CR30">
        <v>13458.5774193548</v>
      </c>
      <c r="CS30">
        <v>11417.538709677399</v>
      </c>
      <c r="CT30">
        <v>49.830225806451601</v>
      </c>
      <c r="CU30">
        <v>51.167000000000002</v>
      </c>
      <c r="CV30">
        <v>50.880870967741899</v>
      </c>
      <c r="CW30">
        <v>50.762</v>
      </c>
      <c r="CX30">
        <v>51.562129032257999</v>
      </c>
      <c r="CY30">
        <v>1255.48677419355</v>
      </c>
      <c r="CZ30">
        <v>139.511290322581</v>
      </c>
      <c r="DA30">
        <v>0</v>
      </c>
      <c r="DB30">
        <v>119.59999990463299</v>
      </c>
      <c r="DC30">
        <v>0</v>
      </c>
      <c r="DD30">
        <v>944.90619230769198</v>
      </c>
      <c r="DE30">
        <v>-5.0535042574079299</v>
      </c>
      <c r="DF30">
        <v>-22.4170940664306</v>
      </c>
      <c r="DG30">
        <v>13458.126923076899</v>
      </c>
      <c r="DH30">
        <v>15</v>
      </c>
      <c r="DI30">
        <v>1608239449.0999999</v>
      </c>
      <c r="DJ30" t="s">
        <v>353</v>
      </c>
      <c r="DK30">
        <v>1608239449.0999999</v>
      </c>
      <c r="DL30">
        <v>1608239432.5999999</v>
      </c>
      <c r="DM30">
        <v>30</v>
      </c>
      <c r="DN30">
        <v>0.31900000000000001</v>
      </c>
      <c r="DO30">
        <v>-2.1000000000000001E-2</v>
      </c>
      <c r="DP30">
        <v>0.23899999999999999</v>
      </c>
      <c r="DQ30">
        <v>0.3</v>
      </c>
      <c r="DR30">
        <v>1223</v>
      </c>
      <c r="DS30">
        <v>21</v>
      </c>
      <c r="DT30">
        <v>0.14000000000000001</v>
      </c>
      <c r="DU30">
        <v>0.11</v>
      </c>
      <c r="DV30">
        <v>18.439623075000899</v>
      </c>
      <c r="DW30">
        <v>-0.61820957937151699</v>
      </c>
      <c r="DX30">
        <v>5.9749153733963702E-2</v>
      </c>
      <c r="DY30">
        <v>0</v>
      </c>
      <c r="DZ30">
        <v>-23.097443333333299</v>
      </c>
      <c r="EA30">
        <v>1.1748974416017699</v>
      </c>
      <c r="EB30">
        <v>9.2257363512200097E-2</v>
      </c>
      <c r="EC30">
        <v>0</v>
      </c>
      <c r="ED30">
        <v>0.80012043333333305</v>
      </c>
      <c r="EE30">
        <v>-0.28138521023359298</v>
      </c>
      <c r="EF30">
        <v>2.4627710550899601E-2</v>
      </c>
      <c r="EG30">
        <v>0</v>
      </c>
      <c r="EH30">
        <v>0</v>
      </c>
      <c r="EI30">
        <v>3</v>
      </c>
      <c r="EJ30" t="s">
        <v>354</v>
      </c>
      <c r="EK30">
        <v>100</v>
      </c>
      <c r="EL30">
        <v>100</v>
      </c>
      <c r="EM30">
        <v>0.23899999999999999</v>
      </c>
      <c r="EN30">
        <v>0.3</v>
      </c>
      <c r="EO30">
        <v>0.99476699889295805</v>
      </c>
      <c r="EP30">
        <v>-1.6043650578588901E-5</v>
      </c>
      <c r="EQ30">
        <v>-1.15305589960158E-6</v>
      </c>
      <c r="ER30">
        <v>3.6581349982770798E-10</v>
      </c>
      <c r="ES30">
        <v>-8.1115462156751E-2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11</v>
      </c>
      <c r="FB30">
        <v>11</v>
      </c>
      <c r="FC30">
        <v>2</v>
      </c>
      <c r="FD30">
        <v>504.79700000000003</v>
      </c>
      <c r="FE30">
        <v>481.53300000000002</v>
      </c>
      <c r="FF30">
        <v>23.323799999999999</v>
      </c>
      <c r="FG30">
        <v>33.881500000000003</v>
      </c>
      <c r="FH30">
        <v>30.000599999999999</v>
      </c>
      <c r="FI30">
        <v>33.826599999999999</v>
      </c>
      <c r="FJ30">
        <v>33.854599999999998</v>
      </c>
      <c r="FK30">
        <v>47.348599999999998</v>
      </c>
      <c r="FL30">
        <v>18.529399999999999</v>
      </c>
      <c r="FM30">
        <v>50.071800000000003</v>
      </c>
      <c r="FN30">
        <v>23.3066</v>
      </c>
      <c r="FO30">
        <v>1222.6400000000001</v>
      </c>
      <c r="FP30">
        <v>21.2193</v>
      </c>
      <c r="FQ30">
        <v>97.936599999999999</v>
      </c>
      <c r="FR30">
        <v>101.77500000000001</v>
      </c>
    </row>
    <row r="31" spans="1:174" x14ac:dyDescent="0.25">
      <c r="A31">
        <v>15</v>
      </c>
      <c r="B31">
        <v>1608239560.0999999</v>
      </c>
      <c r="C31">
        <v>1505.5999999046301</v>
      </c>
      <c r="D31" t="s">
        <v>355</v>
      </c>
      <c r="E31" t="s">
        <v>356</v>
      </c>
      <c r="F31" t="s">
        <v>291</v>
      </c>
      <c r="G31" t="s">
        <v>292</v>
      </c>
      <c r="H31">
        <v>1608239552.0999999</v>
      </c>
      <c r="I31">
        <f t="shared" si="0"/>
        <v>5.932957744142817E-4</v>
      </c>
      <c r="J31">
        <f t="shared" si="1"/>
        <v>0.59329577441428172</v>
      </c>
      <c r="K31">
        <f t="shared" si="2"/>
        <v>18.787232125349028</v>
      </c>
      <c r="L31">
        <f t="shared" si="3"/>
        <v>1399.5093548387099</v>
      </c>
      <c r="M31">
        <f t="shared" si="4"/>
        <v>450.23023213469043</v>
      </c>
      <c r="N31">
        <f t="shared" si="5"/>
        <v>45.817957936015837</v>
      </c>
      <c r="O31">
        <f t="shared" si="6"/>
        <v>142.42193476665022</v>
      </c>
      <c r="P31">
        <f t="shared" si="7"/>
        <v>3.2762169539139227E-2</v>
      </c>
      <c r="Q31">
        <f t="shared" si="8"/>
        <v>2.9582501539723607</v>
      </c>
      <c r="R31">
        <f t="shared" si="9"/>
        <v>3.2561924142436631E-2</v>
      </c>
      <c r="S31">
        <f t="shared" si="10"/>
        <v>2.0369091664661998E-2</v>
      </c>
      <c r="T31">
        <f t="shared" si="11"/>
        <v>231.29278278701159</v>
      </c>
      <c r="U31">
        <f t="shared" si="12"/>
        <v>29.194093806812372</v>
      </c>
      <c r="V31">
        <f t="shared" si="13"/>
        <v>29.156832258064501</v>
      </c>
      <c r="W31">
        <f t="shared" si="14"/>
        <v>4.058415798437629</v>
      </c>
      <c r="X31">
        <f t="shared" si="15"/>
        <v>59.614519548641312</v>
      </c>
      <c r="Y31">
        <f t="shared" si="16"/>
        <v>2.2617700825812981</v>
      </c>
      <c r="Z31">
        <f t="shared" si="17"/>
        <v>3.7939919665642039</v>
      </c>
      <c r="AA31">
        <f t="shared" si="18"/>
        <v>1.7966457158563309</v>
      </c>
      <c r="AB31">
        <f t="shared" si="19"/>
        <v>-26.164343651669824</v>
      </c>
      <c r="AC31">
        <f t="shared" si="20"/>
        <v>-185.10879194508664</v>
      </c>
      <c r="AD31">
        <f t="shared" si="21"/>
        <v>-13.718210310124677</v>
      </c>
      <c r="AE31">
        <f t="shared" si="22"/>
        <v>6.3014368801304386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53569.709898484653</v>
      </c>
      <c r="AK31" t="s">
        <v>293</v>
      </c>
      <c r="AL31">
        <v>0</v>
      </c>
      <c r="AM31">
        <v>0</v>
      </c>
      <c r="AN31">
        <v>0</v>
      </c>
      <c r="AO31" t="e">
        <f t="shared" si="26"/>
        <v>#DIV/0!</v>
      </c>
      <c r="AP31">
        <v>-1</v>
      </c>
      <c r="AQ31" t="s">
        <v>357</v>
      </c>
      <c r="AR31">
        <v>15385.3</v>
      </c>
      <c r="AS31">
        <v>965.94096153846203</v>
      </c>
      <c r="AT31">
        <v>1180.23</v>
      </c>
      <c r="AU31">
        <f t="shared" si="27"/>
        <v>0.1815654901684739</v>
      </c>
      <c r="AV31">
        <v>0.5</v>
      </c>
      <c r="AW31">
        <f t="shared" si="28"/>
        <v>1180.1910789739215</v>
      </c>
      <c r="AX31">
        <f t="shared" si="29"/>
        <v>18.787232125349028</v>
      </c>
      <c r="AY31">
        <f t="shared" si="30"/>
        <v>107.14098587318007</v>
      </c>
      <c r="AZ31">
        <f t="shared" si="31"/>
        <v>1.6766125823076367E-2</v>
      </c>
      <c r="BA31">
        <f t="shared" si="32"/>
        <v>-1</v>
      </c>
      <c r="BB31" t="s">
        <v>358</v>
      </c>
      <c r="BC31">
        <v>965.94096153846203</v>
      </c>
      <c r="BD31">
        <v>631.58000000000004</v>
      </c>
      <c r="BE31">
        <f t="shared" si="33"/>
        <v>0.4648670174457521</v>
      </c>
      <c r="BF31">
        <f t="shared" si="34"/>
        <v>0.39057511794684768</v>
      </c>
      <c r="BG31">
        <f t="shared" si="35"/>
        <v>1.8686943855093574</v>
      </c>
      <c r="BH31">
        <f t="shared" si="36"/>
        <v>0.18156549016847393</v>
      </c>
      <c r="BI31" t="e">
        <f t="shared" si="37"/>
        <v>#DIV/0!</v>
      </c>
      <c r="BJ31">
        <f t="shared" si="38"/>
        <v>0.25537733962537601</v>
      </c>
      <c r="BK31">
        <f t="shared" si="39"/>
        <v>0.74462266037462399</v>
      </c>
      <c r="BL31">
        <f t="shared" si="40"/>
        <v>1400.00677419355</v>
      </c>
      <c r="BM31">
        <f t="shared" si="41"/>
        <v>1180.1910789739215</v>
      </c>
      <c r="BN31">
        <f t="shared" si="42"/>
        <v>0.84298954885682642</v>
      </c>
      <c r="BO31">
        <f t="shared" si="43"/>
        <v>0.19597909771365288</v>
      </c>
      <c r="BP31">
        <v>6</v>
      </c>
      <c r="BQ31">
        <v>0.5</v>
      </c>
      <c r="BR31" t="s">
        <v>296</v>
      </c>
      <c r="BS31">
        <v>2</v>
      </c>
      <c r="BT31">
        <v>1608239552.0999999</v>
      </c>
      <c r="BU31">
        <v>1399.5093548387099</v>
      </c>
      <c r="BV31">
        <v>1423.0493548387101</v>
      </c>
      <c r="BW31">
        <v>22.225287096774199</v>
      </c>
      <c r="BX31">
        <v>21.529187096774201</v>
      </c>
      <c r="BY31">
        <v>1399.4729032258099</v>
      </c>
      <c r="BZ31">
        <v>21.890419354838698</v>
      </c>
      <c r="CA31">
        <v>500.02264516128997</v>
      </c>
      <c r="CB31">
        <v>101.66561290322601</v>
      </c>
      <c r="CC31">
        <v>0.100005364516129</v>
      </c>
      <c r="CD31">
        <v>27.996167741935501</v>
      </c>
      <c r="CE31">
        <v>29.156832258064501</v>
      </c>
      <c r="CF31">
        <v>999.9</v>
      </c>
      <c r="CG31">
        <v>0</v>
      </c>
      <c r="CH31">
        <v>0</v>
      </c>
      <c r="CI31">
        <v>9998.0006451612899</v>
      </c>
      <c r="CJ31">
        <v>0</v>
      </c>
      <c r="CK31">
        <v>234.10064516129</v>
      </c>
      <c r="CL31">
        <v>1400.00677419355</v>
      </c>
      <c r="CM31">
        <v>0.89999309677419304</v>
      </c>
      <c r="CN31">
        <v>0.100006870967742</v>
      </c>
      <c r="CO31">
        <v>0</v>
      </c>
      <c r="CP31">
        <v>965.98464516129104</v>
      </c>
      <c r="CQ31">
        <v>4.9994800000000001</v>
      </c>
      <c r="CR31">
        <v>13806.8516129032</v>
      </c>
      <c r="CS31">
        <v>11417.6193548387</v>
      </c>
      <c r="CT31">
        <v>49.852580645161297</v>
      </c>
      <c r="CU31">
        <v>51.211387096774203</v>
      </c>
      <c r="CV31">
        <v>50.884999999999998</v>
      </c>
      <c r="CW31">
        <v>50.808064516129001</v>
      </c>
      <c r="CX31">
        <v>51.570258064516104</v>
      </c>
      <c r="CY31">
        <v>1255.4938709677399</v>
      </c>
      <c r="CZ31">
        <v>139.51290322580601</v>
      </c>
      <c r="DA31">
        <v>0</v>
      </c>
      <c r="DB31">
        <v>146.10000014305101</v>
      </c>
      <c r="DC31">
        <v>0</v>
      </c>
      <c r="DD31">
        <v>965.94096153846203</v>
      </c>
      <c r="DE31">
        <v>-5.14834187316126</v>
      </c>
      <c r="DF31">
        <v>-190.198290866306</v>
      </c>
      <c r="DG31">
        <v>13804.3576923077</v>
      </c>
      <c r="DH31">
        <v>15</v>
      </c>
      <c r="DI31">
        <v>1608239449.0999999</v>
      </c>
      <c r="DJ31" t="s">
        <v>353</v>
      </c>
      <c r="DK31">
        <v>1608239449.0999999</v>
      </c>
      <c r="DL31">
        <v>1608239432.5999999</v>
      </c>
      <c r="DM31">
        <v>30</v>
      </c>
      <c r="DN31">
        <v>0.31900000000000001</v>
      </c>
      <c r="DO31">
        <v>-2.1000000000000001E-2</v>
      </c>
      <c r="DP31">
        <v>0.23899999999999999</v>
      </c>
      <c r="DQ31">
        <v>0.3</v>
      </c>
      <c r="DR31">
        <v>1223</v>
      </c>
      <c r="DS31">
        <v>21</v>
      </c>
      <c r="DT31">
        <v>0.14000000000000001</v>
      </c>
      <c r="DU31">
        <v>0.11</v>
      </c>
      <c r="DV31">
        <v>18.797598403373399</v>
      </c>
      <c r="DW31">
        <v>-0.175864330860075</v>
      </c>
      <c r="DX31">
        <v>5.0414827537457303E-2</v>
      </c>
      <c r="DY31">
        <v>1</v>
      </c>
      <c r="DZ31">
        <v>-23.54495</v>
      </c>
      <c r="EA31">
        <v>0.101507452725242</v>
      </c>
      <c r="EB31">
        <v>5.4030730453449499E-2</v>
      </c>
      <c r="EC31">
        <v>1</v>
      </c>
      <c r="ED31">
        <v>0.69590173333333305</v>
      </c>
      <c r="EE31">
        <v>5.5101330367074403E-2</v>
      </c>
      <c r="EF31">
        <v>4.0025264848870404E-3</v>
      </c>
      <c r="EG31">
        <v>1</v>
      </c>
      <c r="EH31">
        <v>3</v>
      </c>
      <c r="EI31">
        <v>3</v>
      </c>
      <c r="EJ31" t="s">
        <v>307</v>
      </c>
      <c r="EK31">
        <v>100</v>
      </c>
      <c r="EL31">
        <v>100</v>
      </c>
      <c r="EM31">
        <v>0.03</v>
      </c>
      <c r="EN31">
        <v>0.33560000000000001</v>
      </c>
      <c r="EO31">
        <v>1.3131230612281399</v>
      </c>
      <c r="EP31">
        <v>-1.6043650578588901E-5</v>
      </c>
      <c r="EQ31">
        <v>-1.15305589960158E-6</v>
      </c>
      <c r="ER31">
        <v>3.6581349982770798E-10</v>
      </c>
      <c r="ES31">
        <v>-0.101625175474781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1.9</v>
      </c>
      <c r="FB31">
        <v>2.1</v>
      </c>
      <c r="FC31">
        <v>2</v>
      </c>
      <c r="FD31">
        <v>505.09</v>
      </c>
      <c r="FE31">
        <v>481.53</v>
      </c>
      <c r="FF31">
        <v>23.3324</v>
      </c>
      <c r="FG31">
        <v>34.002699999999997</v>
      </c>
      <c r="FH31">
        <v>30.000599999999999</v>
      </c>
      <c r="FI31">
        <v>33.9437</v>
      </c>
      <c r="FJ31">
        <v>33.970100000000002</v>
      </c>
      <c r="FK31">
        <v>53.5321</v>
      </c>
      <c r="FL31">
        <v>19.271599999999999</v>
      </c>
      <c r="FM31">
        <v>50.071800000000003</v>
      </c>
      <c r="FN31">
        <v>23.331299999999999</v>
      </c>
      <c r="FO31">
        <v>1422.93</v>
      </c>
      <c r="FP31">
        <v>21.449400000000001</v>
      </c>
      <c r="FQ31">
        <v>97.914500000000004</v>
      </c>
      <c r="FR31">
        <v>101.752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2020-12-17T15:13:43Z</dcterms:created>
  <dcterms:modified xsi:type="dcterms:W3CDTF">2021-05-04T23:49:50Z</dcterms:modified>
</cp:coreProperties>
</file>