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D8A00839-95FF-4C92-83CD-0E0FCDEBE899}" xr6:coauthVersionLast="46" xr6:coauthVersionMax="46" xr10:uidLastSave="{00000000-0000-0000-0000-000000000000}"/>
  <bookViews>
    <workbookView xWindow="3420" yWindow="342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N31" i="1"/>
  <c r="AM31" i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J30" i="1"/>
  <c r="AV30" i="1" s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AY26" i="1" s="1"/>
  <c r="Y26" i="1"/>
  <c r="X26" i="1"/>
  <c r="W26" i="1"/>
  <c r="S26" i="1"/>
  <c r="P26" i="1"/>
  <c r="N26" i="1"/>
  <c r="K26" i="1"/>
  <c r="BK25" i="1"/>
  <c r="BJ25" i="1"/>
  <c r="BI25" i="1"/>
  <c r="AU25" i="1" s="1"/>
  <c r="BH25" i="1"/>
  <c r="BG25" i="1"/>
  <c r="BF25" i="1"/>
  <c r="BE25" i="1"/>
  <c r="BD25" i="1"/>
  <c r="BC25" i="1"/>
  <c r="AX25" i="1" s="1"/>
  <c r="AZ25" i="1"/>
  <c r="AS25" i="1"/>
  <c r="AW25" i="1" s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I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N18" i="1"/>
  <c r="K18" i="1"/>
  <c r="BK17" i="1"/>
  <c r="BJ17" i="1"/>
  <c r="BI17" i="1"/>
  <c r="AU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W17" i="1" s="1"/>
  <c r="X17" i="1"/>
  <c r="P17" i="1"/>
  <c r="S23" i="1" l="1"/>
  <c r="AU23" i="1"/>
  <c r="AW23" i="1" s="1"/>
  <c r="AW28" i="1"/>
  <c r="S28" i="1"/>
  <c r="AU28" i="1"/>
  <c r="N19" i="1"/>
  <c r="K19" i="1"/>
  <c r="J19" i="1"/>
  <c r="AV19" i="1" s="1"/>
  <c r="AY19" i="1" s="1"/>
  <c r="I19" i="1"/>
  <c r="AH19" i="1"/>
  <c r="AU30" i="1"/>
  <c r="AW30" i="1" s="1"/>
  <c r="S30" i="1"/>
  <c r="K20" i="1"/>
  <c r="J20" i="1"/>
  <c r="AV20" i="1" s="1"/>
  <c r="I20" i="1"/>
  <c r="AH20" i="1"/>
  <c r="N20" i="1"/>
  <c r="AY30" i="1"/>
  <c r="I21" i="1"/>
  <c r="AH21" i="1"/>
  <c r="N21" i="1"/>
  <c r="K21" i="1"/>
  <c r="J21" i="1"/>
  <c r="AV21" i="1" s="1"/>
  <c r="AU29" i="1"/>
  <c r="AW29" i="1" s="1"/>
  <c r="S29" i="1"/>
  <c r="AU18" i="1"/>
  <c r="AW18" i="1" s="1"/>
  <c r="S18" i="1"/>
  <c r="AW19" i="1"/>
  <c r="S19" i="1"/>
  <c r="AU19" i="1"/>
  <c r="N27" i="1"/>
  <c r="K27" i="1"/>
  <c r="J27" i="1"/>
  <c r="AV27" i="1" s="1"/>
  <c r="I27" i="1"/>
  <c r="AH27" i="1"/>
  <c r="AW31" i="1"/>
  <c r="S31" i="1"/>
  <c r="AU31" i="1"/>
  <c r="AW17" i="1"/>
  <c r="AU27" i="1"/>
  <c r="AW27" i="1" s="1"/>
  <c r="S27" i="1"/>
  <c r="K17" i="1"/>
  <c r="I17" i="1"/>
  <c r="J17" i="1"/>
  <c r="AV17" i="1" s="1"/>
  <c r="AY17" i="1" s="1"/>
  <c r="AH17" i="1"/>
  <c r="N17" i="1"/>
  <c r="S20" i="1"/>
  <c r="AU20" i="1"/>
  <c r="AW20" i="1" s="1"/>
  <c r="AU21" i="1"/>
  <c r="AW21" i="1" s="1"/>
  <c r="S21" i="1"/>
  <c r="AU22" i="1"/>
  <c r="AW22" i="1" s="1"/>
  <c r="S22" i="1"/>
  <c r="K28" i="1"/>
  <c r="J28" i="1"/>
  <c r="AV28" i="1" s="1"/>
  <c r="AY28" i="1" s="1"/>
  <c r="I28" i="1"/>
  <c r="AH28" i="1"/>
  <c r="N28" i="1"/>
  <c r="AH24" i="1"/>
  <c r="N24" i="1"/>
  <c r="K24" i="1"/>
  <c r="I24" i="1"/>
  <c r="J24" i="1"/>
  <c r="AV24" i="1" s="1"/>
  <c r="AY24" i="1" s="1"/>
  <c r="I25" i="1"/>
  <c r="K25" i="1"/>
  <c r="J25" i="1"/>
  <c r="AV25" i="1" s="1"/>
  <c r="AY25" i="1" s="1"/>
  <c r="AH25" i="1"/>
  <c r="N25" i="1"/>
  <c r="I29" i="1"/>
  <c r="AH29" i="1"/>
  <c r="N29" i="1"/>
  <c r="K29" i="1"/>
  <c r="J29" i="1"/>
  <c r="AV29" i="1" s="1"/>
  <c r="AY29" i="1" s="1"/>
  <c r="AH22" i="1"/>
  <c r="AH30" i="1"/>
  <c r="I22" i="1"/>
  <c r="N23" i="1"/>
  <c r="S24" i="1"/>
  <c r="I30" i="1"/>
  <c r="N31" i="1"/>
  <c r="K22" i="1"/>
  <c r="AH23" i="1"/>
  <c r="K30" i="1"/>
  <c r="AH31" i="1"/>
  <c r="J22" i="1"/>
  <c r="AV22" i="1" s="1"/>
  <c r="AY22" i="1" s="1"/>
  <c r="S17" i="1"/>
  <c r="AH18" i="1"/>
  <c r="I23" i="1"/>
  <c r="S25" i="1"/>
  <c r="AH26" i="1"/>
  <c r="I31" i="1"/>
  <c r="I18" i="1"/>
  <c r="J23" i="1"/>
  <c r="AV23" i="1" s="1"/>
  <c r="AY23" i="1" s="1"/>
  <c r="I26" i="1"/>
  <c r="J31" i="1"/>
  <c r="AV31" i="1" s="1"/>
  <c r="AY31" i="1" s="1"/>
  <c r="AA23" i="1" l="1"/>
  <c r="T25" i="1"/>
  <c r="U25" i="1" s="1"/>
  <c r="T22" i="1"/>
  <c r="U22" i="1" s="1"/>
  <c r="T28" i="1"/>
  <c r="U28" i="1" s="1"/>
  <c r="AA30" i="1"/>
  <c r="T21" i="1"/>
  <c r="U21" i="1" s="1"/>
  <c r="T31" i="1"/>
  <c r="U31" i="1" s="1"/>
  <c r="T19" i="1"/>
  <c r="U19" i="1" s="1"/>
  <c r="AY21" i="1"/>
  <c r="AA19" i="1"/>
  <c r="T17" i="1"/>
  <c r="U17" i="1" s="1"/>
  <c r="Q25" i="1"/>
  <c r="O25" i="1" s="1"/>
  <c r="R25" i="1" s="1"/>
  <c r="L25" i="1" s="1"/>
  <c r="M25" i="1" s="1"/>
  <c r="AA25" i="1"/>
  <c r="Q17" i="1"/>
  <c r="O17" i="1" s="1"/>
  <c r="R17" i="1" s="1"/>
  <c r="L17" i="1" s="1"/>
  <c r="M17" i="1" s="1"/>
  <c r="AA17" i="1"/>
  <c r="T23" i="1"/>
  <c r="U23" i="1" s="1"/>
  <c r="T18" i="1"/>
  <c r="U18" i="1" s="1"/>
  <c r="Q18" i="1" s="1"/>
  <c r="O18" i="1" s="1"/>
  <c r="R18" i="1" s="1"/>
  <c r="L18" i="1" s="1"/>
  <c r="M18" i="1" s="1"/>
  <c r="AY20" i="1"/>
  <c r="AA18" i="1"/>
  <c r="AA22" i="1"/>
  <c r="AA29" i="1"/>
  <c r="AA24" i="1"/>
  <c r="Q24" i="1"/>
  <c r="O24" i="1" s="1"/>
  <c r="R24" i="1" s="1"/>
  <c r="L24" i="1" s="1"/>
  <c r="M24" i="1" s="1"/>
  <c r="AA28" i="1"/>
  <c r="Q28" i="1"/>
  <c r="O28" i="1" s="1"/>
  <c r="R28" i="1" s="1"/>
  <c r="L28" i="1" s="1"/>
  <c r="M28" i="1" s="1"/>
  <c r="T27" i="1"/>
  <c r="U27" i="1" s="1"/>
  <c r="AA27" i="1"/>
  <c r="Q27" i="1"/>
  <c r="O27" i="1" s="1"/>
  <c r="R27" i="1" s="1"/>
  <c r="L27" i="1" s="1"/>
  <c r="M27" i="1" s="1"/>
  <c r="AA31" i="1"/>
  <c r="Q31" i="1"/>
  <c r="O31" i="1" s="1"/>
  <c r="R31" i="1" s="1"/>
  <c r="L31" i="1" s="1"/>
  <c r="M31" i="1" s="1"/>
  <c r="T20" i="1"/>
  <c r="U20" i="1" s="1"/>
  <c r="AY27" i="1"/>
  <c r="T29" i="1"/>
  <c r="U29" i="1" s="1"/>
  <c r="Q21" i="1"/>
  <c r="O21" i="1" s="1"/>
  <c r="R21" i="1" s="1"/>
  <c r="L21" i="1" s="1"/>
  <c r="M21" i="1" s="1"/>
  <c r="AA21" i="1"/>
  <c r="T30" i="1"/>
  <c r="U30" i="1" s="1"/>
  <c r="AY18" i="1"/>
  <c r="AA26" i="1"/>
  <c r="T24" i="1"/>
  <c r="U24" i="1" s="1"/>
  <c r="AA20" i="1"/>
  <c r="Q20" i="1"/>
  <c r="O20" i="1" s="1"/>
  <c r="R20" i="1" s="1"/>
  <c r="L20" i="1" s="1"/>
  <c r="M20" i="1" s="1"/>
  <c r="T26" i="1"/>
  <c r="U26" i="1" s="1"/>
  <c r="V19" i="1" l="1"/>
  <c r="Z19" i="1" s="1"/>
  <c r="AC19" i="1"/>
  <c r="AB19" i="1"/>
  <c r="V26" i="1"/>
  <c r="Z26" i="1" s="1"/>
  <c r="AC26" i="1"/>
  <c r="AD26" i="1" s="1"/>
  <c r="AB26" i="1"/>
  <c r="V30" i="1"/>
  <c r="Z30" i="1" s="1"/>
  <c r="AC30" i="1"/>
  <c r="AD30" i="1" s="1"/>
  <c r="AB30" i="1"/>
  <c r="V20" i="1"/>
  <c r="Z20" i="1" s="1"/>
  <c r="AC20" i="1"/>
  <c r="AB20" i="1"/>
  <c r="AC28" i="1"/>
  <c r="AD28" i="1" s="1"/>
  <c r="V28" i="1"/>
  <c r="Z28" i="1" s="1"/>
  <c r="AB28" i="1"/>
  <c r="V31" i="1"/>
  <c r="Z31" i="1" s="1"/>
  <c r="AB31" i="1"/>
  <c r="AC31" i="1"/>
  <c r="AD31" i="1" s="1"/>
  <c r="V22" i="1"/>
  <c r="Z22" i="1" s="1"/>
  <c r="AC22" i="1"/>
  <c r="AB22" i="1"/>
  <c r="V18" i="1"/>
  <c r="Z18" i="1" s="1"/>
  <c r="AC18" i="1"/>
  <c r="AB18" i="1"/>
  <c r="AC17" i="1"/>
  <c r="AB17" i="1"/>
  <c r="V17" i="1"/>
  <c r="Z17" i="1" s="1"/>
  <c r="AC21" i="1"/>
  <c r="AD21" i="1" s="1"/>
  <c r="V21" i="1"/>
  <c r="Z21" i="1" s="1"/>
  <c r="AB21" i="1"/>
  <c r="V24" i="1"/>
  <c r="Z24" i="1" s="1"/>
  <c r="AB24" i="1"/>
  <c r="AC24" i="1"/>
  <c r="AC29" i="1"/>
  <c r="V29" i="1"/>
  <c r="Z29" i="1" s="1"/>
  <c r="AB29" i="1"/>
  <c r="Q29" i="1"/>
  <c r="O29" i="1" s="1"/>
  <c r="R29" i="1" s="1"/>
  <c r="L29" i="1" s="1"/>
  <c r="M29" i="1" s="1"/>
  <c r="V23" i="1"/>
  <c r="Z23" i="1" s="1"/>
  <c r="AB23" i="1"/>
  <c r="AC23" i="1"/>
  <c r="AD23" i="1" s="1"/>
  <c r="Q19" i="1"/>
  <c r="O19" i="1" s="1"/>
  <c r="R19" i="1" s="1"/>
  <c r="L19" i="1" s="1"/>
  <c r="M19" i="1" s="1"/>
  <c r="AC25" i="1"/>
  <c r="AD25" i="1" s="1"/>
  <c r="AB25" i="1"/>
  <c r="V25" i="1"/>
  <c r="Z25" i="1" s="1"/>
  <c r="V27" i="1"/>
  <c r="Z27" i="1" s="1"/>
  <c r="AC27" i="1"/>
  <c r="AB27" i="1"/>
  <c r="Q22" i="1"/>
  <c r="O22" i="1" s="1"/>
  <c r="R22" i="1" s="1"/>
  <c r="L22" i="1" s="1"/>
  <c r="M22" i="1" s="1"/>
  <c r="Q30" i="1"/>
  <c r="O30" i="1" s="1"/>
  <c r="R30" i="1" s="1"/>
  <c r="L30" i="1" s="1"/>
  <c r="M30" i="1" s="1"/>
  <c r="Q23" i="1"/>
  <c r="O23" i="1" s="1"/>
  <c r="R23" i="1" s="1"/>
  <c r="L23" i="1" s="1"/>
  <c r="M23" i="1" s="1"/>
  <c r="Q26" i="1"/>
  <c r="O26" i="1" s="1"/>
  <c r="R26" i="1" s="1"/>
  <c r="L26" i="1" s="1"/>
  <c r="M26" i="1" s="1"/>
  <c r="AD18" i="1" l="1"/>
  <c r="AD27" i="1"/>
  <c r="AD22" i="1"/>
  <c r="AD20" i="1"/>
  <c r="AD29" i="1"/>
  <c r="AD19" i="1"/>
  <c r="AD24" i="1"/>
  <c r="AD17" i="1"/>
</calcChain>
</file>

<file path=xl/sharedStrings.xml><?xml version="1.0" encoding="utf-8"?>
<sst xmlns="http://schemas.openxmlformats.org/spreadsheetml/2006/main" count="693" uniqueCount="352">
  <si>
    <t>File opened</t>
  </si>
  <si>
    <t>2020-12-17 14:45:38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</si>
  <si>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</si>
  <si>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</si>
  <si>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</si>
  <si>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</si>
  <si>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</si>
  <si>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</si>
  <si>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</si>
  <si>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</si>
  <si>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</si>
  <si>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</si>
  <si>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</si>
  <si>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{"tazero": "0.0863571", "co2bzero": "0.964262", "h2oaspan1": "1.00771", "flowazero": "0.29042", "flowbzero": "0.29097", "co2bspan2": "-0.0301809", "h2oaspanconc2": "0", "h2oazero": "1.13424", "co2aspan1": "1.00054", "flowmeterzero": "1.00299", "chamberpressurezero": "2.68126", "co2bspanconc2": "299.2", "h2obspanconc2": "0", "h2obspan1": "0.99587", "ssa_ref": "35809.5", "h2obspanconc1": "12.28", "h2oaspanconc1": "12.28", "h2obspan2": "0", "oxygen": "21", "co2aspanconc1": "2500", "tbzero": "0.134552", "h2obspan2b": "0.0705964", "co2bspanconc1": "2500", "co2bspan1": "1.00108", "co2bspan2a": "0.310949", "h2obspan2a": "0.0708892", "h2oaspan2b": "0.070146", "co2aspan2a": "0.308883", "h2oaspan2a": "0.0696095", "co2bspan2b": "0.308367", "h2obzero": "1.1444", "h2oaspan2": "0", "ssb_ref": "37377.7", "co2aspan2b": "0.306383", "co2azero": "0.965182", "co2aspanconc2": "299.2", "co2aspan2": "-0.0279682"}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</si>
  <si>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</si>
  <si>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</si>
  <si>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</si>
  <si>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</si>
  <si>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</si>
  <si>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</si>
  <si>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</si>
  <si>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</si>
  <si>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</si>
  <si>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14:45:38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</si>
  <si>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</si>
  <si>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</si>
  <si>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</si>
  <si>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</si>
  <si>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</si>
  <si>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</si>
  <si>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</si>
  <si>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</si>
  <si>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</si>
  <si>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</si>
  <si>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</si>
  <si>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</si>
  <si>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</si>
  <si>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</si>
  <si>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</si>
  <si>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</si>
  <si>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</si>
  <si>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</si>
  <si>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</si>
  <si>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</si>
  <si>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</si>
  <si>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</si>
  <si>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</si>
  <si>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</si>
  <si>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</si>
  <si>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</si>
  <si>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</si>
  <si>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</si>
  <si>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</si>
  <si>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</si>
  <si>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</si>
  <si>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</si>
  <si>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</si>
  <si>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</si>
  <si>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</si>
  <si>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</si>
  <si>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</si>
  <si>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</si>
  <si>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</si>
  <si>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</si>
  <si>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</si>
  <si>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</si>
  <si>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</si>
  <si>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</si>
  <si>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</si>
  <si>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</si>
  <si>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</si>
  <si>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</si>
  <si>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</si>
  <si>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</si>
  <si>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</si>
  <si>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</si>
  <si>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</si>
  <si>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1.59755 68.8691 369.023 622.748 881.376 1099.01 1300.79 1492.44</t>
  </si>
  <si>
    <t>Fs_true</t>
  </si>
  <si>
    <t>0.0494932 100.888 404.301 601.068 801.065 1000.84 1201.71 1400.98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</si>
  <si>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</si>
  <si>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</si>
  <si>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</si>
  <si>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</si>
  <si>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</si>
  <si>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</si>
  <si>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</si>
  <si>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</si>
  <si>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</si>
  <si>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</si>
  <si>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</si>
  <si>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</si>
  <si>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</si>
  <si>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</si>
  <si>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</si>
  <si>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</si>
  <si>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</si>
  <si>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</si>
  <si>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</si>
  <si>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</si>
  <si>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</si>
  <si>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</si>
  <si>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</si>
  <si>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</si>
  <si>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</si>
  <si>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</si>
  <si>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</si>
  <si>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</si>
  <si>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</si>
  <si>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</si>
  <si>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</si>
  <si>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</si>
  <si>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</si>
  <si>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</si>
  <si>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</si>
  <si>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</si>
  <si>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</si>
  <si>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</si>
  <si>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</si>
  <si>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</si>
  <si>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</si>
  <si>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</si>
  <si>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</si>
  <si>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</si>
  <si>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</si>
  <si>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</si>
  <si>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</si>
  <si>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</si>
  <si>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</si>
  <si>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</si>
  <si>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</si>
  <si>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</si>
  <si>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</si>
  <si>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</si>
  <si>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</si>
  <si>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</si>
  <si>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</si>
  <si>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</si>
  <si>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</si>
  <si>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</si>
  <si>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</si>
  <si>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</si>
  <si>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</si>
  <si>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</si>
  <si>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</si>
  <si>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</si>
  <si>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</si>
  <si>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</si>
  <si>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</si>
  <si>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</si>
  <si>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</si>
  <si>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</si>
  <si>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</si>
  <si>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</si>
  <si>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</si>
  <si>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</si>
  <si>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</si>
  <si>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</si>
  <si>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</si>
  <si>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</si>
  <si>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</si>
  <si>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</si>
  <si>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</si>
  <si>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</si>
  <si>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</si>
  <si>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</si>
  <si>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</si>
  <si>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</si>
  <si>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</si>
  <si>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</si>
  <si>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</si>
  <si>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</si>
  <si>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</si>
  <si>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</si>
  <si>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</si>
  <si>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</si>
  <si>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</si>
  <si>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</si>
  <si>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</si>
  <si>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</si>
  <si>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</si>
  <si>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</si>
  <si>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</si>
  <si>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</si>
  <si>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</si>
  <si>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</si>
  <si>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</si>
  <si>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</si>
  <si>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</si>
  <si>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</si>
  <si>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</si>
  <si>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</si>
  <si>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</si>
  <si>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</si>
  <si>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</si>
  <si>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</si>
  <si>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</si>
  <si>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</si>
  <si>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</si>
  <si>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</si>
  <si>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</si>
  <si>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</si>
  <si>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</si>
  <si>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</si>
  <si>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</si>
  <si>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</si>
  <si>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</si>
  <si>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</si>
  <si>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</si>
  <si>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</si>
  <si>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</si>
  <si>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</si>
  <si>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</si>
  <si>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</si>
  <si>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</si>
  <si>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</si>
  <si>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</si>
  <si>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</si>
  <si>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</si>
  <si>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</si>
  <si>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</si>
  <si>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</si>
  <si>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</si>
  <si>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</si>
  <si>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</si>
  <si>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</si>
  <si>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</si>
  <si>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</si>
  <si>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</si>
  <si>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</si>
  <si>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</si>
  <si>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</si>
  <si>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</si>
  <si>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</si>
  <si>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</si>
  <si>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</si>
  <si>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</si>
  <si>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</si>
  <si>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</si>
  <si>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</si>
  <si>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</si>
  <si>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</si>
  <si>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</si>
  <si>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</si>
  <si>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</si>
  <si>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</si>
  <si>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</si>
  <si>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</si>
  <si>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</si>
  <si>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</si>
  <si>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</si>
  <si>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</si>
  <si>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</si>
  <si>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</si>
  <si>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</si>
  <si>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</si>
  <si>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</si>
  <si>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</si>
  <si>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</si>
  <si>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</si>
  <si>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</si>
  <si>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</si>
  <si>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</si>
  <si>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</si>
  <si>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</si>
  <si>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</si>
  <si>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</si>
  <si>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</si>
  <si>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</si>
  <si>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</si>
  <si>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</si>
  <si>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</si>
  <si>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</si>
  <si>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</si>
  <si>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</si>
  <si>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</si>
  <si>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</si>
  <si>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</si>
  <si>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</si>
  <si>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</si>
  <si>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</si>
  <si>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</si>
  <si>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</si>
  <si>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14:49:27</t>
  </si>
  <si>
    <t>14:49:27</t>
  </si>
  <si>
    <t>1149</t>
  </si>
  <si>
    <t>_1</t>
  </si>
  <si>
    <t>RECT-4143-20200907-06_33_50</t>
  </si>
  <si>
    <t>RECT-8469-20201217-14_49_31</t>
  </si>
  <si>
    <t>DARK-8470-20201217-14_49_33</t>
  </si>
  <si>
    <t>0: Broadleaf</t>
  </si>
  <si>
    <t>14:49:49</t>
  </si>
  <si>
    <t>1/3</t>
  </si>
  <si>
    <t>20201217 14:51:25</t>
  </si>
  <si>
    <t>14:51:25</t>
  </si>
  <si>
    <t>RECT-8471-20201217-14_51_29</t>
  </si>
  <si>
    <t>DARK-8472-20201217-14_51_31</t>
  </si>
  <si>
    <t>3/3</t>
  </si>
  <si>
    <t>20201217 14:53:26</t>
  </si>
  <si>
    <t>14:53:26</t>
  </si>
  <si>
    <t>RECT-8473-20201217-14_53_29</t>
  </si>
  <si>
    <t>DARK-8474-20201217-14_53_31</t>
  </si>
  <si>
    <t>20201217 14:54:46</t>
  </si>
  <si>
    <t>14:54:46</t>
  </si>
  <si>
    <t>RECT-8475-20201217-14_54_50</t>
  </si>
  <si>
    <t>DARK-8476-20201217-14_54_52</t>
  </si>
  <si>
    <t>20201217 14:56:01</t>
  </si>
  <si>
    <t>14:56:01</t>
  </si>
  <si>
    <t>RECT-8477-20201217-14_56_05</t>
  </si>
  <si>
    <t>DARK-8478-20201217-14_56_07</t>
  </si>
  <si>
    <t>20201217 14:57:12</t>
  </si>
  <si>
    <t>14:57:12</t>
  </si>
  <si>
    <t>RECT-8479-20201217-14_57_16</t>
  </si>
  <si>
    <t>DARK-8480-20201217-14_57_18</t>
  </si>
  <si>
    <t>20201217 14:59:13</t>
  </si>
  <si>
    <t>14:59:13</t>
  </si>
  <si>
    <t>RECT-8481-20201217-14_59_16</t>
  </si>
  <si>
    <t>DARK-8482-20201217-14_59_18</t>
  </si>
  <si>
    <t>20201217 15:01:01</t>
  </si>
  <si>
    <t>15:01:01</t>
  </si>
  <si>
    <t>RECT-8483-20201217-15_01_05</t>
  </si>
  <si>
    <t>DARK-8484-20201217-15_01_07</t>
  </si>
  <si>
    <t>15:01:20</t>
  </si>
  <si>
    <t>20201217 15:03:01</t>
  </si>
  <si>
    <t>15:03:01</t>
  </si>
  <si>
    <t>RECT-8485-20201217-15_03_05</t>
  </si>
  <si>
    <t>DARK-8486-20201217-15_03_07</t>
  </si>
  <si>
    <t>20201217 15:04:39</t>
  </si>
  <si>
    <t>15:04:39</t>
  </si>
  <si>
    <t>RECT-8487-20201217-15_04_43</t>
  </si>
  <si>
    <t>DARK-8488-20201217-15_04_45</t>
  </si>
  <si>
    <t>20201217 15:06:17</t>
  </si>
  <si>
    <t>15:06:17</t>
  </si>
  <si>
    <t>RECT-8489-20201217-15_06_21</t>
  </si>
  <si>
    <t>DARK-8490-20201217-15_06_23</t>
  </si>
  <si>
    <t>20201217 15:07:49</t>
  </si>
  <si>
    <t>15:07:49</t>
  </si>
  <si>
    <t>RECT-8491-20201217-15_07_53</t>
  </si>
  <si>
    <t>DARK-8492-20201217-15_07_55</t>
  </si>
  <si>
    <t>20201217 15:09:28</t>
  </si>
  <si>
    <t>15:09:28</t>
  </si>
  <si>
    <t>RECT-8493-20201217-15_09_32</t>
  </si>
  <si>
    <t>DARK-8494-20201217-15_09_34</t>
  </si>
  <si>
    <t>20201217 15:11:26</t>
  </si>
  <si>
    <t>15:11:26</t>
  </si>
  <si>
    <t>RECT-8495-20201217-15_11_30</t>
  </si>
  <si>
    <t>DARK-8496-20201217-15_11_32</t>
  </si>
  <si>
    <t>15:11:56</t>
  </si>
  <si>
    <t>20201217 15:13:57</t>
  </si>
  <si>
    <t>15:13:57</t>
  </si>
  <si>
    <t>RECT-8497-20201217-15_14_01</t>
  </si>
  <si>
    <t>DARK-8498-20201217-15_14_03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</si>
</sst>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1608245367.5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1608245359.75</v>
      </c>
      <c r="I17">
        <f t="shared" ref="I17:I31" si="0">BW17*AG17*(BS17-BT17)/(100*BL17*(1000-AG17*BS17))</f>
        <v>2.2995505843635855E-5</v>
      </c>
      <c r="J17">
        <f t="shared" ref="J17:J31" si="1">BW17*AG17*(BR17-BQ17*(1000-AG17*BT17)/(1000-AG17*BS17))/(100*BL17)</f>
        <v>-0.74896449420781919</v>
      </c>
      <c r="K17">
        <f t="shared" ref="K17:K31" si="2">BQ17 - IF(AG17&gt;1, J17*BL17*100/(AI17*CE17), 0)</f>
        <v>401.60613333333299</v>
      </c>
      <c r="L17">
        <f t="shared" ref="L17:L31" si="3">((R17-I17/2)*K17-J17)/(R17+I17/2)</f>
        <v>1327.0679872328662</v>
      </c>
      <c r="M17">
        <f t="shared" ref="M17:M31" si="4">L17*(BX17+BY17)/1000</f>
        <v>135.05057756304245</v>
      </c>
      <c r="N17">
        <f t="shared" ref="N17:N31" si="5">(BQ17 - IF(AG17&gt;1, J17*BL17*100/(AI17*CE17), 0))*(BX17+BY17)/1000</f>
        <v>40.869903261414166</v>
      </c>
      <c r="O17">
        <f t="shared" ref="O17:O31" si="6">2/((1/Q17-1/P17)+SIGN(Q17)*SQRT((1/Q17-1/P17)*(1/Q17-1/P17) + 4*BM17/((BM17+1)*(BM17+1))*(2*1/Q17*1/P17-1/P17*1/P17)))</f>
        <v>1.2607522577540555E-3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2.9604051995298186</v>
      </c>
      <c r="Q17">
        <f t="shared" ref="Q17:Q31" si="8">I17*(1000-(1000*0.61365*EXP(17.502*U17/(240.97+U17))/(BX17+BY17)+BS17)/2)/(1000*0.61365*EXP(17.502*U17/(240.97+U17))/(BX17+BY17)-BS17)</f>
        <v>1.2604540459094497E-3</v>
      </c>
      <c r="R17">
        <f t="shared" ref="R17:R31" si="9">1/((BM17+1)/(O17/1.6)+1/(P17/1.37)) + BM17/((BM17+1)/(O17/1.6) + BM17/(P17/1.37))</f>
        <v>7.8781056530327479E-4</v>
      </c>
      <c r="S17">
        <f t="shared" ref="S17:S31" si="10">(BI17*BK17)</f>
        <v>231.29165282374581</v>
      </c>
      <c r="T17">
        <f t="shared" ref="T17:T31" si="11">(BZ17+(S17+2*0.95*0.0000000567*(((BZ17+$B$7)+273)^4-(BZ17+273)^4)-44100*I17)/(1.84*29.3*P17+8*0.95*0.0000000567*(BZ17+273)^3))</f>
        <v>29.344857696961309</v>
      </c>
      <c r="U17">
        <f t="shared" ref="U17:U31" si="12">($C$7*CA17+$D$7*CB17+$E$7*T17)</f>
        <v>29.167166666666699</v>
      </c>
      <c r="V17">
        <f t="shared" ref="V17:V31" si="13">0.61365*EXP(17.502*U17/(240.97+U17))</f>
        <v>4.0608405679657267</v>
      </c>
      <c r="W17">
        <f t="shared" ref="W17:W31" si="14">(X17/Y17*100)</f>
        <v>59.601548240294925</v>
      </c>
      <c r="X17">
        <f t="shared" ref="X17:X31" si="15">BS17*(BX17+BY17)/1000</f>
        <v>2.2619124225677343</v>
      </c>
      <c r="Y17">
        <f t="shared" ref="Y17:Y31" si="16">0.61365*EXP(17.502*BZ17/(240.97+BZ17))</f>
        <v>3.7950564865335479</v>
      </c>
      <c r="Z17">
        <f t="shared" ref="Z17:Z31" si="17">(V17-BS17*(BX17+BY17)/1000)</f>
        <v>1.7989281453979924</v>
      </c>
      <c r="AA17">
        <f t="shared" ref="AA17:AA31" si="18">(-I17*44100)</f>
        <v>-1.0141018077043411</v>
      </c>
      <c r="AB17">
        <f t="shared" ref="AB17:AB31" si="19">2*29.3*P17*0.92*(BZ17-U17)</f>
        <v>-186.12498398130936</v>
      </c>
      <c r="AC17">
        <f t="shared" ref="AC17:AC31" si="20">2*0.95*0.0000000567*(((BZ17+$B$7)+273)^4-(U17+273)^4)</f>
        <v>-13.784517034897911</v>
      </c>
      <c r="AD17">
        <f t="shared" ref="AD17:AD31" si="21">S17+AC17+AA17+AB17</f>
        <v>30.368049999834199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53632.905308071437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884.99739999999997</v>
      </c>
      <c r="AR17">
        <v>910.35</v>
      </c>
      <c r="AS17">
        <f t="shared" ref="AS17:AS31" si="27">1-AQ17/AR17</f>
        <v>2.7849288735101951E-2</v>
      </c>
      <c r="AT17">
        <v>0.5</v>
      </c>
      <c r="AU17">
        <f t="shared" ref="AU17:AU31" si="28">BI17</f>
        <v>1180.191907758252</v>
      </c>
      <c r="AV17">
        <f t="shared" ref="AV17:AV31" si="29">J17</f>
        <v>-0.74896449420781919</v>
      </c>
      <c r="AW17">
        <f t="shared" ref="AW17:AW31" si="30">AS17*AT17*AU17</f>
        <v>16.433752600995184</v>
      </c>
      <c r="AX17">
        <f t="shared" ref="AX17:AX31" si="31">BC17/AR17</f>
        <v>0.2666446970945241</v>
      </c>
      <c r="AY17">
        <f t="shared" ref="AY17:AY31" si="32">(AV17-AO17)/AU17</f>
        <v>-1.4507557056277321E-4</v>
      </c>
      <c r="AZ17">
        <f t="shared" ref="AZ17:AZ31" si="33">(AL17-AR17)/AR17</f>
        <v>2.5833250947437798</v>
      </c>
      <c r="BA17" t="s">
        <v>289</v>
      </c>
      <c r="BB17">
        <v>667.61</v>
      </c>
      <c r="BC17">
        <f t="shared" ref="BC17:BC31" si="34">AR17-BB17</f>
        <v>242.74</v>
      </c>
      <c r="BD17">
        <f t="shared" ref="BD17:BD31" si="35">(AR17-AQ17)/(AR17-BB17)</f>
        <v>0.10444343742275707</v>
      </c>
      <c r="BE17">
        <f t="shared" ref="BE17:BE31" si="36">(AL17-AR17)/(AL17-BB17)</f>
        <v>0.90643946547849863</v>
      </c>
      <c r="BF17">
        <f t="shared" ref="BF17:BF31" si="37">(AR17-AQ17)/(AR17-AK17)</f>
        <v>0.13009801251307573</v>
      </c>
      <c r="BG17">
        <f t="shared" ref="BG17:BG31" si="38">(AL17-AR17)/(AL17-AK17)</f>
        <v>0.92347724751886673</v>
      </c>
      <c r="BH17">
        <f t="shared" ref="BH17:BH31" si="39">$B$11*CF17+$C$11*CG17+$F$11*CH17*(1-CK17)</f>
        <v>1400.00866666667</v>
      </c>
      <c r="BI17">
        <f t="shared" ref="BI17:BI31" si="40">BH17*BJ17</f>
        <v>1180.191907758252</v>
      </c>
      <c r="BJ17">
        <f t="shared" ref="BJ17:BJ31" si="41">($B$11*$D$9+$C$11*$D$9+$F$11*((CU17+CM17)/MAX(CU17+CM17+CV17, 0.1)*$I$9+CV17/MAX(CU17+CM17+CV17, 0.1)*$J$9))/($B$11+$C$11+$F$11)</f>
        <v>0.84298900132397936</v>
      </c>
      <c r="BK17">
        <f t="shared" ref="BK17:BK31" si="42">($B$11*$K$9+$C$11*$K$9+$F$11*((CU17+CM17)/MAX(CU17+CM17+CV17, 0.1)*$P$9+CV17/MAX(CU17+CM17+CV17, 0.1)*$Q$9))/($B$11+$C$11+$F$11)</f>
        <v>0.19597800264795842</v>
      </c>
      <c r="BL17">
        <v>6</v>
      </c>
      <c r="BM17">
        <v>0.5</v>
      </c>
      <c r="BN17" t="s">
        <v>290</v>
      </c>
      <c r="BO17">
        <v>2</v>
      </c>
      <c r="BP17">
        <v>1608245359.75</v>
      </c>
      <c r="BQ17">
        <v>401.60613333333299</v>
      </c>
      <c r="BR17">
        <v>400.71850000000001</v>
      </c>
      <c r="BS17">
        <v>22.226573333333299</v>
      </c>
      <c r="BT17">
        <v>22.199593333333301</v>
      </c>
      <c r="BU17">
        <v>398.53313333333301</v>
      </c>
      <c r="BV17">
        <v>21.938573333333299</v>
      </c>
      <c r="BW17">
        <v>500.02359999999999</v>
      </c>
      <c r="BX17">
        <v>101.722533333333</v>
      </c>
      <c r="BY17">
        <v>4.3599873333333303E-2</v>
      </c>
      <c r="BZ17">
        <v>28.000979999999998</v>
      </c>
      <c r="CA17">
        <v>29.167166666666699</v>
      </c>
      <c r="CB17">
        <v>999.9</v>
      </c>
      <c r="CC17">
        <v>0</v>
      </c>
      <c r="CD17">
        <v>0</v>
      </c>
      <c r="CE17">
        <v>10004.625</v>
      </c>
      <c r="CF17">
        <v>0</v>
      </c>
      <c r="CG17">
        <v>341.59129999999999</v>
      </c>
      <c r="CH17">
        <v>1400.00866666667</v>
      </c>
      <c r="CI17">
        <v>0.90000913333333299</v>
      </c>
      <c r="CJ17">
        <v>9.9991079999999996E-2</v>
      </c>
      <c r="CK17">
        <v>0</v>
      </c>
      <c r="CL17">
        <v>885.006666666667</v>
      </c>
      <c r="CM17">
        <v>4.9997499999999997</v>
      </c>
      <c r="CN17">
        <v>12174.42</v>
      </c>
      <c r="CO17">
        <v>12178.1566666667</v>
      </c>
      <c r="CP17">
        <v>49.582999999999998</v>
      </c>
      <c r="CQ17">
        <v>51.789266666666698</v>
      </c>
      <c r="CR17">
        <v>50.799599999999998</v>
      </c>
      <c r="CS17">
        <v>50.9851666666667</v>
      </c>
      <c r="CT17">
        <v>50.593499999999999</v>
      </c>
      <c r="CU17">
        <v>1255.5219999999999</v>
      </c>
      <c r="CV17">
        <v>139.487666666667</v>
      </c>
      <c r="CW17">
        <v>0</v>
      </c>
      <c r="CX17">
        <v>594.29999995231606</v>
      </c>
      <c r="CY17">
        <v>0</v>
      </c>
      <c r="CZ17">
        <v>884.99739999999997</v>
      </c>
      <c r="DA17">
        <v>-3.3110769373333802</v>
      </c>
      <c r="DB17">
        <v>-62.876923072024098</v>
      </c>
      <c r="DC17">
        <v>12173.88</v>
      </c>
      <c r="DD17">
        <v>15</v>
      </c>
      <c r="DE17">
        <v>1608245389</v>
      </c>
      <c r="DF17" t="s">
        <v>291</v>
      </c>
      <c r="DG17">
        <v>1608245389</v>
      </c>
      <c r="DH17">
        <v>1608245385.5</v>
      </c>
      <c r="DI17">
        <v>27</v>
      </c>
      <c r="DJ17">
        <v>-6.0000000000000001E-3</v>
      </c>
      <c r="DK17">
        <v>1.6E-2</v>
      </c>
      <c r="DL17">
        <v>3.073</v>
      </c>
      <c r="DM17">
        <v>0.28799999999999998</v>
      </c>
      <c r="DN17">
        <v>400</v>
      </c>
      <c r="DO17">
        <v>22</v>
      </c>
      <c r="DP17">
        <v>0.26</v>
      </c>
      <c r="DQ17">
        <v>0.18</v>
      </c>
      <c r="DR17">
        <v>-0.77296295987035402</v>
      </c>
      <c r="DS17">
        <v>1.7800783306216099</v>
      </c>
      <c r="DT17">
        <v>0.13144025788182601</v>
      </c>
      <c r="DU17">
        <v>0</v>
      </c>
      <c r="DV17">
        <v>0.90803523333333303</v>
      </c>
      <c r="DW17">
        <v>-1.9921896774193599</v>
      </c>
      <c r="DX17">
        <v>0.14799463062662899</v>
      </c>
      <c r="DY17">
        <v>0</v>
      </c>
      <c r="DZ17">
        <v>1.2001040100000001E-2</v>
      </c>
      <c r="EA17">
        <v>-0.13561668315016701</v>
      </c>
      <c r="EB17">
        <v>1.4342293825980399E-2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3.073</v>
      </c>
      <c r="EJ17">
        <v>0.28799999999999998</v>
      </c>
      <c r="EK17">
        <v>3.07939999999991</v>
      </c>
      <c r="EL17">
        <v>0</v>
      </c>
      <c r="EM17">
        <v>0</v>
      </c>
      <c r="EN17">
        <v>0</v>
      </c>
      <c r="EO17">
        <v>0.27188500000000099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19.7</v>
      </c>
      <c r="EX17">
        <v>19.7</v>
      </c>
      <c r="EY17">
        <v>2</v>
      </c>
      <c r="EZ17">
        <v>511.428</v>
      </c>
      <c r="FA17">
        <v>491.30099999999999</v>
      </c>
      <c r="FB17">
        <v>24.039200000000001</v>
      </c>
      <c r="FC17">
        <v>32.399900000000002</v>
      </c>
      <c r="FD17">
        <v>29.9998</v>
      </c>
      <c r="FE17">
        <v>32.411499999999997</v>
      </c>
      <c r="FF17">
        <v>32.4024</v>
      </c>
      <c r="FG17">
        <v>20.3931</v>
      </c>
      <c r="FH17">
        <v>20.912299999999998</v>
      </c>
      <c r="FI17">
        <v>62.692900000000002</v>
      </c>
      <c r="FJ17">
        <v>24.041</v>
      </c>
      <c r="FK17">
        <v>400.25400000000002</v>
      </c>
      <c r="FL17">
        <v>22.2685</v>
      </c>
      <c r="FM17">
        <v>101.58799999999999</v>
      </c>
      <c r="FN17">
        <v>101.01900000000001</v>
      </c>
    </row>
    <row r="18" spans="1:170" x14ac:dyDescent="0.25">
      <c r="A18">
        <v>2</v>
      </c>
      <c r="B18">
        <v>1608245485.5</v>
      </c>
      <c r="C18">
        <v>118</v>
      </c>
      <c r="D18" t="s">
        <v>293</v>
      </c>
      <c r="E18" t="s">
        <v>294</v>
      </c>
      <c r="F18" t="s">
        <v>285</v>
      </c>
      <c r="G18" t="s">
        <v>286</v>
      </c>
      <c r="H18">
        <v>1608245477.75</v>
      </c>
      <c r="I18">
        <f t="shared" si="0"/>
        <v>9.2442364861112481E-5</v>
      </c>
      <c r="J18">
        <f t="shared" si="1"/>
        <v>-1.8979196502319367</v>
      </c>
      <c r="K18">
        <f t="shared" si="2"/>
        <v>58.297223333333299</v>
      </c>
      <c r="L18">
        <f t="shared" si="3"/>
        <v>646.82443944743682</v>
      </c>
      <c r="M18">
        <f t="shared" si="4"/>
        <v>65.825103169568706</v>
      </c>
      <c r="N18">
        <f t="shared" si="5"/>
        <v>5.9327083307091009</v>
      </c>
      <c r="O18">
        <f t="shared" si="6"/>
        <v>5.0753114786636789E-3</v>
      </c>
      <c r="P18">
        <f t="shared" si="7"/>
        <v>2.9601897196890441</v>
      </c>
      <c r="Q18">
        <f t="shared" si="8"/>
        <v>5.0704821491637311E-3</v>
      </c>
      <c r="R18">
        <f t="shared" si="9"/>
        <v>3.1694848464903615E-3</v>
      </c>
      <c r="S18">
        <f t="shared" si="10"/>
        <v>231.29264268011866</v>
      </c>
      <c r="T18">
        <f t="shared" si="11"/>
        <v>29.319460546301435</v>
      </c>
      <c r="U18">
        <f t="shared" si="12"/>
        <v>29.1711633333333</v>
      </c>
      <c r="V18">
        <f t="shared" si="13"/>
        <v>4.0617786473156769</v>
      </c>
      <c r="W18">
        <f t="shared" si="14"/>
        <v>59.685433344742513</v>
      </c>
      <c r="X18">
        <f t="shared" si="15"/>
        <v>2.2640890314645445</v>
      </c>
      <c r="Y18">
        <f t="shared" si="16"/>
        <v>3.7933695117654374</v>
      </c>
      <c r="Z18">
        <f t="shared" si="17"/>
        <v>1.7976896158511324</v>
      </c>
      <c r="AA18">
        <f t="shared" si="18"/>
        <v>-4.07670829037506</v>
      </c>
      <c r="AB18">
        <f t="shared" si="19"/>
        <v>-187.96640128960587</v>
      </c>
      <c r="AC18">
        <f t="shared" si="20"/>
        <v>-13.92165642426847</v>
      </c>
      <c r="AD18">
        <f t="shared" si="21"/>
        <v>25.327876675869277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53627.987641793639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876.99911538461504</v>
      </c>
      <c r="AR18">
        <v>901.09</v>
      </c>
      <c r="AS18">
        <f t="shared" si="27"/>
        <v>2.6735270189864435E-2</v>
      </c>
      <c r="AT18">
        <v>0.5</v>
      </c>
      <c r="AU18">
        <f t="shared" si="28"/>
        <v>1180.196209750914</v>
      </c>
      <c r="AV18">
        <f t="shared" si="29"/>
        <v>-1.8979196502319367</v>
      </c>
      <c r="AW18">
        <f t="shared" si="30"/>
        <v>15.776432272372302</v>
      </c>
      <c r="AX18">
        <f t="shared" si="31"/>
        <v>0.26186063545261851</v>
      </c>
      <c r="AY18">
        <f t="shared" si="32"/>
        <v>-1.1186039740750753E-3</v>
      </c>
      <c r="AZ18">
        <f t="shared" si="33"/>
        <v>2.6201489307394374</v>
      </c>
      <c r="BA18" t="s">
        <v>296</v>
      </c>
      <c r="BB18">
        <v>665.13</v>
      </c>
      <c r="BC18">
        <f t="shared" si="34"/>
        <v>235.96000000000004</v>
      </c>
      <c r="BD18">
        <f t="shared" si="35"/>
        <v>0.10209732418793435</v>
      </c>
      <c r="BE18">
        <f t="shared" si="36"/>
        <v>0.90913956756964898</v>
      </c>
      <c r="BF18">
        <f t="shared" si="37"/>
        <v>0.12979088011869383</v>
      </c>
      <c r="BG18">
        <f t="shared" si="38"/>
        <v>0.92711346396889482</v>
      </c>
      <c r="BH18">
        <f t="shared" si="39"/>
        <v>1400.0136666666699</v>
      </c>
      <c r="BI18">
        <f t="shared" si="40"/>
        <v>1180.196209750914</v>
      </c>
      <c r="BJ18">
        <f t="shared" si="41"/>
        <v>0.84298906350026914</v>
      </c>
      <c r="BK18">
        <f t="shared" si="42"/>
        <v>0.19597812700053838</v>
      </c>
      <c r="BL18">
        <v>6</v>
      </c>
      <c r="BM18">
        <v>0.5</v>
      </c>
      <c r="BN18" t="s">
        <v>290</v>
      </c>
      <c r="BO18">
        <v>2</v>
      </c>
      <c r="BP18">
        <v>1608245477.75</v>
      </c>
      <c r="BQ18">
        <v>58.297223333333299</v>
      </c>
      <c r="BR18">
        <v>56.026246666666701</v>
      </c>
      <c r="BS18">
        <v>22.247866666666699</v>
      </c>
      <c r="BT18">
        <v>22.139406666666702</v>
      </c>
      <c r="BU18">
        <v>55.2239066666667</v>
      </c>
      <c r="BV18">
        <v>21.960036666666699</v>
      </c>
      <c r="BW18">
        <v>500.01319999999998</v>
      </c>
      <c r="BX18">
        <v>101.722866666667</v>
      </c>
      <c r="BY18">
        <v>4.3701129999999998E-2</v>
      </c>
      <c r="BZ18">
        <v>27.9933533333333</v>
      </c>
      <c r="CA18">
        <v>29.1711633333333</v>
      </c>
      <c r="CB18">
        <v>999.9</v>
      </c>
      <c r="CC18">
        <v>0</v>
      </c>
      <c r="CD18">
        <v>0</v>
      </c>
      <c r="CE18">
        <v>10003.370000000001</v>
      </c>
      <c r="CF18">
        <v>0</v>
      </c>
      <c r="CG18">
        <v>346.245133333333</v>
      </c>
      <c r="CH18">
        <v>1400.0136666666699</v>
      </c>
      <c r="CI18">
        <v>0.90000979999999997</v>
      </c>
      <c r="CJ18">
        <v>9.9990383333333294E-2</v>
      </c>
      <c r="CK18">
        <v>0</v>
      </c>
      <c r="CL18">
        <v>877.03800000000001</v>
      </c>
      <c r="CM18">
        <v>4.9997499999999997</v>
      </c>
      <c r="CN18">
        <v>12060.746666666701</v>
      </c>
      <c r="CO18">
        <v>12178.2033333333</v>
      </c>
      <c r="CP18">
        <v>49.561999999999998</v>
      </c>
      <c r="CQ18">
        <v>51.691200000000002</v>
      </c>
      <c r="CR18">
        <v>50.749933333333303</v>
      </c>
      <c r="CS18">
        <v>50.941200000000002</v>
      </c>
      <c r="CT18">
        <v>50.570399999999999</v>
      </c>
      <c r="CU18">
        <v>1255.5229999999999</v>
      </c>
      <c r="CV18">
        <v>139.49100000000001</v>
      </c>
      <c r="CW18">
        <v>0</v>
      </c>
      <c r="CX18">
        <v>117.5</v>
      </c>
      <c r="CY18">
        <v>0</v>
      </c>
      <c r="CZ18">
        <v>876.99911538461504</v>
      </c>
      <c r="DA18">
        <v>-3.5149059796222701</v>
      </c>
      <c r="DB18">
        <v>-62.177777643013997</v>
      </c>
      <c r="DC18">
        <v>12060.2038461538</v>
      </c>
      <c r="DD18">
        <v>15</v>
      </c>
      <c r="DE18">
        <v>1608245389</v>
      </c>
      <c r="DF18" t="s">
        <v>291</v>
      </c>
      <c r="DG18">
        <v>1608245389</v>
      </c>
      <c r="DH18">
        <v>1608245385.5</v>
      </c>
      <c r="DI18">
        <v>27</v>
      </c>
      <c r="DJ18">
        <v>-6.0000000000000001E-3</v>
      </c>
      <c r="DK18">
        <v>1.6E-2</v>
      </c>
      <c r="DL18">
        <v>3.073</v>
      </c>
      <c r="DM18">
        <v>0.28799999999999998</v>
      </c>
      <c r="DN18">
        <v>400</v>
      </c>
      <c r="DO18">
        <v>22</v>
      </c>
      <c r="DP18">
        <v>0.26</v>
      </c>
      <c r="DQ18">
        <v>0.18</v>
      </c>
      <c r="DR18">
        <v>-1.9017476346781299</v>
      </c>
      <c r="DS18">
        <v>0.15184934341846901</v>
      </c>
      <c r="DT18">
        <v>1.49443227697767E-2</v>
      </c>
      <c r="DU18">
        <v>1</v>
      </c>
      <c r="DV18">
        <v>2.2734603333333299</v>
      </c>
      <c r="DW18">
        <v>-0.159900066740819</v>
      </c>
      <c r="DX18">
        <v>1.6188467187751E-2</v>
      </c>
      <c r="DY18">
        <v>1</v>
      </c>
      <c r="DZ18">
        <v>0.1084662</v>
      </c>
      <c r="EA18">
        <v>2.68169966629591E-3</v>
      </c>
      <c r="EB18">
        <v>6.5694872453385996E-4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3.073</v>
      </c>
      <c r="EJ18">
        <v>0.2878</v>
      </c>
      <c r="EK18">
        <v>3.0733333333333799</v>
      </c>
      <c r="EL18">
        <v>0</v>
      </c>
      <c r="EM18">
        <v>0</v>
      </c>
      <c r="EN18">
        <v>0</v>
      </c>
      <c r="EO18">
        <v>0.28782999999999997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1.6</v>
      </c>
      <c r="EX18">
        <v>1.7</v>
      </c>
      <c r="EY18">
        <v>2</v>
      </c>
      <c r="EZ18">
        <v>511.28899999999999</v>
      </c>
      <c r="FA18">
        <v>490.25700000000001</v>
      </c>
      <c r="FB18">
        <v>24.056799999999999</v>
      </c>
      <c r="FC18">
        <v>32.398400000000002</v>
      </c>
      <c r="FD18">
        <v>30.0002</v>
      </c>
      <c r="FE18">
        <v>32.402900000000002</v>
      </c>
      <c r="FF18">
        <v>32.393999999999998</v>
      </c>
      <c r="FG18">
        <v>0</v>
      </c>
      <c r="FH18">
        <v>20.83</v>
      </c>
      <c r="FI18">
        <v>62.692900000000002</v>
      </c>
      <c r="FJ18">
        <v>24.060700000000001</v>
      </c>
      <c r="FK18">
        <v>0</v>
      </c>
      <c r="FL18">
        <v>22.126999999999999</v>
      </c>
      <c r="FM18">
        <v>101.59699999999999</v>
      </c>
      <c r="FN18">
        <v>101.021</v>
      </c>
    </row>
    <row r="19" spans="1:170" x14ac:dyDescent="0.25">
      <c r="A19">
        <v>3</v>
      </c>
      <c r="B19">
        <v>1608245606</v>
      </c>
      <c r="C19">
        <v>238.5</v>
      </c>
      <c r="D19" t="s">
        <v>298</v>
      </c>
      <c r="E19" t="s">
        <v>299</v>
      </c>
      <c r="F19" t="s">
        <v>285</v>
      </c>
      <c r="G19" t="s">
        <v>286</v>
      </c>
      <c r="H19">
        <v>1608245598</v>
      </c>
      <c r="I19">
        <f t="shared" si="0"/>
        <v>8.2314137585467892E-5</v>
      </c>
      <c r="J19">
        <f t="shared" si="1"/>
        <v>-1.4716238189114064</v>
      </c>
      <c r="K19">
        <f t="shared" si="2"/>
        <v>79.315293548387103</v>
      </c>
      <c r="L19">
        <f t="shared" si="3"/>
        <v>592.25186455830828</v>
      </c>
      <c r="M19">
        <f t="shared" si="4"/>
        <v>60.270706415055315</v>
      </c>
      <c r="N19">
        <f t="shared" si="5"/>
        <v>8.0715470186723763</v>
      </c>
      <c r="O19">
        <f t="shared" si="6"/>
        <v>4.507472956356201E-3</v>
      </c>
      <c r="P19">
        <f t="shared" si="7"/>
        <v>2.9605570452803742</v>
      </c>
      <c r="Q19">
        <f t="shared" si="8"/>
        <v>4.5036638439438833E-3</v>
      </c>
      <c r="R19">
        <f t="shared" si="9"/>
        <v>2.815131859955329E-3</v>
      </c>
      <c r="S19">
        <f t="shared" si="10"/>
        <v>231.29099235601598</v>
      </c>
      <c r="T19">
        <f t="shared" si="11"/>
        <v>29.315150540793205</v>
      </c>
      <c r="U19">
        <f t="shared" si="12"/>
        <v>29.1829</v>
      </c>
      <c r="V19">
        <f t="shared" si="13"/>
        <v>4.0645345163198732</v>
      </c>
      <c r="W19">
        <f t="shared" si="14"/>
        <v>59.663712054982994</v>
      </c>
      <c r="X19">
        <f t="shared" si="15"/>
        <v>2.2623732819699152</v>
      </c>
      <c r="Y19">
        <f t="shared" si="16"/>
        <v>3.7918748332068724</v>
      </c>
      <c r="Z19">
        <f t="shared" si="17"/>
        <v>1.802161234349958</v>
      </c>
      <c r="AA19">
        <f t="shared" si="18"/>
        <v>-3.6300534675191338</v>
      </c>
      <c r="AB19">
        <f t="shared" si="19"/>
        <v>-190.94193610895476</v>
      </c>
      <c r="AC19">
        <f t="shared" si="20"/>
        <v>-14.140635310287092</v>
      </c>
      <c r="AD19">
        <f t="shared" si="21"/>
        <v>22.578367469254999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53639.875956885546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870.138884615385</v>
      </c>
      <c r="AR19">
        <v>892.79</v>
      </c>
      <c r="AS19">
        <f t="shared" si="27"/>
        <v>2.5371157141785838E-2</v>
      </c>
      <c r="AT19">
        <v>0.5</v>
      </c>
      <c r="AU19">
        <f t="shared" si="28"/>
        <v>1180.1862297795599</v>
      </c>
      <c r="AV19">
        <f t="shared" si="29"/>
        <v>-1.4716238189114064</v>
      </c>
      <c r="AW19">
        <f t="shared" si="30"/>
        <v>14.971345146154492</v>
      </c>
      <c r="AX19">
        <f t="shared" si="31"/>
        <v>0.2604643869218965</v>
      </c>
      <c r="AY19">
        <f t="shared" si="32"/>
        <v>-7.5740278656034258E-4</v>
      </c>
      <c r="AZ19">
        <f t="shared" si="33"/>
        <v>2.6538043660883299</v>
      </c>
      <c r="BA19" t="s">
        <v>301</v>
      </c>
      <c r="BB19">
        <v>660.25</v>
      </c>
      <c r="BC19">
        <f t="shared" si="34"/>
        <v>232.53999999999996</v>
      </c>
      <c r="BD19">
        <f t="shared" si="35"/>
        <v>9.7407393930570962E-2</v>
      </c>
      <c r="BE19">
        <f t="shared" si="36"/>
        <v>0.91062444510210128</v>
      </c>
      <c r="BF19">
        <f t="shared" si="37"/>
        <v>0.12774644587799697</v>
      </c>
      <c r="BG19">
        <f t="shared" si="38"/>
        <v>0.93037270765520519</v>
      </c>
      <c r="BH19">
        <f t="shared" si="39"/>
        <v>1400.0016129032299</v>
      </c>
      <c r="BI19">
        <f t="shared" si="40"/>
        <v>1180.1862297795599</v>
      </c>
      <c r="BJ19">
        <f t="shared" si="41"/>
        <v>0.84298919294254837</v>
      </c>
      <c r="BK19">
        <f t="shared" si="42"/>
        <v>0.1959783858850967</v>
      </c>
      <c r="BL19">
        <v>6</v>
      </c>
      <c r="BM19">
        <v>0.5</v>
      </c>
      <c r="BN19" t="s">
        <v>290</v>
      </c>
      <c r="BO19">
        <v>2</v>
      </c>
      <c r="BP19">
        <v>1608245598</v>
      </c>
      <c r="BQ19">
        <v>79.315293548387103</v>
      </c>
      <c r="BR19">
        <v>77.557245161290297</v>
      </c>
      <c r="BS19">
        <v>22.2312774193548</v>
      </c>
      <c r="BT19">
        <v>22.134699999999999</v>
      </c>
      <c r="BU19">
        <v>76.241958064516098</v>
      </c>
      <c r="BV19">
        <v>21.9434516129032</v>
      </c>
      <c r="BW19">
        <v>500.01867741935501</v>
      </c>
      <c r="BX19">
        <v>101.721548387097</v>
      </c>
      <c r="BY19">
        <v>4.3781570967741899E-2</v>
      </c>
      <c r="BZ19">
        <v>27.986593548387098</v>
      </c>
      <c r="CA19">
        <v>29.1829</v>
      </c>
      <c r="CB19">
        <v>999.9</v>
      </c>
      <c r="CC19">
        <v>0</v>
      </c>
      <c r="CD19">
        <v>0</v>
      </c>
      <c r="CE19">
        <v>10005.5832258065</v>
      </c>
      <c r="CF19">
        <v>0</v>
      </c>
      <c r="CG19">
        <v>338.691709677419</v>
      </c>
      <c r="CH19">
        <v>1400.0016129032299</v>
      </c>
      <c r="CI19">
        <v>0.90000500000000005</v>
      </c>
      <c r="CJ19">
        <v>9.9995258064516104E-2</v>
      </c>
      <c r="CK19">
        <v>0</v>
      </c>
      <c r="CL19">
        <v>870.18312903225797</v>
      </c>
      <c r="CM19">
        <v>4.9997499999999997</v>
      </c>
      <c r="CN19">
        <v>11970.532258064501</v>
      </c>
      <c r="CO19">
        <v>12178.083870967699</v>
      </c>
      <c r="CP19">
        <v>49.633000000000003</v>
      </c>
      <c r="CQ19">
        <v>51.703258064516099</v>
      </c>
      <c r="CR19">
        <v>50.796064516129</v>
      </c>
      <c r="CS19">
        <v>50.936999999999998</v>
      </c>
      <c r="CT19">
        <v>50.633000000000003</v>
      </c>
      <c r="CU19">
        <v>1255.5058064516099</v>
      </c>
      <c r="CV19">
        <v>139.49580645161299</v>
      </c>
      <c r="CW19">
        <v>0</v>
      </c>
      <c r="CX19">
        <v>120.09999990463299</v>
      </c>
      <c r="CY19">
        <v>0</v>
      </c>
      <c r="CZ19">
        <v>870.138884615385</v>
      </c>
      <c r="DA19">
        <v>-3.4472136564665701</v>
      </c>
      <c r="DB19">
        <v>-51.641025633824903</v>
      </c>
      <c r="DC19">
        <v>11969.9653846154</v>
      </c>
      <c r="DD19">
        <v>15</v>
      </c>
      <c r="DE19">
        <v>1608245389</v>
      </c>
      <c r="DF19" t="s">
        <v>291</v>
      </c>
      <c r="DG19">
        <v>1608245389</v>
      </c>
      <c r="DH19">
        <v>1608245385.5</v>
      </c>
      <c r="DI19">
        <v>27</v>
      </c>
      <c r="DJ19">
        <v>-6.0000000000000001E-3</v>
      </c>
      <c r="DK19">
        <v>1.6E-2</v>
      </c>
      <c r="DL19">
        <v>3.073</v>
      </c>
      <c r="DM19">
        <v>0.28799999999999998</v>
      </c>
      <c r="DN19">
        <v>400</v>
      </c>
      <c r="DO19">
        <v>22</v>
      </c>
      <c r="DP19">
        <v>0.26</v>
      </c>
      <c r="DQ19">
        <v>0.18</v>
      </c>
      <c r="DR19">
        <v>-1.48069457941348</v>
      </c>
      <c r="DS19">
        <v>3.5473304129976602</v>
      </c>
      <c r="DT19">
        <v>0.26911109982922898</v>
      </c>
      <c r="DU19">
        <v>0</v>
      </c>
      <c r="DV19">
        <v>1.73484533333333</v>
      </c>
      <c r="DW19">
        <v>-3.95726736373748</v>
      </c>
      <c r="DX19">
        <v>0.30254741623678699</v>
      </c>
      <c r="DY19">
        <v>0</v>
      </c>
      <c r="DZ19">
        <v>9.6802576666666695E-2</v>
      </c>
      <c r="EA19">
        <v>6.6388626473859999E-2</v>
      </c>
      <c r="EB19">
        <v>5.1819411114422701E-3</v>
      </c>
      <c r="EC19">
        <v>1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3.073</v>
      </c>
      <c r="EJ19">
        <v>0.2878</v>
      </c>
      <c r="EK19">
        <v>3.0733333333333799</v>
      </c>
      <c r="EL19">
        <v>0</v>
      </c>
      <c r="EM19">
        <v>0</v>
      </c>
      <c r="EN19">
        <v>0</v>
      </c>
      <c r="EO19">
        <v>0.28782999999999997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3.6</v>
      </c>
      <c r="EX19">
        <v>3.7</v>
      </c>
      <c r="EY19">
        <v>2</v>
      </c>
      <c r="EZ19">
        <v>511.53800000000001</v>
      </c>
      <c r="FA19">
        <v>489.995</v>
      </c>
      <c r="FB19">
        <v>24.0716</v>
      </c>
      <c r="FC19">
        <v>32.466299999999997</v>
      </c>
      <c r="FD19">
        <v>30.000299999999999</v>
      </c>
      <c r="FE19">
        <v>32.4422</v>
      </c>
      <c r="FF19">
        <v>32.425899999999999</v>
      </c>
      <c r="FG19">
        <v>6.0707199999999997</v>
      </c>
      <c r="FH19">
        <v>20.276299999999999</v>
      </c>
      <c r="FI19">
        <v>62.692900000000002</v>
      </c>
      <c r="FJ19">
        <v>24.077400000000001</v>
      </c>
      <c r="FK19">
        <v>77.9024</v>
      </c>
      <c r="FL19">
        <v>22.179600000000001</v>
      </c>
      <c r="FM19">
        <v>101.586</v>
      </c>
      <c r="FN19">
        <v>101.00700000000001</v>
      </c>
    </row>
    <row r="20" spans="1:170" x14ac:dyDescent="0.25">
      <c r="A20">
        <v>4</v>
      </c>
      <c r="B20">
        <v>1608245686.5</v>
      </c>
      <c r="C20">
        <v>319</v>
      </c>
      <c r="D20" t="s">
        <v>302</v>
      </c>
      <c r="E20" t="s">
        <v>303</v>
      </c>
      <c r="F20" t="s">
        <v>285</v>
      </c>
      <c r="G20" t="s">
        <v>286</v>
      </c>
      <c r="H20">
        <v>1608245678.5</v>
      </c>
      <c r="I20">
        <f t="shared" si="0"/>
        <v>8.5093824111815404E-5</v>
      </c>
      <c r="J20">
        <f t="shared" si="1"/>
        <v>-1.3303091561531679</v>
      </c>
      <c r="K20">
        <f t="shared" si="2"/>
        <v>99.720612903225799</v>
      </c>
      <c r="L20">
        <f t="shared" si="3"/>
        <v>546.83661837349155</v>
      </c>
      <c r="M20">
        <f t="shared" si="4"/>
        <v>55.648709748784611</v>
      </c>
      <c r="N20">
        <f t="shared" si="5"/>
        <v>10.148046522430048</v>
      </c>
      <c r="O20">
        <f t="shared" si="6"/>
        <v>4.665553305441255E-3</v>
      </c>
      <c r="P20">
        <f t="shared" si="7"/>
        <v>2.9590514667166348</v>
      </c>
      <c r="Q20">
        <f t="shared" si="8"/>
        <v>4.661470387532108E-3</v>
      </c>
      <c r="R20">
        <f t="shared" si="9"/>
        <v>2.9137855199897682E-3</v>
      </c>
      <c r="S20">
        <f t="shared" si="10"/>
        <v>231.29428379544945</v>
      </c>
      <c r="T20">
        <f t="shared" si="11"/>
        <v>29.305979033455781</v>
      </c>
      <c r="U20">
        <f t="shared" si="12"/>
        <v>29.183022580645201</v>
      </c>
      <c r="V20">
        <f t="shared" si="13"/>
        <v>4.0645633078966235</v>
      </c>
      <c r="W20">
        <f t="shared" si="14"/>
        <v>59.755360967244854</v>
      </c>
      <c r="X20">
        <f t="shared" si="15"/>
        <v>2.2646449187909057</v>
      </c>
      <c r="Y20">
        <f t="shared" si="16"/>
        <v>3.7898606620957072</v>
      </c>
      <c r="Z20">
        <f t="shared" si="17"/>
        <v>1.7999183891057178</v>
      </c>
      <c r="AA20">
        <f t="shared" si="18"/>
        <v>-3.7526376433310591</v>
      </c>
      <c r="AB20">
        <f t="shared" si="19"/>
        <v>-192.31815521298091</v>
      </c>
      <c r="AC20">
        <f t="shared" si="20"/>
        <v>-14.249164686376023</v>
      </c>
      <c r="AD20">
        <f t="shared" si="21"/>
        <v>20.974326252761443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53597.578418033438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867.28138461538504</v>
      </c>
      <c r="AR20">
        <v>889.34</v>
      </c>
      <c r="AS20">
        <f t="shared" si="27"/>
        <v>2.4803354605229755E-2</v>
      </c>
      <c r="AT20">
        <v>0.5</v>
      </c>
      <c r="AU20">
        <f t="shared" si="28"/>
        <v>1180.2038136505066</v>
      </c>
      <c r="AV20">
        <f t="shared" si="29"/>
        <v>-1.3303091561531679</v>
      </c>
      <c r="AW20">
        <f t="shared" si="30"/>
        <v>14.636506848209006</v>
      </c>
      <c r="AX20">
        <f t="shared" si="31"/>
        <v>0.25471698113207558</v>
      </c>
      <c r="AY20">
        <f t="shared" si="32"/>
        <v>-6.3765399470213941E-4</v>
      </c>
      <c r="AZ20">
        <f t="shared" si="33"/>
        <v>2.6679785009107873</v>
      </c>
      <c r="BA20" t="s">
        <v>305</v>
      </c>
      <c r="BB20">
        <v>662.81</v>
      </c>
      <c r="BC20">
        <f t="shared" si="34"/>
        <v>226.53000000000009</v>
      </c>
      <c r="BD20">
        <f t="shared" si="35"/>
        <v>9.7376132894605519E-2</v>
      </c>
      <c r="BE20">
        <f t="shared" si="36"/>
        <v>0.91284860749364238</v>
      </c>
      <c r="BF20">
        <f t="shared" si="37"/>
        <v>0.12687349019121796</v>
      </c>
      <c r="BG20">
        <f t="shared" si="38"/>
        <v>0.93172745352481612</v>
      </c>
      <c r="BH20">
        <f t="shared" si="39"/>
        <v>1400.0225806451599</v>
      </c>
      <c r="BI20">
        <f t="shared" si="40"/>
        <v>1180.2038136505066</v>
      </c>
      <c r="BJ20">
        <f t="shared" si="41"/>
        <v>0.8429891274372473</v>
      </c>
      <c r="BK20">
        <f t="shared" si="42"/>
        <v>0.19597825487449455</v>
      </c>
      <c r="BL20">
        <v>6</v>
      </c>
      <c r="BM20">
        <v>0.5</v>
      </c>
      <c r="BN20" t="s">
        <v>290</v>
      </c>
      <c r="BO20">
        <v>2</v>
      </c>
      <c r="BP20">
        <v>1608245678.5</v>
      </c>
      <c r="BQ20">
        <v>99.720612903225799</v>
      </c>
      <c r="BR20">
        <v>98.134448387096796</v>
      </c>
      <c r="BS20">
        <v>22.253719354838701</v>
      </c>
      <c r="BT20">
        <v>22.153880645161301</v>
      </c>
      <c r="BU20">
        <v>96.647274193548398</v>
      </c>
      <c r="BV20">
        <v>21.965896774193499</v>
      </c>
      <c r="BW20">
        <v>500.00748387096797</v>
      </c>
      <c r="BX20">
        <v>101.720677419355</v>
      </c>
      <c r="BY20">
        <v>4.4105477419354798E-2</v>
      </c>
      <c r="BZ20">
        <v>27.9774806451613</v>
      </c>
      <c r="CA20">
        <v>29.183022580645201</v>
      </c>
      <c r="CB20">
        <v>999.9</v>
      </c>
      <c r="CC20">
        <v>0</v>
      </c>
      <c r="CD20">
        <v>0</v>
      </c>
      <c r="CE20">
        <v>9997.1306451612909</v>
      </c>
      <c r="CF20">
        <v>0</v>
      </c>
      <c r="CG20">
        <v>343.65696774193498</v>
      </c>
      <c r="CH20">
        <v>1400.0225806451599</v>
      </c>
      <c r="CI20">
        <v>0.900005709677419</v>
      </c>
      <c r="CJ20">
        <v>9.9994590322580706E-2</v>
      </c>
      <c r="CK20">
        <v>0</v>
      </c>
      <c r="CL20">
        <v>867.33125806451596</v>
      </c>
      <c r="CM20">
        <v>4.9997499999999997</v>
      </c>
      <c r="CN20">
        <v>11934.8806451613</v>
      </c>
      <c r="CO20">
        <v>12178.270967741901</v>
      </c>
      <c r="CP20">
        <v>49.687064516128999</v>
      </c>
      <c r="CQ20">
        <v>51.75</v>
      </c>
      <c r="CR20">
        <v>50.811999999999998</v>
      </c>
      <c r="CS20">
        <v>50.961387096774203</v>
      </c>
      <c r="CT20">
        <v>50.652999999999999</v>
      </c>
      <c r="CU20">
        <v>1255.52774193548</v>
      </c>
      <c r="CV20">
        <v>139.494838709677</v>
      </c>
      <c r="CW20">
        <v>0</v>
      </c>
      <c r="CX20">
        <v>80</v>
      </c>
      <c r="CY20">
        <v>0</v>
      </c>
      <c r="CZ20">
        <v>867.28138461538504</v>
      </c>
      <c r="DA20">
        <v>-4.9788034167420996</v>
      </c>
      <c r="DB20">
        <v>-70.793162316622798</v>
      </c>
      <c r="DC20">
        <v>11934.057692307701</v>
      </c>
      <c r="DD20">
        <v>15</v>
      </c>
      <c r="DE20">
        <v>1608245389</v>
      </c>
      <c r="DF20" t="s">
        <v>291</v>
      </c>
      <c r="DG20">
        <v>1608245389</v>
      </c>
      <c r="DH20">
        <v>1608245385.5</v>
      </c>
      <c r="DI20">
        <v>27</v>
      </c>
      <c r="DJ20">
        <v>-6.0000000000000001E-3</v>
      </c>
      <c r="DK20">
        <v>1.6E-2</v>
      </c>
      <c r="DL20">
        <v>3.073</v>
      </c>
      <c r="DM20">
        <v>0.28799999999999998</v>
      </c>
      <c r="DN20">
        <v>400</v>
      </c>
      <c r="DO20">
        <v>22</v>
      </c>
      <c r="DP20">
        <v>0.26</v>
      </c>
      <c r="DQ20">
        <v>0.18</v>
      </c>
      <c r="DR20">
        <v>-1.3330158313871501</v>
      </c>
      <c r="DS20">
        <v>0.149478410709665</v>
      </c>
      <c r="DT20">
        <v>3.05683905295503E-2</v>
      </c>
      <c r="DU20">
        <v>1</v>
      </c>
      <c r="DV20">
        <v>1.5862733333333301</v>
      </c>
      <c r="DW20">
        <v>-0.16846184649610699</v>
      </c>
      <c r="DX20">
        <v>3.6818548616454498E-2</v>
      </c>
      <c r="DY20">
        <v>1</v>
      </c>
      <c r="DZ20">
        <v>9.9492949999999997E-2</v>
      </c>
      <c r="EA20">
        <v>0.17561383314794199</v>
      </c>
      <c r="EB20">
        <v>1.59232471357185E-2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3.073</v>
      </c>
      <c r="EJ20">
        <v>0.2878</v>
      </c>
      <c r="EK20">
        <v>3.0733333333333799</v>
      </c>
      <c r="EL20">
        <v>0</v>
      </c>
      <c r="EM20">
        <v>0</v>
      </c>
      <c r="EN20">
        <v>0</v>
      </c>
      <c r="EO20">
        <v>0.28782999999999997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5</v>
      </c>
      <c r="EX20">
        <v>5</v>
      </c>
      <c r="EY20">
        <v>2</v>
      </c>
      <c r="EZ20">
        <v>511.47199999999998</v>
      </c>
      <c r="FA20">
        <v>489.63499999999999</v>
      </c>
      <c r="FB20">
        <v>24.0093</v>
      </c>
      <c r="FC20">
        <v>32.514800000000001</v>
      </c>
      <c r="FD20">
        <v>30.000299999999999</v>
      </c>
      <c r="FE20">
        <v>32.4773</v>
      </c>
      <c r="FF20">
        <v>32.456800000000001</v>
      </c>
      <c r="FG20">
        <v>6.9729799999999997</v>
      </c>
      <c r="FH20">
        <v>19.975100000000001</v>
      </c>
      <c r="FI20">
        <v>62.692900000000002</v>
      </c>
      <c r="FJ20">
        <v>24.021799999999999</v>
      </c>
      <c r="FK20">
        <v>98.147300000000001</v>
      </c>
      <c r="FL20">
        <v>22.070399999999999</v>
      </c>
      <c r="FM20">
        <v>101.57599999999999</v>
      </c>
      <c r="FN20">
        <v>100.999</v>
      </c>
    </row>
    <row r="21" spans="1:170" x14ac:dyDescent="0.25">
      <c r="A21">
        <v>5</v>
      </c>
      <c r="B21">
        <v>1608245761.5</v>
      </c>
      <c r="C21">
        <v>394</v>
      </c>
      <c r="D21" t="s">
        <v>306</v>
      </c>
      <c r="E21" t="s">
        <v>307</v>
      </c>
      <c r="F21" t="s">
        <v>285</v>
      </c>
      <c r="G21" t="s">
        <v>286</v>
      </c>
      <c r="H21">
        <v>1608245753.75</v>
      </c>
      <c r="I21">
        <f t="shared" si="0"/>
        <v>7.898367834080166E-5</v>
      </c>
      <c r="J21">
        <f t="shared" si="1"/>
        <v>-0.96805567280245686</v>
      </c>
      <c r="K21">
        <f t="shared" si="2"/>
        <v>149.25346666666701</v>
      </c>
      <c r="L21">
        <f t="shared" si="3"/>
        <v>499.97431894459771</v>
      </c>
      <c r="M21">
        <f t="shared" si="4"/>
        <v>50.880576506958576</v>
      </c>
      <c r="N21">
        <f t="shared" si="5"/>
        <v>15.188984997654742</v>
      </c>
      <c r="O21">
        <f t="shared" si="6"/>
        <v>4.302308776550608E-3</v>
      </c>
      <c r="P21">
        <f t="shared" si="7"/>
        <v>2.9584631472576448</v>
      </c>
      <c r="Q21">
        <f t="shared" si="8"/>
        <v>4.2988359289530854E-3</v>
      </c>
      <c r="R21">
        <f t="shared" si="9"/>
        <v>2.6870842363296899E-3</v>
      </c>
      <c r="S21">
        <f t="shared" si="10"/>
        <v>231.29297024878744</v>
      </c>
      <c r="T21">
        <f t="shared" si="11"/>
        <v>29.323522632957598</v>
      </c>
      <c r="U21">
        <f t="shared" si="12"/>
        <v>29.200623333333301</v>
      </c>
      <c r="V21">
        <f t="shared" si="13"/>
        <v>4.0686991952194091</v>
      </c>
      <c r="W21">
        <f t="shared" si="14"/>
        <v>59.499785821632656</v>
      </c>
      <c r="X21">
        <f t="shared" si="15"/>
        <v>2.2570300675975434</v>
      </c>
      <c r="Y21">
        <f t="shared" si="16"/>
        <v>3.7933414993519907</v>
      </c>
      <c r="Z21">
        <f t="shared" si="17"/>
        <v>1.8116691276218657</v>
      </c>
      <c r="AA21">
        <f t="shared" si="18"/>
        <v>-3.4831802148293534</v>
      </c>
      <c r="AB21">
        <f t="shared" si="19"/>
        <v>-192.57574190082639</v>
      </c>
      <c r="AC21">
        <f t="shared" si="20"/>
        <v>-14.27345438984575</v>
      </c>
      <c r="AD21">
        <f t="shared" si="21"/>
        <v>20.960593743285955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53577.660387835924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864.32496153846103</v>
      </c>
      <c r="AR21">
        <v>885.82</v>
      </c>
      <c r="AS21">
        <f t="shared" si="27"/>
        <v>2.4265695583232549E-2</v>
      </c>
      <c r="AT21">
        <v>0.5</v>
      </c>
      <c r="AU21">
        <f t="shared" si="28"/>
        <v>1180.1973907472761</v>
      </c>
      <c r="AV21">
        <f t="shared" si="29"/>
        <v>-0.96805567280245686</v>
      </c>
      <c r="AW21">
        <f t="shared" si="30"/>
        <v>14.319155305999379</v>
      </c>
      <c r="AX21">
        <f t="shared" si="31"/>
        <v>0.25028786886726423</v>
      </c>
      <c r="AY21">
        <f t="shared" si="32"/>
        <v>-3.3071433308211177E-4</v>
      </c>
      <c r="AZ21">
        <f t="shared" si="33"/>
        <v>2.6825540177462686</v>
      </c>
      <c r="BA21" t="s">
        <v>309</v>
      </c>
      <c r="BB21">
        <v>664.11</v>
      </c>
      <c r="BC21">
        <f t="shared" si="34"/>
        <v>221.71000000000004</v>
      </c>
      <c r="BD21">
        <f t="shared" si="35"/>
        <v>9.6951145467227551E-2</v>
      </c>
      <c r="BE21">
        <f t="shared" si="36"/>
        <v>0.91466029245911229</v>
      </c>
      <c r="BF21">
        <f t="shared" si="37"/>
        <v>0.12618674530134075</v>
      </c>
      <c r="BG21">
        <f t="shared" si="38"/>
        <v>0.93310968699178143</v>
      </c>
      <c r="BH21">
        <f t="shared" si="39"/>
        <v>1400.0150000000001</v>
      </c>
      <c r="BI21">
        <f t="shared" si="40"/>
        <v>1180.1973907472761</v>
      </c>
      <c r="BJ21">
        <f t="shared" si="41"/>
        <v>0.84298910422193774</v>
      </c>
      <c r="BK21">
        <f t="shared" si="42"/>
        <v>0.19597820844387531</v>
      </c>
      <c r="BL21">
        <v>6</v>
      </c>
      <c r="BM21">
        <v>0.5</v>
      </c>
      <c r="BN21" t="s">
        <v>290</v>
      </c>
      <c r="BO21">
        <v>2</v>
      </c>
      <c r="BP21">
        <v>1608245753.75</v>
      </c>
      <c r="BQ21">
        <v>149.25346666666701</v>
      </c>
      <c r="BR21">
        <v>148.105966666667</v>
      </c>
      <c r="BS21">
        <v>22.178543333333302</v>
      </c>
      <c r="BT21">
        <v>22.0858666666667</v>
      </c>
      <c r="BU21">
        <v>146.180133333333</v>
      </c>
      <c r="BV21">
        <v>21.890726666666701</v>
      </c>
      <c r="BW21">
        <v>500.008933333333</v>
      </c>
      <c r="BX21">
        <v>101.722366666667</v>
      </c>
      <c r="BY21">
        <v>4.4013283333333299E-2</v>
      </c>
      <c r="BZ21">
        <v>27.9932266666667</v>
      </c>
      <c r="CA21">
        <v>29.200623333333301</v>
      </c>
      <c r="CB21">
        <v>999.9</v>
      </c>
      <c r="CC21">
        <v>0</v>
      </c>
      <c r="CD21">
        <v>0</v>
      </c>
      <c r="CE21">
        <v>9993.6296666666694</v>
      </c>
      <c r="CF21">
        <v>0</v>
      </c>
      <c r="CG21">
        <v>421.47559999999999</v>
      </c>
      <c r="CH21">
        <v>1400.0150000000001</v>
      </c>
      <c r="CI21">
        <v>0.90000769999999997</v>
      </c>
      <c r="CJ21">
        <v>9.9992606666666706E-2</v>
      </c>
      <c r="CK21">
        <v>0</v>
      </c>
      <c r="CL21">
        <v>864.35976666666704</v>
      </c>
      <c r="CM21">
        <v>4.9997499999999997</v>
      </c>
      <c r="CN21">
        <v>11900.1933333333</v>
      </c>
      <c r="CO21">
        <v>12178.21</v>
      </c>
      <c r="CP21">
        <v>49.7541333333333</v>
      </c>
      <c r="CQ21">
        <v>51.75</v>
      </c>
      <c r="CR21">
        <v>50.862400000000001</v>
      </c>
      <c r="CS21">
        <v>51.0124</v>
      </c>
      <c r="CT21">
        <v>50.699666666666701</v>
      </c>
      <c r="CU21">
        <v>1255.5219999999999</v>
      </c>
      <c r="CV21">
        <v>139.49299999999999</v>
      </c>
      <c r="CW21">
        <v>0</v>
      </c>
      <c r="CX21">
        <v>74.399999856948895</v>
      </c>
      <c r="CY21">
        <v>0</v>
      </c>
      <c r="CZ21">
        <v>864.32496153846103</v>
      </c>
      <c r="DA21">
        <v>-5.2587008544139202</v>
      </c>
      <c r="DB21">
        <v>-78.239316328813302</v>
      </c>
      <c r="DC21">
        <v>11899.7961538462</v>
      </c>
      <c r="DD21">
        <v>15</v>
      </c>
      <c r="DE21">
        <v>1608245389</v>
      </c>
      <c r="DF21" t="s">
        <v>291</v>
      </c>
      <c r="DG21">
        <v>1608245389</v>
      </c>
      <c r="DH21">
        <v>1608245385.5</v>
      </c>
      <c r="DI21">
        <v>27</v>
      </c>
      <c r="DJ21">
        <v>-6.0000000000000001E-3</v>
      </c>
      <c r="DK21">
        <v>1.6E-2</v>
      </c>
      <c r="DL21">
        <v>3.073</v>
      </c>
      <c r="DM21">
        <v>0.28799999999999998</v>
      </c>
      <c r="DN21">
        <v>400</v>
      </c>
      <c r="DO21">
        <v>22</v>
      </c>
      <c r="DP21">
        <v>0.26</v>
      </c>
      <c r="DQ21">
        <v>0.18</v>
      </c>
      <c r="DR21">
        <v>-0.96447824562461304</v>
      </c>
      <c r="DS21">
        <v>-0.11010240038109299</v>
      </c>
      <c r="DT21">
        <v>2.0927289121306401E-2</v>
      </c>
      <c r="DU21">
        <v>1</v>
      </c>
      <c r="DV21">
        <v>1.14525233333333</v>
      </c>
      <c r="DW21">
        <v>6.1437597330366002E-2</v>
      </c>
      <c r="DX21">
        <v>2.0308057462221502E-2</v>
      </c>
      <c r="DY21">
        <v>1</v>
      </c>
      <c r="DZ21">
        <v>9.3457223333333297E-2</v>
      </c>
      <c r="EA21">
        <v>-3.0585479866518401E-2</v>
      </c>
      <c r="EB21">
        <v>4.5303809150874803E-3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3.0739999999999998</v>
      </c>
      <c r="EJ21">
        <v>0.2878</v>
      </c>
      <c r="EK21">
        <v>3.0733333333333799</v>
      </c>
      <c r="EL21">
        <v>0</v>
      </c>
      <c r="EM21">
        <v>0</v>
      </c>
      <c r="EN21">
        <v>0</v>
      </c>
      <c r="EO21">
        <v>0.28782999999999997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6.2</v>
      </c>
      <c r="EX21">
        <v>6.3</v>
      </c>
      <c r="EY21">
        <v>2</v>
      </c>
      <c r="EZ21">
        <v>511.755</v>
      </c>
      <c r="FA21">
        <v>489.79500000000002</v>
      </c>
      <c r="FB21">
        <v>23.9529</v>
      </c>
      <c r="FC21">
        <v>32.561</v>
      </c>
      <c r="FD21">
        <v>30.000399999999999</v>
      </c>
      <c r="FE21">
        <v>32.514899999999997</v>
      </c>
      <c r="FF21">
        <v>32.494</v>
      </c>
      <c r="FG21">
        <v>9.2797800000000006</v>
      </c>
      <c r="FH21">
        <v>19.7042</v>
      </c>
      <c r="FI21">
        <v>62.692900000000002</v>
      </c>
      <c r="FJ21">
        <v>23.958500000000001</v>
      </c>
      <c r="FK21">
        <v>148.35900000000001</v>
      </c>
      <c r="FL21">
        <v>22.193300000000001</v>
      </c>
      <c r="FM21">
        <v>101.571</v>
      </c>
      <c r="FN21">
        <v>100.989</v>
      </c>
    </row>
    <row r="22" spans="1:170" x14ac:dyDescent="0.25">
      <c r="A22">
        <v>6</v>
      </c>
      <c r="B22">
        <v>1608245832.5</v>
      </c>
      <c r="C22">
        <v>465</v>
      </c>
      <c r="D22" t="s">
        <v>310</v>
      </c>
      <c r="E22" t="s">
        <v>311</v>
      </c>
      <c r="F22" t="s">
        <v>285</v>
      </c>
      <c r="G22" t="s">
        <v>286</v>
      </c>
      <c r="H22">
        <v>1608245824.75</v>
      </c>
      <c r="I22">
        <f t="shared" si="0"/>
        <v>6.5075796738040705E-5</v>
      </c>
      <c r="J22">
        <f t="shared" si="1"/>
        <v>-0.70661835862587774</v>
      </c>
      <c r="K22">
        <f t="shared" si="2"/>
        <v>199.16306666666699</v>
      </c>
      <c r="L22">
        <f t="shared" si="3"/>
        <v>506.88604603259938</v>
      </c>
      <c r="M22">
        <f t="shared" si="4"/>
        <v>51.583186474723703</v>
      </c>
      <c r="N22">
        <f t="shared" si="5"/>
        <v>20.267801189547434</v>
      </c>
      <c r="O22">
        <f t="shared" si="6"/>
        <v>3.5566319659175393E-3</v>
      </c>
      <c r="P22">
        <f t="shared" si="7"/>
        <v>2.9590691394627502</v>
      </c>
      <c r="Q22">
        <f t="shared" si="8"/>
        <v>3.5542587504899916E-3</v>
      </c>
      <c r="R22">
        <f t="shared" si="9"/>
        <v>2.2216248060576834E-3</v>
      </c>
      <c r="S22">
        <f t="shared" si="10"/>
        <v>231.29205101635986</v>
      </c>
      <c r="T22">
        <f t="shared" si="11"/>
        <v>29.305700391601928</v>
      </c>
      <c r="U22">
        <f t="shared" si="12"/>
        <v>29.175256666666701</v>
      </c>
      <c r="V22">
        <f t="shared" si="13"/>
        <v>4.0627396116700787</v>
      </c>
      <c r="W22">
        <f t="shared" si="14"/>
        <v>59.581955587232891</v>
      </c>
      <c r="X22">
        <f t="shared" si="15"/>
        <v>2.2573599517615377</v>
      </c>
      <c r="Y22">
        <f t="shared" si="16"/>
        <v>3.7886637481318934</v>
      </c>
      <c r="Z22">
        <f t="shared" si="17"/>
        <v>1.805379659908541</v>
      </c>
      <c r="AA22">
        <f t="shared" si="18"/>
        <v>-2.8698426361475953</v>
      </c>
      <c r="AB22">
        <f t="shared" si="19"/>
        <v>-191.94463288059649</v>
      </c>
      <c r="AC22">
        <f t="shared" si="20"/>
        <v>-14.220472167024065</v>
      </c>
      <c r="AD22">
        <f t="shared" si="21"/>
        <v>22.257103332591726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53599.055302436347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861.83924000000002</v>
      </c>
      <c r="AR22">
        <v>883.63</v>
      </c>
      <c r="AS22">
        <f t="shared" si="27"/>
        <v>2.4660502699093478E-2</v>
      </c>
      <c r="AT22">
        <v>0.5</v>
      </c>
      <c r="AU22">
        <f t="shared" si="28"/>
        <v>1180.1936297509171</v>
      </c>
      <c r="AV22">
        <f t="shared" si="29"/>
        <v>-0.70661835862587774</v>
      </c>
      <c r="AW22">
        <f t="shared" si="30"/>
        <v>14.55208409596271</v>
      </c>
      <c r="AX22">
        <f t="shared" si="31"/>
        <v>0.25261704559600739</v>
      </c>
      <c r="AY22">
        <f t="shared" si="32"/>
        <v>-1.0919469107527151E-4</v>
      </c>
      <c r="AZ22">
        <f t="shared" si="33"/>
        <v>2.6916809071670267</v>
      </c>
      <c r="BA22" t="s">
        <v>313</v>
      </c>
      <c r="BB22">
        <v>660.41</v>
      </c>
      <c r="BC22">
        <f t="shared" si="34"/>
        <v>223.22000000000003</v>
      </c>
      <c r="BD22">
        <f t="shared" si="35"/>
        <v>9.7620105725293324E-2</v>
      </c>
      <c r="BE22">
        <f t="shared" si="36"/>
        <v>0.91420126303489668</v>
      </c>
      <c r="BF22">
        <f t="shared" si="37"/>
        <v>0.12958882703031557</v>
      </c>
      <c r="BG22">
        <f t="shared" si="38"/>
        <v>0.93396965610901272</v>
      </c>
      <c r="BH22">
        <f t="shared" si="39"/>
        <v>1400.01066666667</v>
      </c>
      <c r="BI22">
        <f t="shared" si="40"/>
        <v>1180.1936297509171</v>
      </c>
      <c r="BJ22">
        <f t="shared" si="41"/>
        <v>0.84298902704854228</v>
      </c>
      <c r="BK22">
        <f t="shared" si="42"/>
        <v>0.1959780540970846</v>
      </c>
      <c r="BL22">
        <v>6</v>
      </c>
      <c r="BM22">
        <v>0.5</v>
      </c>
      <c r="BN22" t="s">
        <v>290</v>
      </c>
      <c r="BO22">
        <v>2</v>
      </c>
      <c r="BP22">
        <v>1608245824.75</v>
      </c>
      <c r="BQ22">
        <v>199.16306666666699</v>
      </c>
      <c r="BR22">
        <v>198.33070000000001</v>
      </c>
      <c r="BS22">
        <v>22.182116666666701</v>
      </c>
      <c r="BT22">
        <v>22.10576</v>
      </c>
      <c r="BU22">
        <v>196.08986666666701</v>
      </c>
      <c r="BV22">
        <v>21.894293333333302</v>
      </c>
      <c r="BW22">
        <v>500.01353333333299</v>
      </c>
      <c r="BX22">
        <v>101.72053333333299</v>
      </c>
      <c r="BY22">
        <v>4.4324623333333299E-2</v>
      </c>
      <c r="BZ22">
        <v>27.972063333333299</v>
      </c>
      <c r="CA22">
        <v>29.175256666666701</v>
      </c>
      <c r="CB22">
        <v>999.9</v>
      </c>
      <c r="CC22">
        <v>0</v>
      </c>
      <c r="CD22">
        <v>0</v>
      </c>
      <c r="CE22">
        <v>9997.2450000000008</v>
      </c>
      <c r="CF22">
        <v>0</v>
      </c>
      <c r="CG22">
        <v>523.15786666666702</v>
      </c>
      <c r="CH22">
        <v>1400.01066666667</v>
      </c>
      <c r="CI22">
        <v>0.90000983333333295</v>
      </c>
      <c r="CJ22">
        <v>9.9990369999999995E-2</v>
      </c>
      <c r="CK22">
        <v>0</v>
      </c>
      <c r="CL22">
        <v>861.859733333333</v>
      </c>
      <c r="CM22">
        <v>4.9997499999999997</v>
      </c>
      <c r="CN22">
        <v>11869.6166666667</v>
      </c>
      <c r="CO22">
        <v>12178.176666666701</v>
      </c>
      <c r="CP22">
        <v>49.8038666666667</v>
      </c>
      <c r="CQ22">
        <v>51.75</v>
      </c>
      <c r="CR22">
        <v>50.912199999999999</v>
      </c>
      <c r="CS22">
        <v>51.018666666666697</v>
      </c>
      <c r="CT22">
        <v>50.75</v>
      </c>
      <c r="CU22">
        <v>1255.5219999999999</v>
      </c>
      <c r="CV22">
        <v>139.489</v>
      </c>
      <c r="CW22">
        <v>0</v>
      </c>
      <c r="CX22">
        <v>70.299999952316298</v>
      </c>
      <c r="CY22">
        <v>0</v>
      </c>
      <c r="CZ22">
        <v>861.83924000000002</v>
      </c>
      <c r="DA22">
        <v>-7.1782307882483796</v>
      </c>
      <c r="DB22">
        <v>-79.338461567141906</v>
      </c>
      <c r="DC22">
        <v>11868.884</v>
      </c>
      <c r="DD22">
        <v>15</v>
      </c>
      <c r="DE22">
        <v>1608245389</v>
      </c>
      <c r="DF22" t="s">
        <v>291</v>
      </c>
      <c r="DG22">
        <v>1608245389</v>
      </c>
      <c r="DH22">
        <v>1608245385.5</v>
      </c>
      <c r="DI22">
        <v>27</v>
      </c>
      <c r="DJ22">
        <v>-6.0000000000000001E-3</v>
      </c>
      <c r="DK22">
        <v>1.6E-2</v>
      </c>
      <c r="DL22">
        <v>3.073</v>
      </c>
      <c r="DM22">
        <v>0.28799999999999998</v>
      </c>
      <c r="DN22">
        <v>400</v>
      </c>
      <c r="DO22">
        <v>22</v>
      </c>
      <c r="DP22">
        <v>0.26</v>
      </c>
      <c r="DQ22">
        <v>0.18</v>
      </c>
      <c r="DR22">
        <v>-0.69854745017314701</v>
      </c>
      <c r="DS22">
        <v>-7.5453706861493705E-2</v>
      </c>
      <c r="DT22">
        <v>6.8949952089619598E-2</v>
      </c>
      <c r="DU22">
        <v>1</v>
      </c>
      <c r="DV22">
        <v>0.82756046666666705</v>
      </c>
      <c r="DW22">
        <v>-0.106535385984426</v>
      </c>
      <c r="DX22">
        <v>7.6169318492305196E-2</v>
      </c>
      <c r="DY22">
        <v>1</v>
      </c>
      <c r="DZ22">
        <v>7.6026983333333298E-2</v>
      </c>
      <c r="EA22">
        <v>8.9476925472747507E-2</v>
      </c>
      <c r="EB22">
        <v>6.70104087790762E-3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3.0739999999999998</v>
      </c>
      <c r="EJ22">
        <v>0.2878</v>
      </c>
      <c r="EK22">
        <v>3.0733333333333799</v>
      </c>
      <c r="EL22">
        <v>0</v>
      </c>
      <c r="EM22">
        <v>0</v>
      </c>
      <c r="EN22">
        <v>0</v>
      </c>
      <c r="EO22">
        <v>0.28782999999999997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7.4</v>
      </c>
      <c r="EX22">
        <v>7.5</v>
      </c>
      <c r="EY22">
        <v>2</v>
      </c>
      <c r="EZ22">
        <v>511.76400000000001</v>
      </c>
      <c r="FA22">
        <v>489.86700000000002</v>
      </c>
      <c r="FB22">
        <v>23.931000000000001</v>
      </c>
      <c r="FC22">
        <v>32.595399999999998</v>
      </c>
      <c r="FD22">
        <v>30.0001</v>
      </c>
      <c r="FE22">
        <v>32.547199999999997</v>
      </c>
      <c r="FF22">
        <v>32.5227</v>
      </c>
      <c r="FG22">
        <v>11.5641</v>
      </c>
      <c r="FH22">
        <v>19.124600000000001</v>
      </c>
      <c r="FI22">
        <v>62.692900000000002</v>
      </c>
      <c r="FJ22">
        <v>23.945499999999999</v>
      </c>
      <c r="FK22">
        <v>198.471</v>
      </c>
      <c r="FL22">
        <v>22.179300000000001</v>
      </c>
      <c r="FM22">
        <v>101.563</v>
      </c>
      <c r="FN22">
        <v>100.98</v>
      </c>
    </row>
    <row r="23" spans="1:170" x14ac:dyDescent="0.25">
      <c r="A23">
        <v>7</v>
      </c>
      <c r="B23">
        <v>1608245953</v>
      </c>
      <c r="C23">
        <v>585.5</v>
      </c>
      <c r="D23" t="s">
        <v>314</v>
      </c>
      <c r="E23" t="s">
        <v>315</v>
      </c>
      <c r="F23" t="s">
        <v>285</v>
      </c>
      <c r="G23" t="s">
        <v>286</v>
      </c>
      <c r="H23">
        <v>1608245945</v>
      </c>
      <c r="I23">
        <f t="shared" si="0"/>
        <v>7.3269010748433549E-5</v>
      </c>
      <c r="J23">
        <f t="shared" si="1"/>
        <v>-0.29884381537118182</v>
      </c>
      <c r="K23">
        <f t="shared" si="2"/>
        <v>249.70783870967699</v>
      </c>
      <c r="L23">
        <f t="shared" si="3"/>
        <v>360.52949542600584</v>
      </c>
      <c r="M23">
        <f t="shared" si="4"/>
        <v>36.689042169291206</v>
      </c>
      <c r="N23">
        <f t="shared" si="5"/>
        <v>25.411350640247953</v>
      </c>
      <c r="O23">
        <f t="shared" si="6"/>
        <v>3.994389791965946E-3</v>
      </c>
      <c r="P23">
        <f t="shared" si="7"/>
        <v>2.9598341017069076</v>
      </c>
      <c r="Q23">
        <f t="shared" si="8"/>
        <v>3.9913974617950074E-3</v>
      </c>
      <c r="R23">
        <f t="shared" si="9"/>
        <v>2.4948920695344718E-3</v>
      </c>
      <c r="S23">
        <f t="shared" si="10"/>
        <v>231.2901209886345</v>
      </c>
      <c r="T23">
        <f t="shared" si="11"/>
        <v>29.346047048409801</v>
      </c>
      <c r="U23">
        <f t="shared" si="12"/>
        <v>29.2181903225806</v>
      </c>
      <c r="V23">
        <f t="shared" si="13"/>
        <v>4.0728308069330561</v>
      </c>
      <c r="W23">
        <f t="shared" si="14"/>
        <v>59.579825061366797</v>
      </c>
      <c r="X23">
        <f t="shared" si="15"/>
        <v>2.2629222216480374</v>
      </c>
      <c r="Y23">
        <f t="shared" si="16"/>
        <v>3.7981350554776609</v>
      </c>
      <c r="Z23">
        <f t="shared" si="17"/>
        <v>1.8099085852850187</v>
      </c>
      <c r="AA23">
        <f t="shared" si="18"/>
        <v>-3.2311633740059196</v>
      </c>
      <c r="AB23">
        <f t="shared" si="19"/>
        <v>-192.01127421056822</v>
      </c>
      <c r="AC23">
        <f t="shared" si="20"/>
        <v>-14.227800213613754</v>
      </c>
      <c r="AD23">
        <f t="shared" si="21"/>
        <v>21.819883190446603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53613.72599597407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856.41676923076898</v>
      </c>
      <c r="AR23">
        <v>878.71</v>
      </c>
      <c r="AS23">
        <f t="shared" si="27"/>
        <v>2.537040749420294E-2</v>
      </c>
      <c r="AT23">
        <v>0.5</v>
      </c>
      <c r="AU23">
        <f t="shared" si="28"/>
        <v>1180.1825997830483</v>
      </c>
      <c r="AV23">
        <f t="shared" si="29"/>
        <v>-0.29884381537118182</v>
      </c>
      <c r="AW23">
        <f t="shared" si="30"/>
        <v>14.970856737031879</v>
      </c>
      <c r="AX23">
        <f t="shared" si="31"/>
        <v>0.25210820407187817</v>
      </c>
      <c r="AY23">
        <f t="shared" si="32"/>
        <v>2.3632246780821181E-4</v>
      </c>
      <c r="AZ23">
        <f t="shared" si="33"/>
        <v>2.7123510600767031</v>
      </c>
      <c r="BA23" t="s">
        <v>317</v>
      </c>
      <c r="BB23">
        <v>657.18</v>
      </c>
      <c r="BC23">
        <f t="shared" si="34"/>
        <v>221.53000000000009</v>
      </c>
      <c r="BD23">
        <f t="shared" si="35"/>
        <v>0.10063301028858868</v>
      </c>
      <c r="BE23">
        <f t="shared" si="36"/>
        <v>0.91495642826979917</v>
      </c>
      <c r="BF23">
        <f t="shared" si="37"/>
        <v>0.13657299849672414</v>
      </c>
      <c r="BG23">
        <f t="shared" si="38"/>
        <v>0.93590164152306654</v>
      </c>
      <c r="BH23">
        <f t="shared" si="39"/>
        <v>1399.9974193548401</v>
      </c>
      <c r="BI23">
        <f t="shared" si="40"/>
        <v>1180.1825997830483</v>
      </c>
      <c r="BJ23">
        <f t="shared" si="41"/>
        <v>0.84298912517061009</v>
      </c>
      <c r="BK23">
        <f t="shared" si="42"/>
        <v>0.19597825034122035</v>
      </c>
      <c r="BL23">
        <v>6</v>
      </c>
      <c r="BM23">
        <v>0.5</v>
      </c>
      <c r="BN23" t="s">
        <v>290</v>
      </c>
      <c r="BO23">
        <v>2</v>
      </c>
      <c r="BP23">
        <v>1608245945</v>
      </c>
      <c r="BQ23">
        <v>249.70783870967699</v>
      </c>
      <c r="BR23">
        <v>249.371193548387</v>
      </c>
      <c r="BS23">
        <v>22.236890322580599</v>
      </c>
      <c r="BT23">
        <v>22.1509258064516</v>
      </c>
      <c r="BU23">
        <v>246.634548387097</v>
      </c>
      <c r="BV23">
        <v>21.9490612903226</v>
      </c>
      <c r="BW23">
        <v>500.01841935483901</v>
      </c>
      <c r="BX23">
        <v>101.72029032258099</v>
      </c>
      <c r="BY23">
        <v>4.4038629032258102E-2</v>
      </c>
      <c r="BZ23">
        <v>28.014890322580602</v>
      </c>
      <c r="CA23">
        <v>29.2181903225806</v>
      </c>
      <c r="CB23">
        <v>999.9</v>
      </c>
      <c r="CC23">
        <v>0</v>
      </c>
      <c r="CD23">
        <v>0</v>
      </c>
      <c r="CE23">
        <v>10001.606451612901</v>
      </c>
      <c r="CF23">
        <v>0</v>
      </c>
      <c r="CG23">
        <v>531.88138709677401</v>
      </c>
      <c r="CH23">
        <v>1399.9974193548401</v>
      </c>
      <c r="CI23">
        <v>0.90000783870967704</v>
      </c>
      <c r="CJ23">
        <v>9.9992454838709693E-2</v>
      </c>
      <c r="CK23">
        <v>0</v>
      </c>
      <c r="CL23">
        <v>856.42603225806397</v>
      </c>
      <c r="CM23">
        <v>4.9997499999999997</v>
      </c>
      <c r="CN23">
        <v>11800.916129032301</v>
      </c>
      <c r="CO23">
        <v>12178.0516129032</v>
      </c>
      <c r="CP23">
        <v>49.8020322580645</v>
      </c>
      <c r="CQ23">
        <v>51.75</v>
      </c>
      <c r="CR23">
        <v>50.924999999999997</v>
      </c>
      <c r="CS23">
        <v>51.015999999999998</v>
      </c>
      <c r="CT23">
        <v>50.749870967741899</v>
      </c>
      <c r="CU23">
        <v>1255.50548387097</v>
      </c>
      <c r="CV23">
        <v>139.49225806451599</v>
      </c>
      <c r="CW23">
        <v>0</v>
      </c>
      <c r="CX23">
        <v>119.59999990463299</v>
      </c>
      <c r="CY23">
        <v>0</v>
      </c>
      <c r="CZ23">
        <v>856.41676923076898</v>
      </c>
      <c r="DA23">
        <v>-2.6690598227287299</v>
      </c>
      <c r="DB23">
        <v>-22.5948717964894</v>
      </c>
      <c r="DC23">
        <v>11800.8807692308</v>
      </c>
      <c r="DD23">
        <v>15</v>
      </c>
      <c r="DE23">
        <v>1608245389</v>
      </c>
      <c r="DF23" t="s">
        <v>291</v>
      </c>
      <c r="DG23">
        <v>1608245389</v>
      </c>
      <c r="DH23">
        <v>1608245385.5</v>
      </c>
      <c r="DI23">
        <v>27</v>
      </c>
      <c r="DJ23">
        <v>-6.0000000000000001E-3</v>
      </c>
      <c r="DK23">
        <v>1.6E-2</v>
      </c>
      <c r="DL23">
        <v>3.073</v>
      </c>
      <c r="DM23">
        <v>0.28799999999999998</v>
      </c>
      <c r="DN23">
        <v>400</v>
      </c>
      <c r="DO23">
        <v>22</v>
      </c>
      <c r="DP23">
        <v>0.26</v>
      </c>
      <c r="DQ23">
        <v>0.18</v>
      </c>
      <c r="DR23">
        <v>-0.30435815554909001</v>
      </c>
      <c r="DS23">
        <v>0.66607244505164398</v>
      </c>
      <c r="DT23">
        <v>0.10677225239850401</v>
      </c>
      <c r="DU23">
        <v>0</v>
      </c>
      <c r="DV23">
        <v>0.32509510000000003</v>
      </c>
      <c r="DW23">
        <v>-0.63804614015572803</v>
      </c>
      <c r="DX23">
        <v>0.115528630329268</v>
      </c>
      <c r="DY23">
        <v>0</v>
      </c>
      <c r="DZ23">
        <v>8.5508663333333304E-2</v>
      </c>
      <c r="EA23">
        <v>-0.14684424026696299</v>
      </c>
      <c r="EB23">
        <v>1.0672909094477901E-2</v>
      </c>
      <c r="EC23">
        <v>1</v>
      </c>
      <c r="ED23">
        <v>1</v>
      </c>
      <c r="EE23">
        <v>3</v>
      </c>
      <c r="EF23" t="s">
        <v>292</v>
      </c>
      <c r="EG23">
        <v>100</v>
      </c>
      <c r="EH23">
        <v>100</v>
      </c>
      <c r="EI23">
        <v>3.073</v>
      </c>
      <c r="EJ23">
        <v>0.28789999999999999</v>
      </c>
      <c r="EK23">
        <v>3.0733333333333799</v>
      </c>
      <c r="EL23">
        <v>0</v>
      </c>
      <c r="EM23">
        <v>0</v>
      </c>
      <c r="EN23">
        <v>0</v>
      </c>
      <c r="EO23">
        <v>0.28782999999999997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9.4</v>
      </c>
      <c r="EX23">
        <v>9.5</v>
      </c>
      <c r="EY23">
        <v>2</v>
      </c>
      <c r="EZ23">
        <v>511.92500000000001</v>
      </c>
      <c r="FA23">
        <v>490.40199999999999</v>
      </c>
      <c r="FB23">
        <v>23.9663</v>
      </c>
      <c r="FC23">
        <v>32.611899999999999</v>
      </c>
      <c r="FD23">
        <v>30.0002</v>
      </c>
      <c r="FE23">
        <v>32.572099999999999</v>
      </c>
      <c r="FF23">
        <v>32.548499999999997</v>
      </c>
      <c r="FG23">
        <v>13.611000000000001</v>
      </c>
      <c r="FH23">
        <v>19.124600000000001</v>
      </c>
      <c r="FI23">
        <v>63.063099999999999</v>
      </c>
      <c r="FJ23">
        <v>23.960599999999999</v>
      </c>
      <c r="FK23">
        <v>248.64599999999999</v>
      </c>
      <c r="FL23">
        <v>22.1752</v>
      </c>
      <c r="FM23">
        <v>101.55800000000001</v>
      </c>
      <c r="FN23">
        <v>100.982</v>
      </c>
    </row>
    <row r="24" spans="1:170" x14ac:dyDescent="0.25">
      <c r="A24">
        <v>8</v>
      </c>
      <c r="B24">
        <v>1608246061.5</v>
      </c>
      <c r="C24">
        <v>694</v>
      </c>
      <c r="D24" t="s">
        <v>318</v>
      </c>
      <c r="E24" t="s">
        <v>319</v>
      </c>
      <c r="F24" t="s">
        <v>285</v>
      </c>
      <c r="G24" t="s">
        <v>286</v>
      </c>
      <c r="H24">
        <v>1608246053.5</v>
      </c>
      <c r="I24">
        <f t="shared" si="0"/>
        <v>9.0858249261805196E-5</v>
      </c>
      <c r="J24">
        <f t="shared" si="1"/>
        <v>0.17049346420671868</v>
      </c>
      <c r="K24">
        <f t="shared" si="2"/>
        <v>399.68077419354802</v>
      </c>
      <c r="L24">
        <f t="shared" si="3"/>
        <v>334.12345217013473</v>
      </c>
      <c r="M24">
        <f t="shared" si="4"/>
        <v>34.000286659776812</v>
      </c>
      <c r="N24">
        <f t="shared" si="5"/>
        <v>40.671377021636147</v>
      </c>
      <c r="O24">
        <f t="shared" si="6"/>
        <v>4.9786695901601055E-3</v>
      </c>
      <c r="P24">
        <f t="shared" si="7"/>
        <v>2.9594554855347277</v>
      </c>
      <c r="Q24">
        <f t="shared" si="8"/>
        <v>4.9740211829072062E-3</v>
      </c>
      <c r="R24">
        <f t="shared" si="9"/>
        <v>3.1091805090525393E-3</v>
      </c>
      <c r="S24">
        <f t="shared" si="10"/>
        <v>231.29059464418953</v>
      </c>
      <c r="T24">
        <f t="shared" si="11"/>
        <v>29.324221953267646</v>
      </c>
      <c r="U24">
        <f t="shared" si="12"/>
        <v>29.262951612903201</v>
      </c>
      <c r="V24">
        <f t="shared" si="13"/>
        <v>4.0833748341095859</v>
      </c>
      <c r="W24">
        <f t="shared" si="14"/>
        <v>60.162313930208889</v>
      </c>
      <c r="X24">
        <f t="shared" si="15"/>
        <v>2.2827194840754412</v>
      </c>
      <c r="Y24">
        <f t="shared" si="16"/>
        <v>3.7942680973399781</v>
      </c>
      <c r="Z24">
        <f t="shared" si="17"/>
        <v>1.8006553500341447</v>
      </c>
      <c r="AA24">
        <f t="shared" si="18"/>
        <v>-4.0068487924456093</v>
      </c>
      <c r="AB24">
        <f t="shared" si="19"/>
        <v>-201.91639417172223</v>
      </c>
      <c r="AC24">
        <f t="shared" si="20"/>
        <v>-14.965708631683189</v>
      </c>
      <c r="AD24">
        <f t="shared" si="21"/>
        <v>10.401643048338485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53605.699832514612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853.65273076923097</v>
      </c>
      <c r="AR24">
        <v>876.09</v>
      </c>
      <c r="AS24">
        <f t="shared" si="27"/>
        <v>2.5610689804436815E-2</v>
      </c>
      <c r="AT24">
        <v>0.5</v>
      </c>
      <c r="AU24">
        <f t="shared" si="28"/>
        <v>1180.1838259225015</v>
      </c>
      <c r="AV24">
        <f t="shared" si="29"/>
        <v>0.17049346420671868</v>
      </c>
      <c r="AW24">
        <f t="shared" si="30"/>
        <v>15.112660938957321</v>
      </c>
      <c r="AX24">
        <f t="shared" si="31"/>
        <v>0.24662991245191709</v>
      </c>
      <c r="AY24">
        <f t="shared" si="32"/>
        <v>6.3400372686693302E-4</v>
      </c>
      <c r="AZ24">
        <f t="shared" si="33"/>
        <v>2.7234530698900796</v>
      </c>
      <c r="BA24" t="s">
        <v>321</v>
      </c>
      <c r="BB24">
        <v>660.02</v>
      </c>
      <c r="BC24">
        <f t="shared" si="34"/>
        <v>216.07000000000005</v>
      </c>
      <c r="BD24">
        <f t="shared" si="35"/>
        <v>0.10384259374632784</v>
      </c>
      <c r="BE24">
        <f t="shared" si="36"/>
        <v>0.91696194553546029</v>
      </c>
      <c r="BF24">
        <f t="shared" si="37"/>
        <v>0.13969764891257896</v>
      </c>
      <c r="BG24">
        <f t="shared" si="38"/>
        <v>0.93693046302404637</v>
      </c>
      <c r="BH24">
        <f t="shared" si="39"/>
        <v>1399.99870967742</v>
      </c>
      <c r="BI24">
        <f t="shared" si="40"/>
        <v>1180.1838259225015</v>
      </c>
      <c r="BJ24">
        <f t="shared" si="41"/>
        <v>0.84298922403609422</v>
      </c>
      <c r="BK24">
        <f t="shared" si="42"/>
        <v>0.19597844807218834</v>
      </c>
      <c r="BL24">
        <v>6</v>
      </c>
      <c r="BM24">
        <v>0.5</v>
      </c>
      <c r="BN24" t="s">
        <v>290</v>
      </c>
      <c r="BO24">
        <v>2</v>
      </c>
      <c r="BP24">
        <v>1608246053.5</v>
      </c>
      <c r="BQ24">
        <v>399.68077419354802</v>
      </c>
      <c r="BR24">
        <v>399.92893548387099</v>
      </c>
      <c r="BS24">
        <v>22.4324612903226</v>
      </c>
      <c r="BT24">
        <v>22.325880645161298</v>
      </c>
      <c r="BU24">
        <v>396.48477419354799</v>
      </c>
      <c r="BV24">
        <v>22.1474612903226</v>
      </c>
      <c r="BW24">
        <v>500.016161290323</v>
      </c>
      <c r="BX24">
        <v>101.715677419355</v>
      </c>
      <c r="BY24">
        <v>4.3975903225806398E-2</v>
      </c>
      <c r="BZ24">
        <v>27.997416129032299</v>
      </c>
      <c r="CA24">
        <v>29.262951612903201</v>
      </c>
      <c r="CB24">
        <v>999.9</v>
      </c>
      <c r="CC24">
        <v>0</v>
      </c>
      <c r="CD24">
        <v>0</v>
      </c>
      <c r="CE24">
        <v>9999.9129032258097</v>
      </c>
      <c r="CF24">
        <v>0</v>
      </c>
      <c r="CG24">
        <v>465.79825806451601</v>
      </c>
      <c r="CH24">
        <v>1399.99870967742</v>
      </c>
      <c r="CI24">
        <v>0.90000112903225804</v>
      </c>
      <c r="CJ24">
        <v>9.9999270967741902E-2</v>
      </c>
      <c r="CK24">
        <v>0</v>
      </c>
      <c r="CL24">
        <v>853.66364516128999</v>
      </c>
      <c r="CM24">
        <v>4.9997499999999997</v>
      </c>
      <c r="CN24">
        <v>11767.2</v>
      </c>
      <c r="CO24">
        <v>12178.038709677399</v>
      </c>
      <c r="CP24">
        <v>49.878935483870997</v>
      </c>
      <c r="CQ24">
        <v>51.745935483871001</v>
      </c>
      <c r="CR24">
        <v>50.975612903225802</v>
      </c>
      <c r="CS24">
        <v>51.054000000000002</v>
      </c>
      <c r="CT24">
        <v>50.820258064516104</v>
      </c>
      <c r="CU24">
        <v>1255.5029032258101</v>
      </c>
      <c r="CV24">
        <v>139.49709677419401</v>
      </c>
      <c r="CW24">
        <v>0</v>
      </c>
      <c r="CX24">
        <v>107.59999990463299</v>
      </c>
      <c r="CY24">
        <v>0</v>
      </c>
      <c r="CZ24">
        <v>853.65273076923097</v>
      </c>
      <c r="DA24">
        <v>-2.5364444333371399</v>
      </c>
      <c r="DB24">
        <v>-43.702564044702001</v>
      </c>
      <c r="DC24">
        <v>11767.026923076901</v>
      </c>
      <c r="DD24">
        <v>15</v>
      </c>
      <c r="DE24">
        <v>1608246080</v>
      </c>
      <c r="DF24" t="s">
        <v>322</v>
      </c>
      <c r="DG24">
        <v>1608246079.5</v>
      </c>
      <c r="DH24">
        <v>1608246080</v>
      </c>
      <c r="DI24">
        <v>28</v>
      </c>
      <c r="DJ24">
        <v>0.122</v>
      </c>
      <c r="DK24">
        <v>-3.0000000000000001E-3</v>
      </c>
      <c r="DL24">
        <v>3.1960000000000002</v>
      </c>
      <c r="DM24">
        <v>0.28499999999999998</v>
      </c>
      <c r="DN24">
        <v>402</v>
      </c>
      <c r="DO24">
        <v>22</v>
      </c>
      <c r="DP24">
        <v>0.33</v>
      </c>
      <c r="DQ24">
        <v>0.16</v>
      </c>
      <c r="DR24">
        <v>0.27494779251228901</v>
      </c>
      <c r="DS24">
        <v>-0.232312199825883</v>
      </c>
      <c r="DT24">
        <v>4.4929249288470897E-2</v>
      </c>
      <c r="DU24">
        <v>1</v>
      </c>
      <c r="DV24">
        <v>-0.369343066666667</v>
      </c>
      <c r="DW24">
        <v>7.1591225806450901E-2</v>
      </c>
      <c r="DX24">
        <v>4.65113855035756E-2</v>
      </c>
      <c r="DY24">
        <v>1</v>
      </c>
      <c r="DZ24">
        <v>0.10834419000000001</v>
      </c>
      <c r="EA24">
        <v>0.13923960400444901</v>
      </c>
      <c r="EB24">
        <v>1.27280330831948E-2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3.1960000000000002</v>
      </c>
      <c r="EJ24">
        <v>0.28499999999999998</v>
      </c>
      <c r="EK24">
        <v>3.0733333333333799</v>
      </c>
      <c r="EL24">
        <v>0</v>
      </c>
      <c r="EM24">
        <v>0</v>
      </c>
      <c r="EN24">
        <v>0</v>
      </c>
      <c r="EO24">
        <v>0.28782999999999997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11.2</v>
      </c>
      <c r="EX24">
        <v>11.3</v>
      </c>
      <c r="EY24">
        <v>2</v>
      </c>
      <c r="EZ24">
        <v>511.995</v>
      </c>
      <c r="FA24">
        <v>490.77199999999999</v>
      </c>
      <c r="FB24">
        <v>23.8506</v>
      </c>
      <c r="FC24">
        <v>32.664900000000003</v>
      </c>
      <c r="FD24">
        <v>30.000499999999999</v>
      </c>
      <c r="FE24">
        <v>32.617800000000003</v>
      </c>
      <c r="FF24">
        <v>32.593800000000002</v>
      </c>
      <c r="FG24">
        <v>20.180299999999999</v>
      </c>
      <c r="FH24">
        <v>20.2394</v>
      </c>
      <c r="FI24">
        <v>63.8142</v>
      </c>
      <c r="FJ24">
        <v>23.8505</v>
      </c>
      <c r="FK24">
        <v>400.03300000000002</v>
      </c>
      <c r="FL24">
        <v>22.222200000000001</v>
      </c>
      <c r="FM24">
        <v>101.542</v>
      </c>
      <c r="FN24">
        <v>100.96599999999999</v>
      </c>
    </row>
    <row r="25" spans="1:170" x14ac:dyDescent="0.25">
      <c r="A25">
        <v>9</v>
      </c>
      <c r="B25">
        <v>1608246181.5</v>
      </c>
      <c r="C25">
        <v>814</v>
      </c>
      <c r="D25" t="s">
        <v>323</v>
      </c>
      <c r="E25" t="s">
        <v>324</v>
      </c>
      <c r="F25" t="s">
        <v>285</v>
      </c>
      <c r="G25" t="s">
        <v>286</v>
      </c>
      <c r="H25">
        <v>1608246173.75</v>
      </c>
      <c r="I25">
        <f t="shared" si="0"/>
        <v>8.5361089250378679E-5</v>
      </c>
      <c r="J25">
        <f t="shared" si="1"/>
        <v>0.70121528654427612</v>
      </c>
      <c r="K25">
        <f t="shared" si="2"/>
        <v>499.49149999999997</v>
      </c>
      <c r="L25">
        <f t="shared" si="3"/>
        <v>247.92396251365022</v>
      </c>
      <c r="M25">
        <f t="shared" si="4"/>
        <v>25.228809327670415</v>
      </c>
      <c r="N25">
        <f t="shared" si="5"/>
        <v>50.828389827781443</v>
      </c>
      <c r="O25">
        <f t="shared" si="6"/>
        <v>4.6661993797445121E-3</v>
      </c>
      <c r="P25">
        <f t="shared" si="7"/>
        <v>2.9596313056436117</v>
      </c>
      <c r="Q25">
        <f t="shared" si="8"/>
        <v>4.6621161308807602E-3</v>
      </c>
      <c r="R25">
        <f t="shared" si="9"/>
        <v>2.9141891393098598E-3</v>
      </c>
      <c r="S25">
        <f t="shared" si="10"/>
        <v>231.29236811427288</v>
      </c>
      <c r="T25">
        <f t="shared" si="11"/>
        <v>29.328701702618069</v>
      </c>
      <c r="U25">
        <f t="shared" si="12"/>
        <v>29.292846666666701</v>
      </c>
      <c r="V25">
        <f t="shared" si="13"/>
        <v>4.0904301995787424</v>
      </c>
      <c r="W25">
        <f t="shared" si="14"/>
        <v>60.22776918732832</v>
      </c>
      <c r="X25">
        <f t="shared" si="15"/>
        <v>2.2856201218549832</v>
      </c>
      <c r="Y25">
        <f t="shared" si="16"/>
        <v>3.7949606181592865</v>
      </c>
      <c r="Z25">
        <f t="shared" si="17"/>
        <v>1.8048100777237592</v>
      </c>
      <c r="AA25">
        <f t="shared" si="18"/>
        <v>-3.7644240359416998</v>
      </c>
      <c r="AB25">
        <f t="shared" si="19"/>
        <v>-206.19892658410214</v>
      </c>
      <c r="AC25">
        <f t="shared" si="20"/>
        <v>-15.284727816304949</v>
      </c>
      <c r="AD25">
        <f t="shared" si="21"/>
        <v>6.0442896779240982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53610.276851577073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850.75692307692304</v>
      </c>
      <c r="AR25">
        <v>874.54</v>
      </c>
      <c r="AS25">
        <f t="shared" si="27"/>
        <v>2.7194956117589708E-2</v>
      </c>
      <c r="AT25">
        <v>0.5</v>
      </c>
      <c r="AU25">
        <f t="shared" si="28"/>
        <v>1180.1895187543739</v>
      </c>
      <c r="AV25">
        <f t="shared" si="29"/>
        <v>0.70121528654427612</v>
      </c>
      <c r="AW25">
        <f t="shared" si="30"/>
        <v>16.047601086482256</v>
      </c>
      <c r="AX25">
        <f t="shared" si="31"/>
        <v>0.24939968440551608</v>
      </c>
      <c r="AY25">
        <f t="shared" si="32"/>
        <v>1.0836927002286674E-3</v>
      </c>
      <c r="AZ25">
        <f t="shared" si="33"/>
        <v>2.7300523703890045</v>
      </c>
      <c r="BA25" t="s">
        <v>326</v>
      </c>
      <c r="BB25">
        <v>656.43</v>
      </c>
      <c r="BC25">
        <f t="shared" si="34"/>
        <v>218.11</v>
      </c>
      <c r="BD25">
        <f t="shared" si="35"/>
        <v>0.10904166211121415</v>
      </c>
      <c r="BE25">
        <f t="shared" si="36"/>
        <v>0.91629343925699913</v>
      </c>
      <c r="BF25">
        <f t="shared" si="37"/>
        <v>0.14951978412047459</v>
      </c>
      <c r="BG25">
        <f t="shared" si="38"/>
        <v>0.93753911696546588</v>
      </c>
      <c r="BH25">
        <f t="shared" si="39"/>
        <v>1400.0050000000001</v>
      </c>
      <c r="BI25">
        <f t="shared" si="40"/>
        <v>1180.1895187543739</v>
      </c>
      <c r="BJ25">
        <f t="shared" si="41"/>
        <v>0.84298950271918593</v>
      </c>
      <c r="BK25">
        <f t="shared" si="42"/>
        <v>0.19597900543837182</v>
      </c>
      <c r="BL25">
        <v>6</v>
      </c>
      <c r="BM25">
        <v>0.5</v>
      </c>
      <c r="BN25" t="s">
        <v>290</v>
      </c>
      <c r="BO25">
        <v>2</v>
      </c>
      <c r="BP25">
        <v>1608246173.75</v>
      </c>
      <c r="BQ25">
        <v>499.49149999999997</v>
      </c>
      <c r="BR25">
        <v>500.38409999999999</v>
      </c>
      <c r="BS25">
        <v>22.460830000000001</v>
      </c>
      <c r="BT25">
        <v>22.360700000000001</v>
      </c>
      <c r="BU25">
        <v>496.295633333333</v>
      </c>
      <c r="BV25">
        <v>22.1757666666667</v>
      </c>
      <c r="BW25">
        <v>500.01283333333299</v>
      </c>
      <c r="BX25">
        <v>101.716066666667</v>
      </c>
      <c r="BY25">
        <v>4.4203183333333299E-2</v>
      </c>
      <c r="BZ25">
        <v>28.0005466666667</v>
      </c>
      <c r="CA25">
        <v>29.292846666666701</v>
      </c>
      <c r="CB25">
        <v>999.9</v>
      </c>
      <c r="CC25">
        <v>0</v>
      </c>
      <c r="CD25">
        <v>0</v>
      </c>
      <c r="CE25">
        <v>10000.871666666701</v>
      </c>
      <c r="CF25">
        <v>0</v>
      </c>
      <c r="CG25">
        <v>358.54553333333303</v>
      </c>
      <c r="CH25">
        <v>1400.0050000000001</v>
      </c>
      <c r="CI25">
        <v>0.89999099999999999</v>
      </c>
      <c r="CJ25">
        <v>0.10001</v>
      </c>
      <c r="CK25">
        <v>0</v>
      </c>
      <c r="CL25">
        <v>850.74720000000002</v>
      </c>
      <c r="CM25">
        <v>4.9997499999999997</v>
      </c>
      <c r="CN25">
        <v>11733.35</v>
      </c>
      <c r="CO25">
        <v>12178.0566666667</v>
      </c>
      <c r="CP25">
        <v>49.932866666666598</v>
      </c>
      <c r="CQ25">
        <v>51.811999999999998</v>
      </c>
      <c r="CR25">
        <v>51.066200000000002</v>
      </c>
      <c r="CS25">
        <v>51.133200000000002</v>
      </c>
      <c r="CT25">
        <v>50.845599999999997</v>
      </c>
      <c r="CU25">
        <v>1255.4949999999999</v>
      </c>
      <c r="CV25">
        <v>139.51066666666699</v>
      </c>
      <c r="CW25">
        <v>0</v>
      </c>
      <c r="CX25">
        <v>119.59999990463299</v>
      </c>
      <c r="CY25">
        <v>0</v>
      </c>
      <c r="CZ25">
        <v>850.75692307692304</v>
      </c>
      <c r="DA25">
        <v>-1.4430085462487099</v>
      </c>
      <c r="DB25">
        <v>-26.369230747555399</v>
      </c>
      <c r="DC25">
        <v>11733.0961538462</v>
      </c>
      <c r="DD25">
        <v>15</v>
      </c>
      <c r="DE25">
        <v>1608246080</v>
      </c>
      <c r="DF25" t="s">
        <v>322</v>
      </c>
      <c r="DG25">
        <v>1608246079.5</v>
      </c>
      <c r="DH25">
        <v>1608246080</v>
      </c>
      <c r="DI25">
        <v>28</v>
      </c>
      <c r="DJ25">
        <v>0.122</v>
      </c>
      <c r="DK25">
        <v>-3.0000000000000001E-3</v>
      </c>
      <c r="DL25">
        <v>3.1960000000000002</v>
      </c>
      <c r="DM25">
        <v>0.28499999999999998</v>
      </c>
      <c r="DN25">
        <v>402</v>
      </c>
      <c r="DO25">
        <v>22</v>
      </c>
      <c r="DP25">
        <v>0.33</v>
      </c>
      <c r="DQ25">
        <v>0.16</v>
      </c>
      <c r="DR25">
        <v>0.69938125179274901</v>
      </c>
      <c r="DS25">
        <v>0.176260503309635</v>
      </c>
      <c r="DT25">
        <v>2.5080462952427902E-2</v>
      </c>
      <c r="DU25">
        <v>1</v>
      </c>
      <c r="DV25">
        <v>-0.89266556666666697</v>
      </c>
      <c r="DW25">
        <v>-0.15379448275862101</v>
      </c>
      <c r="DX25">
        <v>3.2089825991720299E-2</v>
      </c>
      <c r="DY25">
        <v>1</v>
      </c>
      <c r="DZ25">
        <v>9.9300296666666593E-2</v>
      </c>
      <c r="EA25">
        <v>5.89133392658511E-2</v>
      </c>
      <c r="EB25">
        <v>9.7971896710734793E-3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3.1960000000000002</v>
      </c>
      <c r="EJ25">
        <v>0.28510000000000002</v>
      </c>
      <c r="EK25">
        <v>3.1958999999999902</v>
      </c>
      <c r="EL25">
        <v>0</v>
      </c>
      <c r="EM25">
        <v>0</v>
      </c>
      <c r="EN25">
        <v>0</v>
      </c>
      <c r="EO25">
        <v>0.28505714285714501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1.7</v>
      </c>
      <c r="EX25">
        <v>1.7</v>
      </c>
      <c r="EY25">
        <v>2</v>
      </c>
      <c r="EZ25">
        <v>512.053</v>
      </c>
      <c r="FA25">
        <v>490.70400000000001</v>
      </c>
      <c r="FB25">
        <v>23.736799999999999</v>
      </c>
      <c r="FC25">
        <v>32.752299999999998</v>
      </c>
      <c r="FD25">
        <v>30.000800000000002</v>
      </c>
      <c r="FE25">
        <v>32.6892</v>
      </c>
      <c r="FF25">
        <v>32.660800000000002</v>
      </c>
      <c r="FG25">
        <v>24.367100000000001</v>
      </c>
      <c r="FH25">
        <v>20.775300000000001</v>
      </c>
      <c r="FI25">
        <v>64.186800000000005</v>
      </c>
      <c r="FJ25">
        <v>23.727599999999999</v>
      </c>
      <c r="FK25">
        <v>500.55200000000002</v>
      </c>
      <c r="FL25">
        <v>22.2803</v>
      </c>
      <c r="FM25">
        <v>101.52800000000001</v>
      </c>
      <c r="FN25">
        <v>100.95099999999999</v>
      </c>
    </row>
    <row r="26" spans="1:170" x14ac:dyDescent="0.25">
      <c r="A26">
        <v>10</v>
      </c>
      <c r="B26">
        <v>1608246279.5999999</v>
      </c>
      <c r="C26">
        <v>912.09999990463302</v>
      </c>
      <c r="D26" t="s">
        <v>327</v>
      </c>
      <c r="E26" t="s">
        <v>328</v>
      </c>
      <c r="F26" t="s">
        <v>285</v>
      </c>
      <c r="G26" t="s">
        <v>286</v>
      </c>
      <c r="H26">
        <v>1608246271.8499999</v>
      </c>
      <c r="I26">
        <f t="shared" si="0"/>
        <v>2.3332273488518669E-5</v>
      </c>
      <c r="J26">
        <f t="shared" si="1"/>
        <v>1.1194154359463304</v>
      </c>
      <c r="K26">
        <f t="shared" si="2"/>
        <v>599.48973333333299</v>
      </c>
      <c r="L26">
        <f t="shared" si="3"/>
        <v>-790.80786097794612</v>
      </c>
      <c r="M26">
        <f t="shared" si="4"/>
        <v>-80.474071910896654</v>
      </c>
      <c r="N26">
        <f t="shared" si="5"/>
        <v>61.005185065372409</v>
      </c>
      <c r="O26">
        <f t="shared" si="6"/>
        <v>1.2859570291806996E-3</v>
      </c>
      <c r="P26">
        <f t="shared" si="7"/>
        <v>2.9602140982934673</v>
      </c>
      <c r="Q26">
        <f t="shared" si="8"/>
        <v>1.2856467560957382E-3</v>
      </c>
      <c r="R26">
        <f t="shared" si="9"/>
        <v>8.0355709243746425E-4</v>
      </c>
      <c r="S26">
        <f t="shared" si="10"/>
        <v>231.29398977055976</v>
      </c>
      <c r="T26">
        <f t="shared" si="11"/>
        <v>29.304222831671993</v>
      </c>
      <c r="U26">
        <f t="shared" si="12"/>
        <v>29.259309999999999</v>
      </c>
      <c r="V26">
        <f t="shared" si="13"/>
        <v>4.0825161226508104</v>
      </c>
      <c r="W26">
        <f t="shared" si="14"/>
        <v>60.5792777680904</v>
      </c>
      <c r="X26">
        <f t="shared" si="15"/>
        <v>2.293571356463858</v>
      </c>
      <c r="Y26">
        <f t="shared" si="16"/>
        <v>3.786065864377103</v>
      </c>
      <c r="Z26">
        <f t="shared" si="17"/>
        <v>1.7889447661869524</v>
      </c>
      <c r="AA26">
        <f t="shared" si="18"/>
        <v>-1.0289532608436733</v>
      </c>
      <c r="AB26">
        <f t="shared" si="19"/>
        <v>-207.31038605551399</v>
      </c>
      <c r="AC26">
        <f t="shared" si="20"/>
        <v>-15.358454912242941</v>
      </c>
      <c r="AD26">
        <f t="shared" si="21"/>
        <v>7.5961955419591618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53634.480400016015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849.21320000000003</v>
      </c>
      <c r="AR26">
        <v>872.7</v>
      </c>
      <c r="AS26">
        <f t="shared" si="27"/>
        <v>2.6912799358313255E-2</v>
      </c>
      <c r="AT26">
        <v>0.5</v>
      </c>
      <c r="AU26">
        <f t="shared" si="28"/>
        <v>1180.1976807473809</v>
      </c>
      <c r="AV26">
        <f t="shared" si="29"/>
        <v>1.1194154359463304</v>
      </c>
      <c r="AW26">
        <f t="shared" si="30"/>
        <v>15.881211692550453</v>
      </c>
      <c r="AX26">
        <f t="shared" si="31"/>
        <v>0.24671708490890346</v>
      </c>
      <c r="AY26">
        <f t="shared" si="32"/>
        <v>1.4380327494693899E-3</v>
      </c>
      <c r="AZ26">
        <f t="shared" si="33"/>
        <v>2.7379168099003093</v>
      </c>
      <c r="BA26" t="s">
        <v>330</v>
      </c>
      <c r="BB26">
        <v>657.39</v>
      </c>
      <c r="BC26">
        <f t="shared" si="34"/>
        <v>215.31000000000006</v>
      </c>
      <c r="BD26">
        <f t="shared" si="35"/>
        <v>0.10908364683479639</v>
      </c>
      <c r="BE26">
        <f t="shared" si="36"/>
        <v>0.91733757184156273</v>
      </c>
      <c r="BF26">
        <f t="shared" si="37"/>
        <v>0.14938519497039968</v>
      </c>
      <c r="BG26">
        <f t="shared" si="38"/>
        <v>0.93826164809592505</v>
      </c>
      <c r="BH26">
        <f t="shared" si="39"/>
        <v>1400.0146666666701</v>
      </c>
      <c r="BI26">
        <f t="shared" si="40"/>
        <v>1180.1976807473809</v>
      </c>
      <c r="BJ26">
        <f t="shared" si="41"/>
        <v>0.84298951207228634</v>
      </c>
      <c r="BK26">
        <f t="shared" si="42"/>
        <v>0.19597902414457277</v>
      </c>
      <c r="BL26">
        <v>6</v>
      </c>
      <c r="BM26">
        <v>0.5</v>
      </c>
      <c r="BN26" t="s">
        <v>290</v>
      </c>
      <c r="BO26">
        <v>2</v>
      </c>
      <c r="BP26">
        <v>1608246271.8499999</v>
      </c>
      <c r="BQ26">
        <v>599.48973333333299</v>
      </c>
      <c r="BR26">
        <v>600.84976666666705</v>
      </c>
      <c r="BS26">
        <v>22.538616666666702</v>
      </c>
      <c r="BT26">
        <v>22.51125</v>
      </c>
      <c r="BU26">
        <v>596.29390000000001</v>
      </c>
      <c r="BV26">
        <v>22.2535666666667</v>
      </c>
      <c r="BW26">
        <v>500.01843333333301</v>
      </c>
      <c r="BX26">
        <v>101.71786666666701</v>
      </c>
      <c r="BY26">
        <v>4.3984576666666698E-2</v>
      </c>
      <c r="BZ26">
        <v>27.9603</v>
      </c>
      <c r="CA26">
        <v>29.259309999999999</v>
      </c>
      <c r="CB26">
        <v>999.9</v>
      </c>
      <c r="CC26">
        <v>0</v>
      </c>
      <c r="CD26">
        <v>0</v>
      </c>
      <c r="CE26">
        <v>10004</v>
      </c>
      <c r="CF26">
        <v>0</v>
      </c>
      <c r="CG26">
        <v>335.19603333333299</v>
      </c>
      <c r="CH26">
        <v>1400.0146666666701</v>
      </c>
      <c r="CI26">
        <v>0.899993933333333</v>
      </c>
      <c r="CJ26">
        <v>0.100006946666667</v>
      </c>
      <c r="CK26">
        <v>0</v>
      </c>
      <c r="CL26">
        <v>849.25113333333297</v>
      </c>
      <c r="CM26">
        <v>4.9997499999999997</v>
      </c>
      <c r="CN26">
        <v>11708.336666666701</v>
      </c>
      <c r="CO26">
        <v>12178.1566666667</v>
      </c>
      <c r="CP26">
        <v>50.020666666666699</v>
      </c>
      <c r="CQ26">
        <v>51.936999999999998</v>
      </c>
      <c r="CR26">
        <v>51.149799999999999</v>
      </c>
      <c r="CS26">
        <v>51.228933333333302</v>
      </c>
      <c r="CT26">
        <v>50.937066666666603</v>
      </c>
      <c r="CU26">
        <v>1255.5026666666699</v>
      </c>
      <c r="CV26">
        <v>139.512</v>
      </c>
      <c r="CW26">
        <v>0</v>
      </c>
      <c r="CX26">
        <v>97.399999856948895</v>
      </c>
      <c r="CY26">
        <v>0</v>
      </c>
      <c r="CZ26">
        <v>849.21320000000003</v>
      </c>
      <c r="DA26">
        <v>-2.85107691740882</v>
      </c>
      <c r="DB26">
        <v>-46.876923201272703</v>
      </c>
      <c r="DC26">
        <v>11707.683999999999</v>
      </c>
      <c r="DD26">
        <v>15</v>
      </c>
      <c r="DE26">
        <v>1608246080</v>
      </c>
      <c r="DF26" t="s">
        <v>322</v>
      </c>
      <c r="DG26">
        <v>1608246079.5</v>
      </c>
      <c r="DH26">
        <v>1608246080</v>
      </c>
      <c r="DI26">
        <v>28</v>
      </c>
      <c r="DJ26">
        <v>0.122</v>
      </c>
      <c r="DK26">
        <v>-3.0000000000000001E-3</v>
      </c>
      <c r="DL26">
        <v>3.1960000000000002</v>
      </c>
      <c r="DM26">
        <v>0.28499999999999998</v>
      </c>
      <c r="DN26">
        <v>402</v>
      </c>
      <c r="DO26">
        <v>22</v>
      </c>
      <c r="DP26">
        <v>0.33</v>
      </c>
      <c r="DQ26">
        <v>0.16</v>
      </c>
      <c r="DR26">
        <v>1.12614401997901</v>
      </c>
      <c r="DS26">
        <v>-0.21130984871535699</v>
      </c>
      <c r="DT26">
        <v>3.3055088037528102E-2</v>
      </c>
      <c r="DU26">
        <v>1</v>
      </c>
      <c r="DV26">
        <v>-1.36425548387097</v>
      </c>
      <c r="DW26">
        <v>0.148385806451617</v>
      </c>
      <c r="DX26">
        <v>3.5210787371862499E-2</v>
      </c>
      <c r="DY26">
        <v>1</v>
      </c>
      <c r="DZ26">
        <v>2.6055119354838702E-2</v>
      </c>
      <c r="EA26">
        <v>0.105911617741935</v>
      </c>
      <c r="EB26">
        <v>7.9656832094007202E-3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3.1960000000000002</v>
      </c>
      <c r="EJ26">
        <v>0.28510000000000002</v>
      </c>
      <c r="EK26">
        <v>3.1958999999999902</v>
      </c>
      <c r="EL26">
        <v>0</v>
      </c>
      <c r="EM26">
        <v>0</v>
      </c>
      <c r="EN26">
        <v>0</v>
      </c>
      <c r="EO26">
        <v>0.28505714285714501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3.3</v>
      </c>
      <c r="EX26">
        <v>3.3</v>
      </c>
      <c r="EY26">
        <v>2</v>
      </c>
      <c r="EZ26">
        <v>512.27599999999995</v>
      </c>
      <c r="FA26">
        <v>490.52300000000002</v>
      </c>
      <c r="FB26">
        <v>23.851900000000001</v>
      </c>
      <c r="FC26">
        <v>32.826700000000002</v>
      </c>
      <c r="FD26">
        <v>30.0002</v>
      </c>
      <c r="FE26">
        <v>32.755200000000002</v>
      </c>
      <c r="FF26">
        <v>32.725099999999998</v>
      </c>
      <c r="FG26">
        <v>28.527699999999999</v>
      </c>
      <c r="FH26">
        <v>20.234500000000001</v>
      </c>
      <c r="FI26">
        <v>64.186800000000005</v>
      </c>
      <c r="FJ26">
        <v>23.858599999999999</v>
      </c>
      <c r="FK26">
        <v>601.24800000000005</v>
      </c>
      <c r="FL26">
        <v>22.4072</v>
      </c>
      <c r="FM26">
        <v>101.512</v>
      </c>
      <c r="FN26">
        <v>100.93600000000001</v>
      </c>
    </row>
    <row r="27" spans="1:170" x14ac:dyDescent="0.25">
      <c r="A27">
        <v>11</v>
      </c>
      <c r="B27">
        <v>1608246377.5999999</v>
      </c>
      <c r="C27">
        <v>1010.09999990463</v>
      </c>
      <c r="D27" t="s">
        <v>331</v>
      </c>
      <c r="E27" t="s">
        <v>332</v>
      </c>
      <c r="F27" t="s">
        <v>285</v>
      </c>
      <c r="G27" t="s">
        <v>286</v>
      </c>
      <c r="H27">
        <v>1608246369.8499999</v>
      </c>
      <c r="I27">
        <f t="shared" si="0"/>
        <v>1.2224279525245007E-4</v>
      </c>
      <c r="J27">
        <f t="shared" si="1"/>
        <v>1.5335762382812475</v>
      </c>
      <c r="K27">
        <f t="shared" si="2"/>
        <v>699.45069999999998</v>
      </c>
      <c r="L27">
        <f t="shared" si="3"/>
        <v>320.94678991244263</v>
      </c>
      <c r="M27">
        <f t="shared" si="4"/>
        <v>32.662100644943749</v>
      </c>
      <c r="N27">
        <f t="shared" si="5"/>
        <v>71.181672095267999</v>
      </c>
      <c r="O27">
        <f t="shared" si="6"/>
        <v>6.7536494704524674E-3</v>
      </c>
      <c r="P27">
        <f t="shared" si="7"/>
        <v>2.9594526991117154</v>
      </c>
      <c r="Q27">
        <f t="shared" si="8"/>
        <v>6.7450988246060047E-3</v>
      </c>
      <c r="R27">
        <f t="shared" si="9"/>
        <v>4.2164540879638633E-3</v>
      </c>
      <c r="S27">
        <f t="shared" si="10"/>
        <v>231.29548149623179</v>
      </c>
      <c r="T27">
        <f t="shared" si="11"/>
        <v>29.301965329515554</v>
      </c>
      <c r="U27">
        <f t="shared" si="12"/>
        <v>29.242036666666699</v>
      </c>
      <c r="V27">
        <f t="shared" si="13"/>
        <v>4.0784451240625694</v>
      </c>
      <c r="W27">
        <f t="shared" si="14"/>
        <v>60.451951305026149</v>
      </c>
      <c r="X27">
        <f t="shared" si="15"/>
        <v>2.2918083929076198</v>
      </c>
      <c r="Y27">
        <f t="shared" si="16"/>
        <v>3.7911239313743579</v>
      </c>
      <c r="Z27">
        <f t="shared" si="17"/>
        <v>1.7866367311549496</v>
      </c>
      <c r="AA27">
        <f t="shared" si="18"/>
        <v>-5.3909072706330479</v>
      </c>
      <c r="AB27">
        <f t="shared" si="19"/>
        <v>-200.84793951614267</v>
      </c>
      <c r="AC27">
        <f t="shared" si="20"/>
        <v>-14.883929013116743</v>
      </c>
      <c r="AD27">
        <f t="shared" si="21"/>
        <v>10.172705696339307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53608.322429965374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848.40448000000004</v>
      </c>
      <c r="AR27">
        <v>874.31</v>
      </c>
      <c r="AS27">
        <f t="shared" si="27"/>
        <v>2.9629673685534819E-2</v>
      </c>
      <c r="AT27">
        <v>0.5</v>
      </c>
      <c r="AU27">
        <f t="shared" si="28"/>
        <v>1180.2047667613144</v>
      </c>
      <c r="AV27">
        <f t="shared" si="29"/>
        <v>1.5335762382812475</v>
      </c>
      <c r="AW27">
        <f t="shared" si="30"/>
        <v>17.484541060625236</v>
      </c>
      <c r="AX27">
        <f t="shared" si="31"/>
        <v>0.25089499147899474</v>
      </c>
      <c r="AY27">
        <f t="shared" si="32"/>
        <v>1.7889469501900989E-3</v>
      </c>
      <c r="AZ27">
        <f t="shared" si="33"/>
        <v>2.73103361507932</v>
      </c>
      <c r="BA27" t="s">
        <v>334</v>
      </c>
      <c r="BB27">
        <v>654.95000000000005</v>
      </c>
      <c r="BC27">
        <f t="shared" si="34"/>
        <v>219.3599999999999</v>
      </c>
      <c r="BD27">
        <f t="shared" si="35"/>
        <v>0.11809591539022576</v>
      </c>
      <c r="BE27">
        <f t="shared" si="36"/>
        <v>0.91586150287864432</v>
      </c>
      <c r="BF27">
        <f t="shared" si="37"/>
        <v>0.16309902510133945</v>
      </c>
      <c r="BG27">
        <f t="shared" si="38"/>
        <v>0.93762943335677329</v>
      </c>
      <c r="BH27">
        <f t="shared" si="39"/>
        <v>1400.0229999999999</v>
      </c>
      <c r="BI27">
        <f t="shared" si="40"/>
        <v>1180.2047667613144</v>
      </c>
      <c r="BJ27">
        <f t="shared" si="41"/>
        <v>0.84298955571538081</v>
      </c>
      <c r="BK27">
        <f t="shared" si="42"/>
        <v>0.19597911143076172</v>
      </c>
      <c r="BL27">
        <v>6</v>
      </c>
      <c r="BM27">
        <v>0.5</v>
      </c>
      <c r="BN27" t="s">
        <v>290</v>
      </c>
      <c r="BO27">
        <v>2</v>
      </c>
      <c r="BP27">
        <v>1608246369.8499999</v>
      </c>
      <c r="BQ27">
        <v>699.45069999999998</v>
      </c>
      <c r="BR27">
        <v>701.39353333333304</v>
      </c>
      <c r="BS27">
        <v>22.519939999999998</v>
      </c>
      <c r="BT27">
        <v>22.376556666666701</v>
      </c>
      <c r="BU27">
        <v>696.25480000000005</v>
      </c>
      <c r="BV27">
        <v>22.2348766666667</v>
      </c>
      <c r="BW27">
        <v>500.01583333333298</v>
      </c>
      <c r="BX27">
        <v>101.723633333333</v>
      </c>
      <c r="BY27">
        <v>4.4328433333333299E-2</v>
      </c>
      <c r="BZ27">
        <v>27.9831966666667</v>
      </c>
      <c r="CA27">
        <v>29.242036666666699</v>
      </c>
      <c r="CB27">
        <v>999.9</v>
      </c>
      <c r="CC27">
        <v>0</v>
      </c>
      <c r="CD27">
        <v>0</v>
      </c>
      <c r="CE27">
        <v>9999.1149999999998</v>
      </c>
      <c r="CF27">
        <v>0</v>
      </c>
      <c r="CG27">
        <v>342.47236666666703</v>
      </c>
      <c r="CH27">
        <v>1400.0229999999999</v>
      </c>
      <c r="CI27">
        <v>0.89999209999999996</v>
      </c>
      <c r="CJ27">
        <v>0.10000881</v>
      </c>
      <c r="CK27">
        <v>0</v>
      </c>
      <c r="CL27">
        <v>848.40970000000004</v>
      </c>
      <c r="CM27">
        <v>4.9997499999999997</v>
      </c>
      <c r="CN27">
        <v>11681.1</v>
      </c>
      <c r="CO27">
        <v>12178.2166666667</v>
      </c>
      <c r="CP27">
        <v>49.697699999999998</v>
      </c>
      <c r="CQ27">
        <v>51.583166666666699</v>
      </c>
      <c r="CR27">
        <v>50.774700000000003</v>
      </c>
      <c r="CS27">
        <v>50.681066666666702</v>
      </c>
      <c r="CT27">
        <v>50.5747</v>
      </c>
      <c r="CU27">
        <v>1255.50933333333</v>
      </c>
      <c r="CV27">
        <v>139.51499999999999</v>
      </c>
      <c r="CW27">
        <v>0</v>
      </c>
      <c r="CX27">
        <v>97.400000095367403</v>
      </c>
      <c r="CY27">
        <v>0</v>
      </c>
      <c r="CZ27">
        <v>848.40448000000004</v>
      </c>
      <c r="DA27">
        <v>-1.16899999143526</v>
      </c>
      <c r="DB27">
        <v>-42.115384556346797</v>
      </c>
      <c r="DC27">
        <v>11680.624</v>
      </c>
      <c r="DD27">
        <v>15</v>
      </c>
      <c r="DE27">
        <v>1608246080</v>
      </c>
      <c r="DF27" t="s">
        <v>322</v>
      </c>
      <c r="DG27">
        <v>1608246079.5</v>
      </c>
      <c r="DH27">
        <v>1608246080</v>
      </c>
      <c r="DI27">
        <v>28</v>
      </c>
      <c r="DJ27">
        <v>0.122</v>
      </c>
      <c r="DK27">
        <v>-3.0000000000000001E-3</v>
      </c>
      <c r="DL27">
        <v>3.1960000000000002</v>
      </c>
      <c r="DM27">
        <v>0.28499999999999998</v>
      </c>
      <c r="DN27">
        <v>402</v>
      </c>
      <c r="DO27">
        <v>22</v>
      </c>
      <c r="DP27">
        <v>0.33</v>
      </c>
      <c r="DQ27">
        <v>0.16</v>
      </c>
      <c r="DR27">
        <v>1.5453209889794</v>
      </c>
      <c r="DS27">
        <v>-0.14230008832782601</v>
      </c>
      <c r="DT27">
        <v>3.9820441230972399E-2</v>
      </c>
      <c r="DU27">
        <v>1</v>
      </c>
      <c r="DV27">
        <v>-1.9534767741935499</v>
      </c>
      <c r="DW27">
        <v>0.19949274193549199</v>
      </c>
      <c r="DX27">
        <v>4.8701348950457003E-2</v>
      </c>
      <c r="DY27">
        <v>1</v>
      </c>
      <c r="DZ27">
        <v>0.14260316129032299</v>
      </c>
      <c r="EA27">
        <v>2.5452290322580201E-2</v>
      </c>
      <c r="EB27">
        <v>2.7696819206774201E-3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3.1960000000000002</v>
      </c>
      <c r="EJ27">
        <v>0.28499999999999998</v>
      </c>
      <c r="EK27">
        <v>3.1958999999999902</v>
      </c>
      <c r="EL27">
        <v>0</v>
      </c>
      <c r="EM27">
        <v>0</v>
      </c>
      <c r="EN27">
        <v>0</v>
      </c>
      <c r="EO27">
        <v>0.28505714285714501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</v>
      </c>
      <c r="EX27">
        <v>5</v>
      </c>
      <c r="EY27">
        <v>2</v>
      </c>
      <c r="EZ27">
        <v>512.46799999999996</v>
      </c>
      <c r="FA27">
        <v>490.59800000000001</v>
      </c>
      <c r="FB27">
        <v>24.102799999999998</v>
      </c>
      <c r="FC27">
        <v>32.8658</v>
      </c>
      <c r="FD27">
        <v>30.0002</v>
      </c>
      <c r="FE27">
        <v>32.797699999999999</v>
      </c>
      <c r="FF27">
        <v>32.767499999999998</v>
      </c>
      <c r="FG27">
        <v>32.622100000000003</v>
      </c>
      <c r="FH27">
        <v>21.0899</v>
      </c>
      <c r="FI27">
        <v>64.186800000000005</v>
      </c>
      <c r="FJ27">
        <v>24.104600000000001</v>
      </c>
      <c r="FK27">
        <v>701.79300000000001</v>
      </c>
      <c r="FL27">
        <v>22.275700000000001</v>
      </c>
      <c r="FM27">
        <v>101.509</v>
      </c>
      <c r="FN27">
        <v>100.929</v>
      </c>
    </row>
    <row r="28" spans="1:170" x14ac:dyDescent="0.25">
      <c r="A28">
        <v>12</v>
      </c>
      <c r="B28">
        <v>1608246469.5999999</v>
      </c>
      <c r="C28">
        <v>1102.0999999046301</v>
      </c>
      <c r="D28" t="s">
        <v>335</v>
      </c>
      <c r="E28" t="s">
        <v>336</v>
      </c>
      <c r="F28" t="s">
        <v>285</v>
      </c>
      <c r="G28" t="s">
        <v>286</v>
      </c>
      <c r="H28">
        <v>1608246461.8499999</v>
      </c>
      <c r="I28">
        <f t="shared" si="0"/>
        <v>8.7620860197305995E-5</v>
      </c>
      <c r="J28">
        <f t="shared" si="1"/>
        <v>2.0089216914075045</v>
      </c>
      <c r="K28">
        <f t="shared" si="2"/>
        <v>799.27663333333305</v>
      </c>
      <c r="L28">
        <f t="shared" si="3"/>
        <v>116.22980915983841</v>
      </c>
      <c r="M28">
        <f t="shared" si="4"/>
        <v>11.828699384425006</v>
      </c>
      <c r="N28">
        <f t="shared" si="5"/>
        <v>81.342325940617002</v>
      </c>
      <c r="O28">
        <f t="shared" si="6"/>
        <v>4.8034473398608562E-3</v>
      </c>
      <c r="P28">
        <f t="shared" si="7"/>
        <v>2.9598466385262761</v>
      </c>
      <c r="Q28">
        <f t="shared" si="8"/>
        <v>4.799120790155471E-3</v>
      </c>
      <c r="R28">
        <f t="shared" si="9"/>
        <v>2.9998388835064142E-3</v>
      </c>
      <c r="S28">
        <f t="shared" si="10"/>
        <v>231.29563321560531</v>
      </c>
      <c r="T28">
        <f t="shared" si="11"/>
        <v>29.308500169113604</v>
      </c>
      <c r="U28">
        <f t="shared" si="12"/>
        <v>29.2332033333333</v>
      </c>
      <c r="V28">
        <f t="shared" si="13"/>
        <v>4.0763646422604873</v>
      </c>
      <c r="W28">
        <f t="shared" si="14"/>
        <v>60.049930214499462</v>
      </c>
      <c r="X28">
        <f t="shared" si="15"/>
        <v>2.2762730677092322</v>
      </c>
      <c r="Y28">
        <f t="shared" si="16"/>
        <v>3.7906339933757502</v>
      </c>
      <c r="Z28">
        <f t="shared" si="17"/>
        <v>1.8000915745512551</v>
      </c>
      <c r="AA28">
        <f t="shared" si="18"/>
        <v>-3.8640799347011945</v>
      </c>
      <c r="AB28">
        <f t="shared" si="19"/>
        <v>-199.81884505384113</v>
      </c>
      <c r="AC28">
        <f t="shared" si="20"/>
        <v>-14.804882374784286</v>
      </c>
      <c r="AD28">
        <f t="shared" si="21"/>
        <v>12.807825852278711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53620.244348635002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849.57803846153899</v>
      </c>
      <c r="AR28">
        <v>875.59</v>
      </c>
      <c r="AS28">
        <f t="shared" si="27"/>
        <v>2.9707924414921427E-2</v>
      </c>
      <c r="AT28">
        <v>0.5</v>
      </c>
      <c r="AU28">
        <f t="shared" si="28"/>
        <v>1180.2111407472698</v>
      </c>
      <c r="AV28">
        <f t="shared" si="29"/>
        <v>2.0089216914075045</v>
      </c>
      <c r="AW28">
        <f t="shared" si="30"/>
        <v>17.530811681484042</v>
      </c>
      <c r="AX28">
        <f t="shared" si="31"/>
        <v>0.24801562375084238</v>
      </c>
      <c r="AY28">
        <f t="shared" si="32"/>
        <v>2.1917003508253072E-3</v>
      </c>
      <c r="AZ28">
        <f t="shared" si="33"/>
        <v>2.7255793236560488</v>
      </c>
      <c r="BA28" t="s">
        <v>338</v>
      </c>
      <c r="BB28">
        <v>658.43</v>
      </c>
      <c r="BC28">
        <f t="shared" si="34"/>
        <v>217.16000000000008</v>
      </c>
      <c r="BD28">
        <f t="shared" si="35"/>
        <v>0.11978247162673157</v>
      </c>
      <c r="BE28">
        <f t="shared" si="36"/>
        <v>0.91659401225203063</v>
      </c>
      <c r="BF28">
        <f t="shared" si="37"/>
        <v>0.16245994417406601</v>
      </c>
      <c r="BG28">
        <f t="shared" si="38"/>
        <v>0.93712680300514939</v>
      </c>
      <c r="BH28">
        <f t="shared" si="39"/>
        <v>1400.0313333333299</v>
      </c>
      <c r="BI28">
        <f t="shared" si="40"/>
        <v>1180.2111407472698</v>
      </c>
      <c r="BJ28">
        <f t="shared" si="41"/>
        <v>0.84298909077792505</v>
      </c>
      <c r="BK28">
        <f t="shared" si="42"/>
        <v>0.19597818155585001</v>
      </c>
      <c r="BL28">
        <v>6</v>
      </c>
      <c r="BM28">
        <v>0.5</v>
      </c>
      <c r="BN28" t="s">
        <v>290</v>
      </c>
      <c r="BO28">
        <v>2</v>
      </c>
      <c r="BP28">
        <v>1608246461.8499999</v>
      </c>
      <c r="BQ28">
        <v>799.27663333333305</v>
      </c>
      <c r="BR28">
        <v>801.7713</v>
      </c>
      <c r="BS28">
        <v>22.3668533333333</v>
      </c>
      <c r="BT28">
        <v>22.264063333333301</v>
      </c>
      <c r="BU28">
        <v>796.08066666666696</v>
      </c>
      <c r="BV28">
        <v>22.081803333333301</v>
      </c>
      <c r="BW28">
        <v>500.01589999999999</v>
      </c>
      <c r="BX28">
        <v>101.7255</v>
      </c>
      <c r="BY28">
        <v>4.4428643333333302E-2</v>
      </c>
      <c r="BZ28">
        <v>27.980979999999999</v>
      </c>
      <c r="CA28">
        <v>29.2332033333333</v>
      </c>
      <c r="CB28">
        <v>999.9</v>
      </c>
      <c r="CC28">
        <v>0</v>
      </c>
      <c r="CD28">
        <v>0</v>
      </c>
      <c r="CE28">
        <v>10001.1653333333</v>
      </c>
      <c r="CF28">
        <v>0</v>
      </c>
      <c r="CG28">
        <v>379.91390000000001</v>
      </c>
      <c r="CH28">
        <v>1400.0313333333299</v>
      </c>
      <c r="CI28">
        <v>0.90000626666666705</v>
      </c>
      <c r="CJ28">
        <v>9.9993816666666693E-2</v>
      </c>
      <c r="CK28">
        <v>0</v>
      </c>
      <c r="CL28">
        <v>849.59286666666696</v>
      </c>
      <c r="CM28">
        <v>4.9997499999999997</v>
      </c>
      <c r="CN28">
        <v>11665.19</v>
      </c>
      <c r="CO28">
        <v>12178.333333333299</v>
      </c>
      <c r="CP28">
        <v>49.0080666666667</v>
      </c>
      <c r="CQ28">
        <v>50.895666666666699</v>
      </c>
      <c r="CR28">
        <v>50.033066666666699</v>
      </c>
      <c r="CS28">
        <v>49.916333333333299</v>
      </c>
      <c r="CT28">
        <v>49.949666666666701</v>
      </c>
      <c r="CU28">
        <v>1255.53733333333</v>
      </c>
      <c r="CV28">
        <v>139.494</v>
      </c>
      <c r="CW28">
        <v>0</v>
      </c>
      <c r="CX28">
        <v>91.200000047683702</v>
      </c>
      <c r="CY28">
        <v>0</v>
      </c>
      <c r="CZ28">
        <v>849.57803846153899</v>
      </c>
      <c r="DA28">
        <v>-1.6907008612676899</v>
      </c>
      <c r="DB28">
        <v>-39.982906042148301</v>
      </c>
      <c r="DC28">
        <v>11665.003846153801</v>
      </c>
      <c r="DD28">
        <v>15</v>
      </c>
      <c r="DE28">
        <v>1608246080</v>
      </c>
      <c r="DF28" t="s">
        <v>322</v>
      </c>
      <c r="DG28">
        <v>1608246079.5</v>
      </c>
      <c r="DH28">
        <v>1608246080</v>
      </c>
      <c r="DI28">
        <v>28</v>
      </c>
      <c r="DJ28">
        <v>0.122</v>
      </c>
      <c r="DK28">
        <v>-3.0000000000000001E-3</v>
      </c>
      <c r="DL28">
        <v>3.1960000000000002</v>
      </c>
      <c r="DM28">
        <v>0.28499999999999998</v>
      </c>
      <c r="DN28">
        <v>402</v>
      </c>
      <c r="DO28">
        <v>22</v>
      </c>
      <c r="DP28">
        <v>0.33</v>
      </c>
      <c r="DQ28">
        <v>0.16</v>
      </c>
      <c r="DR28">
        <v>2.0152094440583102</v>
      </c>
      <c r="DS28">
        <v>-0.16587025689722101</v>
      </c>
      <c r="DT28">
        <v>3.7494976717688103E-2</v>
      </c>
      <c r="DU28">
        <v>1</v>
      </c>
      <c r="DV28">
        <v>-2.5020474193548399</v>
      </c>
      <c r="DW28">
        <v>0.16835419354839401</v>
      </c>
      <c r="DX28">
        <v>4.42396925095584E-2</v>
      </c>
      <c r="DY28">
        <v>1</v>
      </c>
      <c r="DZ28">
        <v>0.102598064516129</v>
      </c>
      <c r="EA28">
        <v>1.3122967741935301E-2</v>
      </c>
      <c r="EB28">
        <v>1.2100903708050399E-3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3.1960000000000002</v>
      </c>
      <c r="EJ28">
        <v>0.28510000000000002</v>
      </c>
      <c r="EK28">
        <v>3.1958999999999902</v>
      </c>
      <c r="EL28">
        <v>0</v>
      </c>
      <c r="EM28">
        <v>0</v>
      </c>
      <c r="EN28">
        <v>0</v>
      </c>
      <c r="EO28">
        <v>0.28505714285714501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6.5</v>
      </c>
      <c r="EX28">
        <v>6.5</v>
      </c>
      <c r="EY28">
        <v>2</v>
      </c>
      <c r="EZ28">
        <v>512.47400000000005</v>
      </c>
      <c r="FA28">
        <v>490.48</v>
      </c>
      <c r="FB28">
        <v>23.969000000000001</v>
      </c>
      <c r="FC28">
        <v>32.871600000000001</v>
      </c>
      <c r="FD28">
        <v>30.0001</v>
      </c>
      <c r="FE28">
        <v>32.817999999999998</v>
      </c>
      <c r="FF28">
        <v>32.790700000000001</v>
      </c>
      <c r="FG28">
        <v>36.574399999999997</v>
      </c>
      <c r="FH28">
        <v>21.368099999999998</v>
      </c>
      <c r="FI28">
        <v>64.186800000000005</v>
      </c>
      <c r="FJ28">
        <v>23.970600000000001</v>
      </c>
      <c r="FK28">
        <v>802.12099999999998</v>
      </c>
      <c r="FL28">
        <v>22.24</v>
      </c>
      <c r="FM28">
        <v>101.502</v>
      </c>
      <c r="FN28">
        <v>100.928</v>
      </c>
    </row>
    <row r="29" spans="1:170" x14ac:dyDescent="0.25">
      <c r="A29">
        <v>13</v>
      </c>
      <c r="B29">
        <v>1608246568.5999999</v>
      </c>
      <c r="C29">
        <v>1201.0999999046301</v>
      </c>
      <c r="D29" t="s">
        <v>339</v>
      </c>
      <c r="E29" t="s">
        <v>340</v>
      </c>
      <c r="F29" t="s">
        <v>285</v>
      </c>
      <c r="G29" t="s">
        <v>286</v>
      </c>
      <c r="H29">
        <v>1608246560.8499999</v>
      </c>
      <c r="I29">
        <f t="shared" si="0"/>
        <v>1.1576682553621207E-4</v>
      </c>
      <c r="J29">
        <f t="shared" si="1"/>
        <v>2.273829423239619</v>
      </c>
      <c r="K29">
        <f t="shared" si="2"/>
        <v>899.44116666666696</v>
      </c>
      <c r="L29">
        <f t="shared" si="3"/>
        <v>304.83456342089983</v>
      </c>
      <c r="M29">
        <f t="shared" si="4"/>
        <v>31.023600527070371</v>
      </c>
      <c r="N29">
        <f t="shared" si="5"/>
        <v>91.537859549543683</v>
      </c>
      <c r="O29">
        <f t="shared" si="6"/>
        <v>6.3125158454117418E-3</v>
      </c>
      <c r="P29">
        <f t="shared" si="7"/>
        <v>2.9593932752176224</v>
      </c>
      <c r="Q29">
        <f t="shared" si="8"/>
        <v>6.3050449209765521E-3</v>
      </c>
      <c r="R29">
        <f t="shared" si="9"/>
        <v>3.9413235568160048E-3</v>
      </c>
      <c r="S29">
        <f t="shared" si="10"/>
        <v>231.29593162909089</v>
      </c>
      <c r="T29">
        <f t="shared" si="11"/>
        <v>29.295250781503</v>
      </c>
      <c r="U29">
        <f t="shared" si="12"/>
        <v>29.258466666666699</v>
      </c>
      <c r="V29">
        <f t="shared" si="13"/>
        <v>4.0823172826728067</v>
      </c>
      <c r="W29">
        <f t="shared" si="14"/>
        <v>59.959417566086955</v>
      </c>
      <c r="X29">
        <f t="shared" si="15"/>
        <v>2.2720205847470054</v>
      </c>
      <c r="Y29">
        <f t="shared" si="16"/>
        <v>3.7892639337978831</v>
      </c>
      <c r="Z29">
        <f t="shared" si="17"/>
        <v>1.8102966979258013</v>
      </c>
      <c r="AA29">
        <f t="shared" si="18"/>
        <v>-5.1053170061469517</v>
      </c>
      <c r="AB29">
        <f t="shared" si="19"/>
        <v>-204.80811303166155</v>
      </c>
      <c r="AC29">
        <f t="shared" si="20"/>
        <v>-15.17831176284067</v>
      </c>
      <c r="AD29">
        <f t="shared" si="21"/>
        <v>6.204189828441713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53608.167800216688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850.52761538461505</v>
      </c>
      <c r="AR29">
        <v>878.02</v>
      </c>
      <c r="AS29">
        <f t="shared" si="27"/>
        <v>3.1311797698668542E-2</v>
      </c>
      <c r="AT29">
        <v>0.5</v>
      </c>
      <c r="AU29">
        <f t="shared" si="28"/>
        <v>1180.2080267614012</v>
      </c>
      <c r="AV29">
        <f t="shared" si="29"/>
        <v>2.273829423239619</v>
      </c>
      <c r="AW29">
        <f t="shared" si="30"/>
        <v>18.477217488148892</v>
      </c>
      <c r="AX29">
        <f t="shared" si="31"/>
        <v>0.24923122480125728</v>
      </c>
      <c r="AY29">
        <f t="shared" si="32"/>
        <v>2.4161646408055958E-3</v>
      </c>
      <c r="AZ29">
        <f t="shared" si="33"/>
        <v>2.7152684449101385</v>
      </c>
      <c r="BA29" t="s">
        <v>342</v>
      </c>
      <c r="BB29">
        <v>659.19</v>
      </c>
      <c r="BC29">
        <f t="shared" si="34"/>
        <v>218.82999999999993</v>
      </c>
      <c r="BD29">
        <f t="shared" si="35"/>
        <v>0.12563352655204929</v>
      </c>
      <c r="BE29">
        <f t="shared" si="36"/>
        <v>0.91592806457437692</v>
      </c>
      <c r="BF29">
        <f t="shared" si="37"/>
        <v>0.16913906845996041</v>
      </c>
      <c r="BG29">
        <f t="shared" si="38"/>
        <v>0.93617259069698877</v>
      </c>
      <c r="BH29">
        <f t="shared" si="39"/>
        <v>1400.027</v>
      </c>
      <c r="BI29">
        <f t="shared" si="40"/>
        <v>1180.2080267614012</v>
      </c>
      <c r="BJ29">
        <f t="shared" si="41"/>
        <v>0.84298947574682581</v>
      </c>
      <c r="BK29">
        <f t="shared" si="42"/>
        <v>0.19597895149365158</v>
      </c>
      <c r="BL29">
        <v>6</v>
      </c>
      <c r="BM29">
        <v>0.5</v>
      </c>
      <c r="BN29" t="s">
        <v>290</v>
      </c>
      <c r="BO29">
        <v>2</v>
      </c>
      <c r="BP29">
        <v>1608246560.8499999</v>
      </c>
      <c r="BQ29">
        <v>899.44116666666696</v>
      </c>
      <c r="BR29">
        <v>902.29466666666701</v>
      </c>
      <c r="BS29">
        <v>22.324629999999999</v>
      </c>
      <c r="BT29">
        <v>22.1888133333333</v>
      </c>
      <c r="BU29">
        <v>896.24519999999995</v>
      </c>
      <c r="BV29">
        <v>22.039583333333301</v>
      </c>
      <c r="BW29">
        <v>500.008033333333</v>
      </c>
      <c r="BX29">
        <v>101.7273</v>
      </c>
      <c r="BY29">
        <v>4.4625659999999998E-2</v>
      </c>
      <c r="BZ29">
        <v>27.974779999999999</v>
      </c>
      <c r="CA29">
        <v>29.258466666666699</v>
      </c>
      <c r="CB29">
        <v>999.9</v>
      </c>
      <c r="CC29">
        <v>0</v>
      </c>
      <c r="CD29">
        <v>0</v>
      </c>
      <c r="CE29">
        <v>9998.4176666666699</v>
      </c>
      <c r="CF29">
        <v>0</v>
      </c>
      <c r="CG29">
        <v>406.20946666666703</v>
      </c>
      <c r="CH29">
        <v>1400.027</v>
      </c>
      <c r="CI29">
        <v>0.89999506666666695</v>
      </c>
      <c r="CJ29">
        <v>0.10000495333333299</v>
      </c>
      <c r="CK29">
        <v>0</v>
      </c>
      <c r="CL29">
        <v>850.54849999999999</v>
      </c>
      <c r="CM29">
        <v>4.9997499999999997</v>
      </c>
      <c r="CN29">
        <v>11652.2266666667</v>
      </c>
      <c r="CO29">
        <v>12178.2633333333</v>
      </c>
      <c r="CP29">
        <v>48.433</v>
      </c>
      <c r="CQ29">
        <v>50.3915333333333</v>
      </c>
      <c r="CR29">
        <v>49.432933333333303</v>
      </c>
      <c r="CS29">
        <v>49.4664</v>
      </c>
      <c r="CT29">
        <v>49.424666666666702</v>
      </c>
      <c r="CU29">
        <v>1255.5166666666701</v>
      </c>
      <c r="CV29">
        <v>139.511666666667</v>
      </c>
      <c r="CW29">
        <v>0</v>
      </c>
      <c r="CX29">
        <v>98.400000095367403</v>
      </c>
      <c r="CY29">
        <v>0</v>
      </c>
      <c r="CZ29">
        <v>850.52761538461505</v>
      </c>
      <c r="DA29">
        <v>-0.50167522226288597</v>
      </c>
      <c r="DB29">
        <v>-31.9623931827951</v>
      </c>
      <c r="DC29">
        <v>11652.026923076901</v>
      </c>
      <c r="DD29">
        <v>15</v>
      </c>
      <c r="DE29">
        <v>1608246080</v>
      </c>
      <c r="DF29" t="s">
        <v>322</v>
      </c>
      <c r="DG29">
        <v>1608246079.5</v>
      </c>
      <c r="DH29">
        <v>1608246080</v>
      </c>
      <c r="DI29">
        <v>28</v>
      </c>
      <c r="DJ29">
        <v>0.122</v>
      </c>
      <c r="DK29">
        <v>-3.0000000000000001E-3</v>
      </c>
      <c r="DL29">
        <v>3.1960000000000002</v>
      </c>
      <c r="DM29">
        <v>0.28499999999999998</v>
      </c>
      <c r="DN29">
        <v>402</v>
      </c>
      <c r="DO29">
        <v>22</v>
      </c>
      <c r="DP29">
        <v>0.33</v>
      </c>
      <c r="DQ29">
        <v>0.16</v>
      </c>
      <c r="DR29">
        <v>2.2777768530740499</v>
      </c>
      <c r="DS29">
        <v>-0.15410239948992799</v>
      </c>
      <c r="DT29">
        <v>3.7204317145155798E-2</v>
      </c>
      <c r="DU29">
        <v>1</v>
      </c>
      <c r="DV29">
        <v>-2.8588951612903202</v>
      </c>
      <c r="DW29">
        <v>0.16073032258064901</v>
      </c>
      <c r="DX29">
        <v>4.4294875103761802E-2</v>
      </c>
      <c r="DY29">
        <v>1</v>
      </c>
      <c r="DZ29">
        <v>0.13585145161290299</v>
      </c>
      <c r="EA29">
        <v>-6.4938387096777602E-3</v>
      </c>
      <c r="EB29">
        <v>6.6767694712578304E-4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3.1960000000000002</v>
      </c>
      <c r="EJ29">
        <v>0.28510000000000002</v>
      </c>
      <c r="EK29">
        <v>3.1958999999999902</v>
      </c>
      <c r="EL29">
        <v>0</v>
      </c>
      <c r="EM29">
        <v>0</v>
      </c>
      <c r="EN29">
        <v>0</v>
      </c>
      <c r="EO29">
        <v>0.28505714285714501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8.1999999999999993</v>
      </c>
      <c r="EX29">
        <v>8.1</v>
      </c>
      <c r="EY29">
        <v>2</v>
      </c>
      <c r="EZ29">
        <v>512.28700000000003</v>
      </c>
      <c r="FA29">
        <v>490.233</v>
      </c>
      <c r="FB29">
        <v>24.097899999999999</v>
      </c>
      <c r="FC29">
        <v>32.912599999999998</v>
      </c>
      <c r="FD29">
        <v>30.0001</v>
      </c>
      <c r="FE29">
        <v>32.856900000000003</v>
      </c>
      <c r="FF29">
        <v>32.8294</v>
      </c>
      <c r="FG29">
        <v>40.441699999999997</v>
      </c>
      <c r="FH29">
        <v>21.9451</v>
      </c>
      <c r="FI29">
        <v>64.186800000000005</v>
      </c>
      <c r="FJ29">
        <v>24.103899999999999</v>
      </c>
      <c r="FK29">
        <v>902.64499999999998</v>
      </c>
      <c r="FL29">
        <v>22.159099999999999</v>
      </c>
      <c r="FM29">
        <v>101.499</v>
      </c>
      <c r="FN29">
        <v>100.919</v>
      </c>
    </row>
    <row r="30" spans="1:170" x14ac:dyDescent="0.25">
      <c r="A30">
        <v>14</v>
      </c>
      <c r="B30">
        <v>1608246686.5999999</v>
      </c>
      <c r="C30">
        <v>1319.0999999046301</v>
      </c>
      <c r="D30" t="s">
        <v>343</v>
      </c>
      <c r="E30" t="s">
        <v>344</v>
      </c>
      <c r="F30" t="s">
        <v>285</v>
      </c>
      <c r="G30" t="s">
        <v>286</v>
      </c>
      <c r="H30">
        <v>1608246678.8499999</v>
      </c>
      <c r="I30">
        <f t="shared" si="0"/>
        <v>7.4089090964659309E-5</v>
      </c>
      <c r="J30">
        <f t="shared" si="1"/>
        <v>1.5549567050088675</v>
      </c>
      <c r="K30">
        <f t="shared" si="2"/>
        <v>1201.53633333333</v>
      </c>
      <c r="L30">
        <f t="shared" si="3"/>
        <v>562.13933617775376</v>
      </c>
      <c r="M30">
        <f t="shared" si="4"/>
        <v>57.212338589627535</v>
      </c>
      <c r="N30">
        <f t="shared" si="5"/>
        <v>122.28765913771414</v>
      </c>
      <c r="O30">
        <f t="shared" si="6"/>
        <v>4.0571917647055514E-3</v>
      </c>
      <c r="P30">
        <f t="shared" si="7"/>
        <v>2.9600943622474922</v>
      </c>
      <c r="Q30">
        <f t="shared" si="8"/>
        <v>4.0541049112177239E-3</v>
      </c>
      <c r="R30">
        <f t="shared" si="9"/>
        <v>2.5340927088681724E-3</v>
      </c>
      <c r="S30">
        <f t="shared" si="10"/>
        <v>231.29257964922539</v>
      </c>
      <c r="T30">
        <f t="shared" si="11"/>
        <v>29.324946590510088</v>
      </c>
      <c r="U30">
        <f t="shared" si="12"/>
        <v>29.290676666666698</v>
      </c>
      <c r="V30">
        <f t="shared" si="13"/>
        <v>4.0899177124495374</v>
      </c>
      <c r="W30">
        <f t="shared" si="14"/>
        <v>60.319349520899159</v>
      </c>
      <c r="X30">
        <f t="shared" si="15"/>
        <v>2.2882323067308823</v>
      </c>
      <c r="Y30">
        <f t="shared" si="16"/>
        <v>3.7935294808477114</v>
      </c>
      <c r="Z30">
        <f t="shared" si="17"/>
        <v>1.8016854057186551</v>
      </c>
      <c r="AA30">
        <f t="shared" si="18"/>
        <v>-3.2673289115414756</v>
      </c>
      <c r="AB30">
        <f t="shared" si="19"/>
        <v>-206.91740177005707</v>
      </c>
      <c r="AC30">
        <f t="shared" si="20"/>
        <v>-15.33492783099612</v>
      </c>
      <c r="AD30">
        <f t="shared" si="21"/>
        <v>5.772921136630714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53625.260734475836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852.4855</v>
      </c>
      <c r="AR30">
        <v>882.93</v>
      </c>
      <c r="AS30">
        <f t="shared" si="27"/>
        <v>3.4481215951434385E-2</v>
      </c>
      <c r="AT30">
        <v>0.5</v>
      </c>
      <c r="AU30">
        <f t="shared" si="28"/>
        <v>1180.1881207474271</v>
      </c>
      <c r="AV30">
        <f t="shared" si="29"/>
        <v>1.5549567050088675</v>
      </c>
      <c r="AW30">
        <f t="shared" si="30"/>
        <v>20.347160727404777</v>
      </c>
      <c r="AX30">
        <f t="shared" si="31"/>
        <v>0.25133362780741392</v>
      </c>
      <c r="AY30">
        <f t="shared" si="32"/>
        <v>1.8070883339127528E-3</v>
      </c>
      <c r="AZ30">
        <f t="shared" si="33"/>
        <v>2.6946077265468387</v>
      </c>
      <c r="BA30" t="s">
        <v>346</v>
      </c>
      <c r="BB30">
        <v>661.02</v>
      </c>
      <c r="BC30">
        <f t="shared" si="34"/>
        <v>221.90999999999997</v>
      </c>
      <c r="BD30">
        <f t="shared" si="35"/>
        <v>0.1371930061736738</v>
      </c>
      <c r="BE30">
        <f t="shared" si="36"/>
        <v>0.9146847823579618</v>
      </c>
      <c r="BF30">
        <f t="shared" si="37"/>
        <v>0.18180914056291275</v>
      </c>
      <c r="BG30">
        <f t="shared" si="38"/>
        <v>0.93424453208255709</v>
      </c>
      <c r="BH30">
        <f t="shared" si="39"/>
        <v>1400.0029999999999</v>
      </c>
      <c r="BI30">
        <f t="shared" si="40"/>
        <v>1180.1881207474271</v>
      </c>
      <c r="BJ30">
        <f t="shared" si="41"/>
        <v>0.84298970841307286</v>
      </c>
      <c r="BK30">
        <f t="shared" si="42"/>
        <v>0.19597941682614553</v>
      </c>
      <c r="BL30">
        <v>6</v>
      </c>
      <c r="BM30">
        <v>0.5</v>
      </c>
      <c r="BN30" t="s">
        <v>290</v>
      </c>
      <c r="BO30">
        <v>2</v>
      </c>
      <c r="BP30">
        <v>1608246678.8499999</v>
      </c>
      <c r="BQ30">
        <v>1201.53633333333</v>
      </c>
      <c r="BR30">
        <v>1203.509</v>
      </c>
      <c r="BS30">
        <v>22.4830066666667</v>
      </c>
      <c r="BT30">
        <v>22.396103333333301</v>
      </c>
      <c r="BU30">
        <v>1196.1973333333301</v>
      </c>
      <c r="BV30">
        <v>22.2010066666667</v>
      </c>
      <c r="BW30">
        <v>500.02693333333298</v>
      </c>
      <c r="BX30">
        <v>101.731333333333</v>
      </c>
      <c r="BY30">
        <v>4.47476266666667E-2</v>
      </c>
      <c r="BZ30">
        <v>27.9940766666667</v>
      </c>
      <c r="CA30">
        <v>29.290676666666698</v>
      </c>
      <c r="CB30">
        <v>999.9</v>
      </c>
      <c r="CC30">
        <v>0</v>
      </c>
      <c r="CD30">
        <v>0</v>
      </c>
      <c r="CE30">
        <v>10001.996666666701</v>
      </c>
      <c r="CF30">
        <v>0</v>
      </c>
      <c r="CG30">
        <v>330.88036666666699</v>
      </c>
      <c r="CH30">
        <v>1400.0029999999999</v>
      </c>
      <c r="CI30">
        <v>0.89998599999999995</v>
      </c>
      <c r="CJ30">
        <v>0.10001400000000001</v>
      </c>
      <c r="CK30">
        <v>0</v>
      </c>
      <c r="CL30">
        <v>852.501933333333</v>
      </c>
      <c r="CM30">
        <v>4.9997499999999997</v>
      </c>
      <c r="CN30">
        <v>11653.4766666667</v>
      </c>
      <c r="CO30">
        <v>12178.03</v>
      </c>
      <c r="CP30">
        <v>47.828899999999997</v>
      </c>
      <c r="CQ30">
        <v>49.893599999999999</v>
      </c>
      <c r="CR30">
        <v>48.826700000000002</v>
      </c>
      <c r="CS30">
        <v>48.947499999999998</v>
      </c>
      <c r="CT30">
        <v>48.860300000000002</v>
      </c>
      <c r="CU30">
        <v>1255.4829999999999</v>
      </c>
      <c r="CV30">
        <v>139.52000000000001</v>
      </c>
      <c r="CW30">
        <v>0</v>
      </c>
      <c r="CX30">
        <v>117.59999990463299</v>
      </c>
      <c r="CY30">
        <v>0</v>
      </c>
      <c r="CZ30">
        <v>852.4855</v>
      </c>
      <c r="DA30">
        <v>0.42423932007211701</v>
      </c>
      <c r="DB30">
        <v>-7.9487179817731697</v>
      </c>
      <c r="DC30">
        <v>11653.4115384615</v>
      </c>
      <c r="DD30">
        <v>15</v>
      </c>
      <c r="DE30">
        <v>1608246716.0999999</v>
      </c>
      <c r="DF30" t="s">
        <v>347</v>
      </c>
      <c r="DG30">
        <v>1608246716.0999999</v>
      </c>
      <c r="DH30">
        <v>1608246704.5999999</v>
      </c>
      <c r="DI30">
        <v>29</v>
      </c>
      <c r="DJ30">
        <v>2.1440000000000001</v>
      </c>
      <c r="DK30">
        <v>-3.0000000000000001E-3</v>
      </c>
      <c r="DL30">
        <v>5.3390000000000004</v>
      </c>
      <c r="DM30">
        <v>0.28199999999999997</v>
      </c>
      <c r="DN30">
        <v>1203</v>
      </c>
      <c r="DO30">
        <v>22</v>
      </c>
      <c r="DP30">
        <v>0.46</v>
      </c>
      <c r="DQ30">
        <v>7.0000000000000007E-2</v>
      </c>
      <c r="DR30">
        <v>3.3434569626832098</v>
      </c>
      <c r="DS30">
        <v>-0.160131658388145</v>
      </c>
      <c r="DT30">
        <v>2.35161376214175E-2</v>
      </c>
      <c r="DU30">
        <v>1</v>
      </c>
      <c r="DV30">
        <v>-4.1213338709677396</v>
      </c>
      <c r="DW30">
        <v>0.16652661290323401</v>
      </c>
      <c r="DX30">
        <v>2.6140010573018999E-2</v>
      </c>
      <c r="DY30">
        <v>1</v>
      </c>
      <c r="DZ30">
        <v>8.9530016129032206E-2</v>
      </c>
      <c r="EA30">
        <v>3.2076420967741603E-2</v>
      </c>
      <c r="EB30">
        <v>2.58873118754203E-3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5.3390000000000004</v>
      </c>
      <c r="EJ30">
        <v>0.28199999999999997</v>
      </c>
      <c r="EK30">
        <v>3.1958999999999902</v>
      </c>
      <c r="EL30">
        <v>0</v>
      </c>
      <c r="EM30">
        <v>0</v>
      </c>
      <c r="EN30">
        <v>0</v>
      </c>
      <c r="EO30">
        <v>0.28505714285714501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10.1</v>
      </c>
      <c r="EX30">
        <v>10.1</v>
      </c>
      <c r="EY30">
        <v>2</v>
      </c>
      <c r="EZ30">
        <v>512.45399999999995</v>
      </c>
      <c r="FA30">
        <v>490.85700000000003</v>
      </c>
      <c r="FB30">
        <v>24.202100000000002</v>
      </c>
      <c r="FC30">
        <v>32.956200000000003</v>
      </c>
      <c r="FD30">
        <v>30.000399999999999</v>
      </c>
      <c r="FE30">
        <v>32.9024</v>
      </c>
      <c r="FF30">
        <v>32.874899999999997</v>
      </c>
      <c r="FG30">
        <v>51.317300000000003</v>
      </c>
      <c r="FH30">
        <v>21.387899999999998</v>
      </c>
      <c r="FI30">
        <v>64.186800000000005</v>
      </c>
      <c r="FJ30">
        <v>24.200900000000001</v>
      </c>
      <c r="FK30">
        <v>1203.6199999999999</v>
      </c>
      <c r="FL30">
        <v>22.425000000000001</v>
      </c>
      <c r="FM30">
        <v>101.49</v>
      </c>
      <c r="FN30">
        <v>100.91200000000001</v>
      </c>
    </row>
    <row r="31" spans="1:170" x14ac:dyDescent="0.25">
      <c r="A31">
        <v>15</v>
      </c>
      <c r="B31">
        <v>1608246837.0999999</v>
      </c>
      <c r="C31">
        <v>1469.5999999046301</v>
      </c>
      <c r="D31" t="s">
        <v>348</v>
      </c>
      <c r="E31" t="s">
        <v>349</v>
      </c>
      <c r="F31" t="s">
        <v>285</v>
      </c>
      <c r="G31" t="s">
        <v>286</v>
      </c>
      <c r="H31">
        <v>1608246829.0999999</v>
      </c>
      <c r="I31">
        <f t="shared" si="0"/>
        <v>1.0058322478700393E-4</v>
      </c>
      <c r="J31">
        <f t="shared" si="1"/>
        <v>1.6369455156667934</v>
      </c>
      <c r="K31">
        <f t="shared" si="2"/>
        <v>1399.6374193548399</v>
      </c>
      <c r="L31">
        <f t="shared" si="3"/>
        <v>885.50344719797556</v>
      </c>
      <c r="M31">
        <f t="shared" si="4"/>
        <v>90.123178356421661</v>
      </c>
      <c r="N31">
        <f t="shared" si="5"/>
        <v>142.44978173488286</v>
      </c>
      <c r="O31">
        <f t="shared" si="6"/>
        <v>5.4566501975512414E-3</v>
      </c>
      <c r="P31">
        <f t="shared" si="7"/>
        <v>2.9586690330659282</v>
      </c>
      <c r="Q31">
        <f t="shared" si="8"/>
        <v>5.4510654563971811E-3</v>
      </c>
      <c r="R31">
        <f t="shared" si="9"/>
        <v>3.4074171894198737E-3</v>
      </c>
      <c r="S31">
        <f t="shared" si="10"/>
        <v>231.29033800965203</v>
      </c>
      <c r="T31">
        <f t="shared" si="11"/>
        <v>29.335190854537569</v>
      </c>
      <c r="U31">
        <f t="shared" si="12"/>
        <v>29.351864516129002</v>
      </c>
      <c r="V31">
        <f t="shared" si="13"/>
        <v>4.1043898815255622</v>
      </c>
      <c r="W31">
        <f t="shared" si="14"/>
        <v>60.185835799724252</v>
      </c>
      <c r="X31">
        <f t="shared" si="15"/>
        <v>2.2853642769674396</v>
      </c>
      <c r="Y31">
        <f t="shared" si="16"/>
        <v>3.797179596495543</v>
      </c>
      <c r="Z31">
        <f t="shared" si="17"/>
        <v>1.8190256045581226</v>
      </c>
      <c r="AA31">
        <f t="shared" si="18"/>
        <v>-4.4357202131068734</v>
      </c>
      <c r="AB31">
        <f t="shared" si="19"/>
        <v>-213.94622145111688</v>
      </c>
      <c r="AC31">
        <f t="shared" si="20"/>
        <v>-15.869615804462883</v>
      </c>
      <c r="AD31">
        <f t="shared" si="21"/>
        <v>-2.961219459034595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53580.777874739251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855.58676000000003</v>
      </c>
      <c r="AR31">
        <v>888.38</v>
      </c>
      <c r="AS31">
        <f t="shared" si="27"/>
        <v>3.6913527994776985E-2</v>
      </c>
      <c r="AT31">
        <v>0.5</v>
      </c>
      <c r="AU31">
        <f t="shared" si="28"/>
        <v>1180.1773555861269</v>
      </c>
      <c r="AV31">
        <f t="shared" si="29"/>
        <v>1.6369455156667934</v>
      </c>
      <c r="AW31">
        <f t="shared" si="30"/>
        <v>21.782254927115183</v>
      </c>
      <c r="AX31">
        <f t="shared" si="31"/>
        <v>0.25472207838987815</v>
      </c>
      <c r="AY31">
        <f t="shared" si="32"/>
        <v>1.8765764187901272E-3</v>
      </c>
      <c r="AZ31">
        <f t="shared" si="33"/>
        <v>2.671942186902001</v>
      </c>
      <c r="BA31" t="s">
        <v>351</v>
      </c>
      <c r="BB31">
        <v>662.09</v>
      </c>
      <c r="BC31">
        <f t="shared" si="34"/>
        <v>226.28999999999996</v>
      </c>
      <c r="BD31">
        <f t="shared" si="35"/>
        <v>0.14491687657430719</v>
      </c>
      <c r="BE31">
        <f t="shared" si="36"/>
        <v>0.91296504986557636</v>
      </c>
      <c r="BF31">
        <f t="shared" si="37"/>
        <v>0.18966255883687586</v>
      </c>
      <c r="BG31">
        <f t="shared" si="38"/>
        <v>0.93210442628853385</v>
      </c>
      <c r="BH31">
        <f t="shared" si="39"/>
        <v>1399.9903225806499</v>
      </c>
      <c r="BI31">
        <f t="shared" si="40"/>
        <v>1180.1773555861269</v>
      </c>
      <c r="BJ31">
        <f t="shared" si="41"/>
        <v>0.84298965253607294</v>
      </c>
      <c r="BK31">
        <f t="shared" si="42"/>
        <v>0.19597930507214595</v>
      </c>
      <c r="BL31">
        <v>6</v>
      </c>
      <c r="BM31">
        <v>0.5</v>
      </c>
      <c r="BN31" t="s">
        <v>290</v>
      </c>
      <c r="BO31">
        <v>2</v>
      </c>
      <c r="BP31">
        <v>1608246829.0999999</v>
      </c>
      <c r="BQ31">
        <v>1399.6374193548399</v>
      </c>
      <c r="BR31">
        <v>1401.7706451612901</v>
      </c>
      <c r="BS31">
        <v>22.454799999999999</v>
      </c>
      <c r="BT31">
        <v>22.336812903225798</v>
      </c>
      <c r="BU31">
        <v>1394.29870967742</v>
      </c>
      <c r="BV31">
        <v>22.1725322580645</v>
      </c>
      <c r="BW31">
        <v>500.010516129032</v>
      </c>
      <c r="BX31">
        <v>101.731870967742</v>
      </c>
      <c r="BY31">
        <v>4.43317580645161E-2</v>
      </c>
      <c r="BZ31">
        <v>28.010574193548401</v>
      </c>
      <c r="CA31">
        <v>29.351864516129002</v>
      </c>
      <c r="CB31">
        <v>999.9</v>
      </c>
      <c r="CC31">
        <v>0</v>
      </c>
      <c r="CD31">
        <v>0</v>
      </c>
      <c r="CE31">
        <v>9993.8629032258104</v>
      </c>
      <c r="CF31">
        <v>0</v>
      </c>
      <c r="CG31">
        <v>327.52651612903202</v>
      </c>
      <c r="CH31">
        <v>1399.9903225806499</v>
      </c>
      <c r="CI31">
        <v>0.89998858064516196</v>
      </c>
      <c r="CJ31">
        <v>0.10001143548387099</v>
      </c>
      <c r="CK31">
        <v>0</v>
      </c>
      <c r="CL31">
        <v>855.55022580645198</v>
      </c>
      <c r="CM31">
        <v>4.9997499999999997</v>
      </c>
      <c r="CN31">
        <v>11674.8129032258</v>
      </c>
      <c r="CO31">
        <v>12177.9258064516</v>
      </c>
      <c r="CP31">
        <v>47.189096774193501</v>
      </c>
      <c r="CQ31">
        <v>49.3</v>
      </c>
      <c r="CR31">
        <v>48.174999999999997</v>
      </c>
      <c r="CS31">
        <v>48.436999999999998</v>
      </c>
      <c r="CT31">
        <v>48.287999999999997</v>
      </c>
      <c r="CU31">
        <v>1255.4741935483901</v>
      </c>
      <c r="CV31">
        <v>139.51612903225799</v>
      </c>
      <c r="CW31">
        <v>0</v>
      </c>
      <c r="CX31">
        <v>150.09999990463299</v>
      </c>
      <c r="CY31">
        <v>0</v>
      </c>
      <c r="CZ31">
        <v>855.58676000000003</v>
      </c>
      <c r="DA31">
        <v>1.70830768867886</v>
      </c>
      <c r="DB31">
        <v>4.5692307972387196</v>
      </c>
      <c r="DC31">
        <v>11674.892</v>
      </c>
      <c r="DD31">
        <v>15</v>
      </c>
      <c r="DE31">
        <v>1608246716.0999999</v>
      </c>
      <c r="DF31" t="s">
        <v>347</v>
      </c>
      <c r="DG31">
        <v>1608246716.0999999</v>
      </c>
      <c r="DH31">
        <v>1608246704.5999999</v>
      </c>
      <c r="DI31">
        <v>29</v>
      </c>
      <c r="DJ31">
        <v>2.1440000000000001</v>
      </c>
      <c r="DK31">
        <v>-3.0000000000000001E-3</v>
      </c>
      <c r="DL31">
        <v>5.3390000000000004</v>
      </c>
      <c r="DM31">
        <v>0.28199999999999997</v>
      </c>
      <c r="DN31">
        <v>1203</v>
      </c>
      <c r="DO31">
        <v>22</v>
      </c>
      <c r="DP31">
        <v>0.46</v>
      </c>
      <c r="DQ31">
        <v>7.0000000000000007E-2</v>
      </c>
      <c r="DR31">
        <v>1.63550502342294</v>
      </c>
      <c r="DS31">
        <v>-0.41844096096959399</v>
      </c>
      <c r="DT31">
        <v>5.6430896785625101E-2</v>
      </c>
      <c r="DU31">
        <v>1</v>
      </c>
      <c r="DV31">
        <v>-2.13255774193548</v>
      </c>
      <c r="DW31">
        <v>1.3977982258064601</v>
      </c>
      <c r="DX31">
        <v>0.11998940092196</v>
      </c>
      <c r="DY31">
        <v>0</v>
      </c>
      <c r="DZ31">
        <v>0.117994786451613</v>
      </c>
      <c r="EA31">
        <v>-0.68082085645161305</v>
      </c>
      <c r="EB31">
        <v>5.2862633696940102E-2</v>
      </c>
      <c r="EC31">
        <v>0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5.34</v>
      </c>
      <c r="EJ31">
        <v>0.28220000000000001</v>
      </c>
      <c r="EK31">
        <v>5.3390476190477303</v>
      </c>
      <c r="EL31">
        <v>0</v>
      </c>
      <c r="EM31">
        <v>0</v>
      </c>
      <c r="EN31">
        <v>0</v>
      </c>
      <c r="EO31">
        <v>0.28226999999999702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</v>
      </c>
      <c r="EX31">
        <v>2.2000000000000002</v>
      </c>
      <c r="EY31">
        <v>2</v>
      </c>
      <c r="EZ31">
        <v>512.66399999999999</v>
      </c>
      <c r="FA31">
        <v>490.66199999999998</v>
      </c>
      <c r="FB31">
        <v>24.104600000000001</v>
      </c>
      <c r="FC31">
        <v>33.025599999999997</v>
      </c>
      <c r="FD31">
        <v>29.9999</v>
      </c>
      <c r="FE31">
        <v>32.970999999999997</v>
      </c>
      <c r="FF31">
        <v>32.944600000000001</v>
      </c>
      <c r="FG31">
        <v>58.192599999999999</v>
      </c>
      <c r="FH31">
        <v>21.110199999999999</v>
      </c>
      <c r="FI31">
        <v>64.186800000000005</v>
      </c>
      <c r="FJ31">
        <v>24.1066</v>
      </c>
      <c r="FK31">
        <v>1402.06</v>
      </c>
      <c r="FL31">
        <v>22.559699999999999</v>
      </c>
      <c r="FM31">
        <v>101.47499999999999</v>
      </c>
      <c r="FN31">
        <v>100.895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2020-12-17T15:16:50Z</dcterms:created>
  <dcterms:modified xsi:type="dcterms:W3CDTF">2021-05-04T23:49:48Z</dcterms:modified>
</cp:coreProperties>
</file>