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AE29173D-35F2-4068-843B-CA1CFD4FB5FB}" xr6:coauthVersionLast="46" xr6:coauthVersionMax="46" xr10:uidLastSave="{00000000-0000-0000-0000-000000000000}"/>
  <bookViews>
    <workbookView xWindow="2805" yWindow="280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H30" i="1"/>
  <c r="AG30" i="1"/>
  <c r="N30" i="1" s="1"/>
  <c r="Y30" i="1"/>
  <c r="X30" i="1"/>
  <c r="W30" i="1" s="1"/>
  <c r="P30" i="1"/>
  <c r="K30" i="1"/>
  <c r="J30" i="1"/>
  <c r="AV30" i="1" s="1"/>
  <c r="BK29" i="1"/>
  <c r="BJ29" i="1"/>
  <c r="BH29" i="1"/>
  <c r="BI29" i="1" s="1"/>
  <c r="BG29" i="1"/>
  <c r="BF29" i="1"/>
  <c r="BE29" i="1"/>
  <c r="BD29" i="1"/>
  <c r="BC29" i="1"/>
  <c r="AX29" i="1" s="1"/>
  <c r="AZ29" i="1"/>
  <c r="AV29" i="1"/>
  <c r="AS29" i="1"/>
  <c r="AN29" i="1"/>
  <c r="AM29" i="1"/>
  <c r="AI29" i="1"/>
  <c r="AG29" i="1"/>
  <c r="AH29" i="1" s="1"/>
  <c r="AA29" i="1"/>
  <c r="Y29" i="1"/>
  <c r="X29" i="1"/>
  <c r="W29" i="1"/>
  <c r="P29" i="1"/>
  <c r="N29" i="1"/>
  <c r="K29" i="1"/>
  <c r="J29" i="1"/>
  <c r="I29" i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S28" i="1"/>
  <c r="AN28" i="1"/>
  <c r="AM28" i="1"/>
  <c r="AI28" i="1"/>
  <c r="AG28" i="1" s="1"/>
  <c r="Y28" i="1"/>
  <c r="X28" i="1"/>
  <c r="W28" i="1" s="1"/>
  <c r="P28" i="1"/>
  <c r="BK27" i="1"/>
  <c r="BJ27" i="1"/>
  <c r="BI27" i="1"/>
  <c r="AU27" i="1" s="1"/>
  <c r="BH27" i="1"/>
  <c r="BG27" i="1"/>
  <c r="BF27" i="1"/>
  <c r="BE27" i="1"/>
  <c r="BD27" i="1"/>
  <c r="BC27" i="1"/>
  <c r="AX27" i="1" s="1"/>
  <c r="AZ27" i="1"/>
  <c r="AS27" i="1"/>
  <c r="AW27" i="1" s="1"/>
  <c r="AN27" i="1"/>
  <c r="AM27" i="1"/>
  <c r="AI27" i="1"/>
  <c r="AG27" i="1" s="1"/>
  <c r="Y27" i="1"/>
  <c r="X27" i="1"/>
  <c r="W27" i="1" s="1"/>
  <c r="P27" i="1"/>
  <c r="BK26" i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N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BK24" i="1"/>
  <c r="BJ24" i="1"/>
  <c r="BI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N23" i="1"/>
  <c r="AM23" i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H22" i="1"/>
  <c r="AG22" i="1"/>
  <c r="N22" i="1" s="1"/>
  <c r="Y22" i="1"/>
  <c r="X22" i="1"/>
  <c r="W22" i="1" s="1"/>
  <c r="P22" i="1"/>
  <c r="K22" i="1"/>
  <c r="J22" i="1"/>
  <c r="AV22" i="1" s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N21" i="1"/>
  <c r="AM21" i="1"/>
  <c r="AI21" i="1"/>
  <c r="AG21" i="1"/>
  <c r="I21" i="1" s="1"/>
  <c r="Y21" i="1"/>
  <c r="X21" i="1"/>
  <c r="W21" i="1"/>
  <c r="P21" i="1"/>
  <c r="N21" i="1"/>
  <c r="K21" i="1"/>
  <c r="BK20" i="1"/>
  <c r="BJ20" i="1"/>
  <c r="BI20" i="1"/>
  <c r="S20" i="1" s="1"/>
  <c r="BH20" i="1"/>
  <c r="BG20" i="1"/>
  <c r="BF20" i="1"/>
  <c r="BE20" i="1"/>
  <c r="BD20" i="1"/>
  <c r="BC20" i="1"/>
  <c r="AZ20" i="1"/>
  <c r="AX20" i="1"/>
  <c r="AS20" i="1"/>
  <c r="AM20" i="1"/>
  <c r="AN20" i="1" s="1"/>
  <c r="AI20" i="1"/>
  <c r="AG20" i="1" s="1"/>
  <c r="Y20" i="1"/>
  <c r="X20" i="1"/>
  <c r="W20" i="1" s="1"/>
  <c r="P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W19" i="1" s="1"/>
  <c r="AN19" i="1"/>
  <c r="AM19" i="1"/>
  <c r="AI19" i="1"/>
  <c r="AG19" i="1" s="1"/>
  <c r="Y19" i="1"/>
  <c r="X19" i="1"/>
  <c r="W19" i="1" s="1"/>
  <c r="P19" i="1"/>
  <c r="BK18" i="1"/>
  <c r="BJ18" i="1"/>
  <c r="BH18" i="1"/>
  <c r="BI18" i="1" s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/>
  <c r="P18" i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N17" i="1"/>
  <c r="AM17" i="1"/>
  <c r="AI17" i="1"/>
  <c r="AG17" i="1"/>
  <c r="K17" i="1" s="1"/>
  <c r="Y17" i="1"/>
  <c r="X17" i="1"/>
  <c r="W17" i="1"/>
  <c r="P17" i="1"/>
  <c r="S23" i="1" l="1"/>
  <c r="AU23" i="1"/>
  <c r="AW23" i="1" s="1"/>
  <c r="AU24" i="1"/>
  <c r="AW24" i="1" s="1"/>
  <c r="S24" i="1"/>
  <c r="AY29" i="1"/>
  <c r="N19" i="1"/>
  <c r="I19" i="1"/>
  <c r="K19" i="1"/>
  <c r="J19" i="1"/>
  <c r="AV19" i="1" s="1"/>
  <c r="AY19" i="1" s="1"/>
  <c r="AH19" i="1"/>
  <c r="AY30" i="1"/>
  <c r="AU25" i="1"/>
  <c r="AW25" i="1" s="1"/>
  <c r="S25" i="1"/>
  <c r="AU17" i="1"/>
  <c r="AW17" i="1" s="1"/>
  <c r="S17" i="1"/>
  <c r="K20" i="1"/>
  <c r="J20" i="1"/>
  <c r="AV20" i="1" s="1"/>
  <c r="I20" i="1"/>
  <c r="N20" i="1"/>
  <c r="AH20" i="1"/>
  <c r="AU21" i="1"/>
  <c r="AW21" i="1" s="1"/>
  <c r="S21" i="1"/>
  <c r="N27" i="1"/>
  <c r="K27" i="1"/>
  <c r="J27" i="1"/>
  <c r="AV27" i="1" s="1"/>
  <c r="AY27" i="1" s="1"/>
  <c r="AH27" i="1"/>
  <c r="I27" i="1"/>
  <c r="AY18" i="1"/>
  <c r="AU18" i="1"/>
  <c r="S18" i="1"/>
  <c r="K28" i="1"/>
  <c r="J28" i="1"/>
  <c r="AV28" i="1" s="1"/>
  <c r="AY28" i="1" s="1"/>
  <c r="I28" i="1"/>
  <c r="AH28" i="1"/>
  <c r="N28" i="1"/>
  <c r="AU30" i="1"/>
  <c r="AW30" i="1" s="1"/>
  <c r="S30" i="1"/>
  <c r="AW18" i="1"/>
  <c r="AY22" i="1"/>
  <c r="K23" i="1"/>
  <c r="J23" i="1"/>
  <c r="AV23" i="1" s="1"/>
  <c r="AY23" i="1" s="1"/>
  <c r="I23" i="1"/>
  <c r="AH23" i="1"/>
  <c r="N23" i="1"/>
  <c r="S31" i="1"/>
  <c r="AU31" i="1"/>
  <c r="T20" i="1"/>
  <c r="U20" i="1" s="1"/>
  <c r="AH24" i="1"/>
  <c r="N24" i="1"/>
  <c r="K24" i="1"/>
  <c r="J24" i="1"/>
  <c r="AV24" i="1" s="1"/>
  <c r="AY24" i="1" s="1"/>
  <c r="I24" i="1"/>
  <c r="AW31" i="1"/>
  <c r="AA21" i="1"/>
  <c r="AU22" i="1"/>
  <c r="AW22" i="1" s="1"/>
  <c r="S22" i="1"/>
  <c r="AW28" i="1"/>
  <c r="T28" i="1"/>
  <c r="U28" i="1" s="1"/>
  <c r="AW29" i="1"/>
  <c r="AU29" i="1"/>
  <c r="S29" i="1"/>
  <c r="N17" i="1"/>
  <c r="K18" i="1"/>
  <c r="AU20" i="1"/>
  <c r="AW20" i="1" s="1"/>
  <c r="J21" i="1"/>
  <c r="AV21" i="1" s="1"/>
  <c r="AY21" i="1" s="1"/>
  <c r="N25" i="1"/>
  <c r="K26" i="1"/>
  <c r="AU28" i="1"/>
  <c r="AH17" i="1"/>
  <c r="I22" i="1"/>
  <c r="AH25" i="1"/>
  <c r="I30" i="1"/>
  <c r="N31" i="1"/>
  <c r="I17" i="1"/>
  <c r="N18" i="1"/>
  <c r="S19" i="1"/>
  <c r="I25" i="1"/>
  <c r="S27" i="1"/>
  <c r="J17" i="1"/>
  <c r="AV17" i="1" s="1"/>
  <c r="AY17" i="1" s="1"/>
  <c r="J25" i="1"/>
  <c r="AV25" i="1" s="1"/>
  <c r="AY25" i="1" s="1"/>
  <c r="AH31" i="1"/>
  <c r="AH18" i="1"/>
  <c r="AH26" i="1"/>
  <c r="I31" i="1"/>
  <c r="I18" i="1"/>
  <c r="AH21" i="1"/>
  <c r="I26" i="1"/>
  <c r="J31" i="1"/>
  <c r="AV31" i="1" s="1"/>
  <c r="AY31" i="1" s="1"/>
  <c r="AA27" i="1" l="1"/>
  <c r="AA26" i="1"/>
  <c r="T26" i="1"/>
  <c r="U26" i="1" s="1"/>
  <c r="AA20" i="1"/>
  <c r="Q20" i="1"/>
  <c r="O20" i="1" s="1"/>
  <c r="R20" i="1" s="1"/>
  <c r="L20" i="1" s="1"/>
  <c r="M20" i="1" s="1"/>
  <c r="T24" i="1"/>
  <c r="U24" i="1" s="1"/>
  <c r="AA28" i="1"/>
  <c r="Q28" i="1"/>
  <c r="O28" i="1" s="1"/>
  <c r="R28" i="1" s="1"/>
  <c r="L28" i="1" s="1"/>
  <c r="M28" i="1" s="1"/>
  <c r="T27" i="1"/>
  <c r="U27" i="1" s="1"/>
  <c r="AA22" i="1"/>
  <c r="Q22" i="1"/>
  <c r="O22" i="1" s="1"/>
  <c r="R22" i="1" s="1"/>
  <c r="L22" i="1" s="1"/>
  <c r="M22" i="1" s="1"/>
  <c r="T22" i="1"/>
  <c r="U22" i="1" s="1"/>
  <c r="AA24" i="1"/>
  <c r="Q24" i="1"/>
  <c r="O24" i="1" s="1"/>
  <c r="R24" i="1" s="1"/>
  <c r="L24" i="1" s="1"/>
  <c r="M24" i="1" s="1"/>
  <c r="T31" i="1"/>
  <c r="U31" i="1" s="1"/>
  <c r="AY20" i="1"/>
  <c r="Q18" i="1"/>
  <c r="O18" i="1" s="1"/>
  <c r="R18" i="1" s="1"/>
  <c r="L18" i="1" s="1"/>
  <c r="M18" i="1" s="1"/>
  <c r="AA18" i="1"/>
  <c r="AA25" i="1"/>
  <c r="T30" i="1"/>
  <c r="U30" i="1" s="1"/>
  <c r="T18" i="1"/>
  <c r="U18" i="1" s="1"/>
  <c r="AC28" i="1"/>
  <c r="AD28" i="1" s="1"/>
  <c r="V28" i="1"/>
  <c r="Z28" i="1" s="1"/>
  <c r="AA31" i="1"/>
  <c r="T19" i="1"/>
  <c r="U19" i="1" s="1"/>
  <c r="T29" i="1"/>
  <c r="U29" i="1" s="1"/>
  <c r="T21" i="1"/>
  <c r="U21" i="1" s="1"/>
  <c r="T17" i="1"/>
  <c r="U17" i="1" s="1"/>
  <c r="AA30" i="1"/>
  <c r="Q30" i="1"/>
  <c r="O30" i="1" s="1"/>
  <c r="R30" i="1" s="1"/>
  <c r="L30" i="1" s="1"/>
  <c r="M30" i="1" s="1"/>
  <c r="AA23" i="1"/>
  <c r="Q23" i="1"/>
  <c r="O23" i="1" s="1"/>
  <c r="R23" i="1" s="1"/>
  <c r="L23" i="1" s="1"/>
  <c r="M23" i="1" s="1"/>
  <c r="AB28" i="1"/>
  <c r="T23" i="1"/>
  <c r="U23" i="1" s="1"/>
  <c r="AC20" i="1"/>
  <c r="V20" i="1"/>
  <c r="Z20" i="1" s="1"/>
  <c r="AA17" i="1"/>
  <c r="Q17" i="1"/>
  <c r="O17" i="1" s="1"/>
  <c r="R17" i="1" s="1"/>
  <c r="L17" i="1" s="1"/>
  <c r="M17" i="1" s="1"/>
  <c r="T25" i="1"/>
  <c r="U25" i="1" s="1"/>
  <c r="AA19" i="1"/>
  <c r="Q19" i="1"/>
  <c r="O19" i="1" s="1"/>
  <c r="R19" i="1" s="1"/>
  <c r="L19" i="1" s="1"/>
  <c r="M19" i="1" s="1"/>
  <c r="AB20" i="1"/>
  <c r="V21" i="1" l="1"/>
  <c r="Z21" i="1" s="1"/>
  <c r="AC21" i="1"/>
  <c r="AD21" i="1" s="1"/>
  <c r="AB21" i="1"/>
  <c r="Q21" i="1"/>
  <c r="O21" i="1" s="1"/>
  <c r="R21" i="1" s="1"/>
  <c r="L21" i="1" s="1"/>
  <c r="M21" i="1" s="1"/>
  <c r="AC25" i="1"/>
  <c r="AB25" i="1"/>
  <c r="V25" i="1"/>
  <c r="Z25" i="1" s="1"/>
  <c r="V29" i="1"/>
  <c r="Z29" i="1" s="1"/>
  <c r="AC29" i="1"/>
  <c r="AD29" i="1" s="1"/>
  <c r="Q29" i="1"/>
  <c r="O29" i="1" s="1"/>
  <c r="R29" i="1" s="1"/>
  <c r="L29" i="1" s="1"/>
  <c r="M29" i="1" s="1"/>
  <c r="AB29" i="1"/>
  <c r="AC31" i="1"/>
  <c r="V31" i="1"/>
  <c r="Z31" i="1" s="1"/>
  <c r="AB31" i="1"/>
  <c r="V27" i="1"/>
  <c r="Z27" i="1" s="1"/>
  <c r="AC27" i="1"/>
  <c r="AD27" i="1" s="1"/>
  <c r="AB27" i="1"/>
  <c r="V26" i="1"/>
  <c r="Z26" i="1" s="1"/>
  <c r="AC26" i="1"/>
  <c r="AB26" i="1"/>
  <c r="V19" i="1"/>
  <c r="Z19" i="1" s="1"/>
  <c r="AC19" i="1"/>
  <c r="AD19" i="1" s="1"/>
  <c r="AB19" i="1"/>
  <c r="V30" i="1"/>
  <c r="Z30" i="1" s="1"/>
  <c r="AC30" i="1"/>
  <c r="AB30" i="1"/>
  <c r="AB18" i="1"/>
  <c r="V18" i="1"/>
  <c r="Z18" i="1" s="1"/>
  <c r="AC18" i="1"/>
  <c r="AD18" i="1" s="1"/>
  <c r="Q26" i="1"/>
  <c r="O26" i="1" s="1"/>
  <c r="R26" i="1" s="1"/>
  <c r="L26" i="1" s="1"/>
  <c r="M26" i="1" s="1"/>
  <c r="AD20" i="1"/>
  <c r="Q31" i="1"/>
  <c r="O31" i="1" s="1"/>
  <c r="R31" i="1" s="1"/>
  <c r="L31" i="1" s="1"/>
  <c r="M31" i="1" s="1"/>
  <c r="Q25" i="1"/>
  <c r="O25" i="1" s="1"/>
  <c r="R25" i="1" s="1"/>
  <c r="L25" i="1" s="1"/>
  <c r="M25" i="1" s="1"/>
  <c r="Q27" i="1"/>
  <c r="O27" i="1" s="1"/>
  <c r="R27" i="1" s="1"/>
  <c r="L27" i="1" s="1"/>
  <c r="M27" i="1" s="1"/>
  <c r="AC23" i="1"/>
  <c r="V23" i="1"/>
  <c r="Z23" i="1" s="1"/>
  <c r="AB23" i="1"/>
  <c r="AC17" i="1"/>
  <c r="AD17" i="1" s="1"/>
  <c r="AB17" i="1"/>
  <c r="V17" i="1"/>
  <c r="Z17" i="1" s="1"/>
  <c r="V22" i="1"/>
  <c r="Z22" i="1" s="1"/>
  <c r="AC22" i="1"/>
  <c r="AD22" i="1" s="1"/>
  <c r="AB22" i="1"/>
  <c r="V24" i="1"/>
  <c r="Z24" i="1" s="1"/>
  <c r="AC24" i="1"/>
  <c r="AB24" i="1"/>
  <c r="AD24" i="1" l="1"/>
  <c r="AD25" i="1"/>
  <c r="AD31" i="1"/>
  <c r="AD23" i="1"/>
  <c r="AD26" i="1"/>
  <c r="AD30" i="1"/>
</calcChain>
</file>

<file path=xl/sharedStrings.xml><?xml version="1.0" encoding="utf-8"?>
<sst xmlns="http://schemas.openxmlformats.org/spreadsheetml/2006/main" count="693" uniqueCount="354">
  <si>
    <t>File opened</t>
  </si>
  <si>
    <t>2020-12-18 10:13:27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</si>
  <si>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</si>
  <si>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</si>
  <si>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</si>
  <si>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</si>
  <si>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</si>
  <si>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</si>
  <si>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</si>
  <si>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</si>
  <si>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</si>
  <si>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</si>
  <si>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</si>
  <si>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{"ssb_ref": "34304.3", "flowazero": "0.42501", "co2aspan2": "0", "tbzero": "-0.0452194", "co2azero": "0.968485", "h2oazero": "1.06897", "h2obspan2b": "0.0756432", "flowmeterzero": "0.990522", "co2bspan2": "0", "co2aspan2b": "0.182023", "co2aspanconc1": "995.1", "h2oaspanconc1": "13.51", "h2obzero": "1.0713", "h2obspan2": "0", "co2bspan2b": "0.180987", "co2bspan1": "0.994117", "co2bspan2a": "0.182058", "co2aspanconc2": "0", "tazero": "-0.045269", "h2obspanconc2": "0", "co2bspanconc2": "0", "h2oaspan2": "0", "co2bzero": "0.945393", "co2aspan2a": "0.183186", "h2obspan2a": "0.0741299", "chamberpressurezero": "2.56567", "co2aspan1": "0.993652", "h2oaspanconc2": "0", "h2oaspan2a": "0.0744543", "co2bspanconc1": "995.1", "h2obspan1": "1.02041", "h2obspanconc1": "13.5", "ssa_ref": "31243.3", "oxygen": "21", "flowbzero": "0.21903", "h2oaspan2b": "0.0752776", "h2oaspan1": "1.01106"}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</si>
  <si>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</si>
  <si>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</si>
  <si>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</si>
  <si>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</si>
  <si>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</si>
  <si>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</si>
  <si>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</si>
  <si>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</si>
  <si>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</si>
  <si>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10:13:27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</si>
  <si>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</si>
  <si>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</si>
  <si>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</si>
  <si>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</si>
  <si>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</si>
  <si>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</si>
  <si>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</si>
  <si>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</si>
  <si>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</si>
  <si>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</si>
  <si>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</si>
  <si>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</si>
  <si>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</si>
  <si>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</si>
  <si>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</si>
  <si>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</si>
  <si>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</si>
  <si>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</si>
  <si>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</si>
  <si>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</si>
  <si>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</si>
  <si>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</si>
  <si>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</si>
  <si>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</si>
  <si>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</si>
  <si>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</si>
  <si>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</si>
  <si>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</si>
  <si>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</si>
  <si>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</si>
  <si>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</si>
  <si>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</si>
  <si>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</si>
  <si>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</si>
  <si>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</si>
  <si>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</si>
  <si>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</si>
  <si>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</si>
  <si>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</si>
  <si>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</si>
  <si>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</si>
  <si>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</si>
  <si>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</si>
  <si>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</si>
  <si>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</si>
  <si>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</si>
  <si>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</si>
  <si>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</si>
  <si>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</si>
  <si>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</si>
  <si>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</si>
  <si>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</si>
  <si>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</si>
  <si>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3.1249 71.8716 366.64 602.408 842.442 1009.27 1164.43 1275.42</t>
  </si>
  <si>
    <t>Fs_true</t>
  </si>
  <si>
    <t>0.190669 100.539 402.573 601.078 801.543 1000.49 1201.27 1400.92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</si>
  <si>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</si>
  <si>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</si>
  <si>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</si>
  <si>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</si>
  <si>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</si>
  <si>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</si>
  <si>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</si>
  <si>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</si>
  <si>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</si>
  <si>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</si>
  <si>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</si>
  <si>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</si>
  <si>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</si>
  <si>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</si>
  <si>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</si>
  <si>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</si>
  <si>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</si>
  <si>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</si>
  <si>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</si>
  <si>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</si>
  <si>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</si>
  <si>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</si>
  <si>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</si>
  <si>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</si>
  <si>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</si>
  <si>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</si>
  <si>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</si>
  <si>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</si>
  <si>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</si>
  <si>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</si>
  <si>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</si>
  <si>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</si>
  <si>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</si>
  <si>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</si>
  <si>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</si>
  <si>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</si>
  <si>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</si>
  <si>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</si>
  <si>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</si>
  <si>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</si>
  <si>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</si>
  <si>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</si>
  <si>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</si>
  <si>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</si>
  <si>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</si>
  <si>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</si>
  <si>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</si>
  <si>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</si>
  <si>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</si>
  <si>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</si>
  <si>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</si>
  <si>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</si>
  <si>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</si>
  <si>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</si>
  <si>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</si>
  <si>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</si>
  <si>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</si>
  <si>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</si>
  <si>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</si>
  <si>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</si>
  <si>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</si>
  <si>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</si>
  <si>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</si>
  <si>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</si>
  <si>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</si>
  <si>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</si>
  <si>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</si>
  <si>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</si>
  <si>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</si>
  <si>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</si>
  <si>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</si>
  <si>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</si>
  <si>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</si>
  <si>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</si>
  <si>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</si>
  <si>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</si>
  <si>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</si>
  <si>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</si>
  <si>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</si>
  <si>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</si>
  <si>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</si>
  <si>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</si>
  <si>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</si>
  <si>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</si>
  <si>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</si>
  <si>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</si>
  <si>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</si>
  <si>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</si>
  <si>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</si>
  <si>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</si>
  <si>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</si>
  <si>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</si>
  <si>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</si>
  <si>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</si>
  <si>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</si>
  <si>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</si>
  <si>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</si>
  <si>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</si>
  <si>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</si>
  <si>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</si>
  <si>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</si>
  <si>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</si>
  <si>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</si>
  <si>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</si>
  <si>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</si>
  <si>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</si>
  <si>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</si>
  <si>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</si>
  <si>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</si>
  <si>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</si>
  <si>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</si>
  <si>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</si>
  <si>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</si>
  <si>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</si>
  <si>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</si>
  <si>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</si>
  <si>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</si>
  <si>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</si>
  <si>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</si>
  <si>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</si>
  <si>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</si>
  <si>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</si>
  <si>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</si>
  <si>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</si>
  <si>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</si>
  <si>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</si>
  <si>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</si>
  <si>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</si>
  <si>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</si>
  <si>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</si>
  <si>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</si>
  <si>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</si>
  <si>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</si>
  <si>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</si>
  <si>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</si>
  <si>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</si>
  <si>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</si>
  <si>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</si>
  <si>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</si>
  <si>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</si>
  <si>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</si>
  <si>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</si>
  <si>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</si>
  <si>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</si>
  <si>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</si>
  <si>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</si>
  <si>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</si>
  <si>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</si>
  <si>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</si>
  <si>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</si>
  <si>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</si>
  <si>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</si>
  <si>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</si>
  <si>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</si>
  <si>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</si>
  <si>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</si>
  <si>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</si>
  <si>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</si>
  <si>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</si>
  <si>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</si>
  <si>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</si>
  <si>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</si>
  <si>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</si>
  <si>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</si>
  <si>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</si>
  <si>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</si>
  <si>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</si>
  <si>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</si>
  <si>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</si>
  <si>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</si>
  <si>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</si>
  <si>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</si>
  <si>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</si>
  <si>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</si>
  <si>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</si>
  <si>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</si>
  <si>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</si>
  <si>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</si>
  <si>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</si>
  <si>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</si>
  <si>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</si>
  <si>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</si>
  <si>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</si>
  <si>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</si>
  <si>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</si>
  <si>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</si>
  <si>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</si>
  <si>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</si>
  <si>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</si>
  <si>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</si>
  <si>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</si>
  <si>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</si>
  <si>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</si>
  <si>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</si>
  <si>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</si>
  <si>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</si>
  <si>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</si>
  <si>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</si>
  <si>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</si>
  <si>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</si>
  <si>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</si>
  <si>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</si>
  <si>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</si>
  <si>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10:19:44</t>
  </si>
  <si>
    <t>10:19:44</t>
  </si>
  <si>
    <t>1149</t>
  </si>
  <si>
    <t>_1</t>
  </si>
  <si>
    <t>RECT-4143-20200907-06_33_50</t>
  </si>
  <si>
    <t>RECT-1415-20201218-10_19_46</t>
  </si>
  <si>
    <t>DARK-1416-20201218-10_19_48</t>
  </si>
  <si>
    <t>0: Broadleaf</t>
  </si>
  <si>
    <t>10:12:46</t>
  </si>
  <si>
    <t>1/3</t>
  </si>
  <si>
    <t>20201218 10:21:39</t>
  </si>
  <si>
    <t>10:21:39</t>
  </si>
  <si>
    <t>RECT-1417-20201218-10_21_41</t>
  </si>
  <si>
    <t>DARK-1418-20201218-10_21_43</t>
  </si>
  <si>
    <t>3/3</t>
  </si>
  <si>
    <t>20201218 10:22:50</t>
  </si>
  <si>
    <t>10:22:50</t>
  </si>
  <si>
    <t>RECT-1419-20201218-10_22_52</t>
  </si>
  <si>
    <t>DARK-1420-20201218-10_22_54</t>
  </si>
  <si>
    <t>10:23:15</t>
  </si>
  <si>
    <t>20201218 10:24:30</t>
  </si>
  <si>
    <t>10:24:30</t>
  </si>
  <si>
    <t>RECT-1421-20201218-10_24_32</t>
  </si>
  <si>
    <t>DARK-1422-20201218-10_24_34</t>
  </si>
  <si>
    <t>20201218 10:25:59</t>
  </si>
  <si>
    <t>10:25:59</t>
  </si>
  <si>
    <t>RECT-1423-20201218-10_26_01</t>
  </si>
  <si>
    <t>DARK-1424-20201218-10_26_03</t>
  </si>
  <si>
    <t>20201218 10:27:14</t>
  </si>
  <si>
    <t>10:27:14</t>
  </si>
  <si>
    <t>RECT-1425-20201218-10_27_16</t>
  </si>
  <si>
    <t>DARK-1426-20201218-10_27_18</t>
  </si>
  <si>
    <t>20201218 10:28:41</t>
  </si>
  <si>
    <t>10:28:41</t>
  </si>
  <si>
    <t>RECT-1427-20201218-10_28_43</t>
  </si>
  <si>
    <t>DARK-1428-20201218-10_28_45</t>
  </si>
  <si>
    <t>20201218 10:30:24</t>
  </si>
  <si>
    <t>10:30:24</t>
  </si>
  <si>
    <t>RECT-1429-20201218-10_30_26</t>
  </si>
  <si>
    <t>DARK-1430-20201218-10_30_28</t>
  </si>
  <si>
    <t>20201218 10:32:24</t>
  </si>
  <si>
    <t>10:32:24</t>
  </si>
  <si>
    <t>RECT-1431-20201218-10_32_27</t>
  </si>
  <si>
    <t>DARK-1432-20201218-10_32_29</t>
  </si>
  <si>
    <t>2/3</t>
  </si>
  <si>
    <t>20201218 10:34:25</t>
  </si>
  <si>
    <t>10:34:25</t>
  </si>
  <si>
    <t>RECT-1433-20201218-10_34_27</t>
  </si>
  <si>
    <t>DARK-1434-20201218-10_34_29</t>
  </si>
  <si>
    <t>10:34:46</t>
  </si>
  <si>
    <t>20201218 10:36:47</t>
  </si>
  <si>
    <t>10:36:47</t>
  </si>
  <si>
    <t>RECT-1435-20201218-10_36_49</t>
  </si>
  <si>
    <t>DARK-1436-20201218-10_36_51</t>
  </si>
  <si>
    <t>20201218 10:38:47</t>
  </si>
  <si>
    <t>10:38:47</t>
  </si>
  <si>
    <t>RECT-1437-20201218-10_38_50</t>
  </si>
  <si>
    <t>DARK-1438-20201218-10_38_52</t>
  </si>
  <si>
    <t>20201218 10:40:48</t>
  </si>
  <si>
    <t>10:40:48</t>
  </si>
  <si>
    <t>RECT-1439-20201218-10_40_50</t>
  </si>
  <si>
    <t>DARK-1440-20201218-10_40_52</t>
  </si>
  <si>
    <t>20201218 10:42:49</t>
  </si>
  <si>
    <t>10:42:49</t>
  </si>
  <si>
    <t>RECT-1441-20201218-10_42_51</t>
  </si>
  <si>
    <t>DARK-1442-20201218-10_42_53</t>
  </si>
  <si>
    <t>20201218 10:44:49</t>
  </si>
  <si>
    <t>10:44:49</t>
  </si>
  <si>
    <t>RECT-1443-20201218-10_44_52</t>
  </si>
  <si>
    <t>DARK-1444-20201218-10_44_54</t>
  </si>
  <si>
    <t>10:45:23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</si>
</sst>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1608315584.0999999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1608315576.3499999</v>
      </c>
      <c r="I17">
        <f t="shared" ref="I17:I31" si="0">BW17*AG17*(BS17-BT17)/(100*BL17*(1000-AG17*BS17))</f>
        <v>4.5433381997892115E-4</v>
      </c>
      <c r="J17">
        <f t="shared" ref="J17:J31" si="1">BW17*AG17*(BR17-BQ17*(1000-AG17*BT17)/(1000-AG17*BS17))/(100*BL17)</f>
        <v>2.6102510280558655</v>
      </c>
      <c r="K17">
        <f t="shared" ref="K17:K31" si="2">BQ17 - IF(AG17&gt;1, J17*BL17*100/(AI17*CE17), 0)</f>
        <v>401.55346666666702</v>
      </c>
      <c r="L17">
        <f t="shared" ref="L17:L31" si="3">((R17-I17/2)*K17-J17)/(R17+I17/2)</f>
        <v>226.43786845927448</v>
      </c>
      <c r="M17">
        <f t="shared" ref="M17:M31" si="4">L17*(BX17+BY17)/1000</f>
        <v>23.225044318309482</v>
      </c>
      <c r="N17">
        <f t="shared" ref="N17:N31" si="5">(BQ17 - IF(AG17&gt;1, J17*BL17*100/(AI17*CE17), 0))*(BX17+BY17)/1000</f>
        <v>41.186119278372722</v>
      </c>
      <c r="O17">
        <f t="shared" ref="O17:O31" si="6">2/((1/Q17-1/P17)+SIGN(Q17)*SQRT((1/Q17-1/P17)*(1/Q17-1/P17) + 4*BM17/((BM17+1)*(BM17+1))*(2*1/Q17*1/P17-1/P17*1/P17)))</f>
        <v>2.5254395726220093E-2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2.9746563831813146</v>
      </c>
      <c r="Q17">
        <f t="shared" ref="Q17:Q31" si="8">I17*(1000-(1000*0.61365*EXP(17.502*U17/(240.97+U17))/(BX17+BY17)+BS17)/2)/(1000*0.61365*EXP(17.502*U17/(240.97+U17))/(BX17+BY17)-BS17)</f>
        <v>2.5135884753807951E-2</v>
      </c>
      <c r="R17">
        <f t="shared" ref="R17:R31" si="9">1/((BM17+1)/(O17/1.6)+1/(P17/1.37)) + BM17/((BM17+1)/(O17/1.6) + BM17/(P17/1.37))</f>
        <v>1.5720529223766013E-2</v>
      </c>
      <c r="S17">
        <f t="shared" ref="S17:S31" si="10">(BI17*BK17)</f>
        <v>231.29581677327403</v>
      </c>
      <c r="T17">
        <f t="shared" ref="T17:T31" si="11">(BZ17+(S17+2*0.95*0.0000000567*(((BZ17+$B$7)+273)^4-(BZ17+273)^4)-44100*I17)/(1.84*29.3*P17+8*0.95*0.0000000567*(BZ17+273)^3))</f>
        <v>29.232064884577287</v>
      </c>
      <c r="U17">
        <f t="shared" ref="U17:U31" si="12">($C$7*CA17+$D$7*CB17+$E$7*T17)</f>
        <v>29.0406333333333</v>
      </c>
      <c r="V17">
        <f t="shared" ref="V17:V31" si="13">0.61365*EXP(17.502*U17/(240.97+U17))</f>
        <v>4.0312387355529022</v>
      </c>
      <c r="W17">
        <f t="shared" ref="W17:W31" si="14">(X17/Y17*100)</f>
        <v>58.852090124034909</v>
      </c>
      <c r="X17">
        <f t="shared" ref="X17:X31" si="15">BS17*(BX17+BY17)/1000</f>
        <v>2.2339518589806313</v>
      </c>
      <c r="Y17">
        <f t="shared" ref="Y17:Y31" si="16">0.61365*EXP(17.502*BZ17/(240.97+BZ17))</f>
        <v>3.7958751410059035</v>
      </c>
      <c r="Z17">
        <f t="shared" ref="Z17:Z31" si="17">(V17-BS17*(BX17+BY17)/1000)</f>
        <v>1.7972868765722709</v>
      </c>
      <c r="AA17">
        <f t="shared" ref="AA17:AA31" si="18">(-I17*44100)</f>
        <v>-20.036121461070422</v>
      </c>
      <c r="AB17">
        <f t="shared" ref="AB17:AB31" si="19">2*29.3*P17*0.92*(BZ17-U17)</f>
        <v>-166.13549930938481</v>
      </c>
      <c r="AC17">
        <f t="shared" ref="AC17:AC31" si="20">2*0.95*0.0000000567*(((BZ17+$B$7)+273)^4-(U17+273)^4)</f>
        <v>-12.237648583411916</v>
      </c>
      <c r="AD17">
        <f t="shared" ref="AD17:AD31" si="21">S17+AC17+AA17+AB17</f>
        <v>32.886547419406867</v>
      </c>
      <c r="AE17">
        <v>2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54065.101794854505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740.53365384615404</v>
      </c>
      <c r="AR17">
        <v>906.86</v>
      </c>
      <c r="AS17">
        <f t="shared" ref="AS17:AS31" si="27">1-AQ17/AR17</f>
        <v>0.18340906661871292</v>
      </c>
      <c r="AT17">
        <v>0.5</v>
      </c>
      <c r="AU17">
        <f t="shared" ref="AU17:AU31" si="28">BI17</f>
        <v>1180.2059518535489</v>
      </c>
      <c r="AV17">
        <f t="shared" ref="AV17:AV31" si="29">J17</f>
        <v>2.6102510280558655</v>
      </c>
      <c r="AW17">
        <f t="shared" ref="AW17:AW31" si="30">AS17*AT17*AU17</f>
        <v>108.23023602365453</v>
      </c>
      <c r="AX17">
        <f t="shared" ref="AX17:AX31" si="31">BC17/AR17</f>
        <v>0.3855280859228547</v>
      </c>
      <c r="AY17">
        <f t="shared" ref="AY17:AY31" si="32">(AV17-AO17)/AU17</f>
        <v>2.7012221916566694E-3</v>
      </c>
      <c r="AZ17">
        <f t="shared" ref="AZ17:AZ31" si="33">(AL17-AR17)/AR17</f>
        <v>2.597115320997728</v>
      </c>
      <c r="BA17" t="s">
        <v>289</v>
      </c>
      <c r="BB17">
        <v>557.24</v>
      </c>
      <c r="BC17">
        <f t="shared" ref="BC17:BC31" si="34">AR17-BB17</f>
        <v>349.62</v>
      </c>
      <c r="BD17">
        <f t="shared" ref="BD17:BD31" si="35">(AR17-AQ17)/(AR17-BB17)</f>
        <v>0.47573464376707847</v>
      </c>
      <c r="BE17">
        <f t="shared" ref="BE17:BE31" si="36">(AL17-AR17)/(AL17-BB17)</f>
        <v>0.87074281658064789</v>
      </c>
      <c r="BF17">
        <f t="shared" ref="BF17:BF31" si="37">(AR17-AQ17)/(AR17-AK17)</f>
        <v>0.86907551507648617</v>
      </c>
      <c r="BG17">
        <f t="shared" ref="BG17:BG31" si="38">(AL17-AR17)/(AL17-AK17)</f>
        <v>0.92484770058696586</v>
      </c>
      <c r="BH17">
        <f t="shared" ref="BH17:BH31" si="39">$B$11*CF17+$C$11*CG17+$F$11*CH17*(1-CK17)</f>
        <v>1400.0243333333301</v>
      </c>
      <c r="BI17">
        <f t="shared" ref="BI17:BI31" si="40">BH17*BJ17</f>
        <v>1180.2059518535489</v>
      </c>
      <c r="BJ17">
        <f t="shared" ref="BJ17:BJ31" si="41">($B$11*$D$9+$C$11*$D$9+$F$11*((CU17+CM17)/MAX(CU17+CM17+CV17, 0.1)*$I$9+CV17/MAX(CU17+CM17+CV17, 0.1)*$J$9))/($B$11+$C$11+$F$11)</f>
        <v>0.84298959936188123</v>
      </c>
      <c r="BK17">
        <f t="shared" ref="BK17:BK31" si="42">($B$11*$K$9+$C$11*$K$9+$F$11*((CU17+CM17)/MAX(CU17+CM17+CV17, 0.1)*$P$9+CV17/MAX(CU17+CM17+CV17, 0.1)*$Q$9))/($B$11+$C$11+$F$11)</f>
        <v>0.19597919872376257</v>
      </c>
      <c r="BL17">
        <v>6</v>
      </c>
      <c r="BM17">
        <v>0.5</v>
      </c>
      <c r="BN17" t="s">
        <v>290</v>
      </c>
      <c r="BO17">
        <v>2</v>
      </c>
      <c r="BP17">
        <v>1608315576.3499999</v>
      </c>
      <c r="BQ17">
        <v>401.55346666666702</v>
      </c>
      <c r="BR17">
        <v>404.90469999999999</v>
      </c>
      <c r="BS17">
        <v>21.780423333333299</v>
      </c>
      <c r="BT17">
        <v>21.2470966666667</v>
      </c>
      <c r="BU17">
        <v>395.91146666666702</v>
      </c>
      <c r="BV17">
        <v>21.64424</v>
      </c>
      <c r="BW17">
        <v>499.99926666666698</v>
      </c>
      <c r="BX17">
        <v>102.46703333333301</v>
      </c>
      <c r="BY17">
        <v>9.9928970000000006E-2</v>
      </c>
      <c r="BZ17">
        <v>28.00468</v>
      </c>
      <c r="CA17">
        <v>29.0406333333333</v>
      </c>
      <c r="CB17">
        <v>999.9</v>
      </c>
      <c r="CC17">
        <v>0</v>
      </c>
      <c r="CD17">
        <v>0</v>
      </c>
      <c r="CE17">
        <v>10012.4126666667</v>
      </c>
      <c r="CF17">
        <v>0</v>
      </c>
      <c r="CG17">
        <v>558.42416666666702</v>
      </c>
      <c r="CH17">
        <v>1400.0243333333301</v>
      </c>
      <c r="CI17">
        <v>0.89998940000000005</v>
      </c>
      <c r="CJ17">
        <v>0.10001060000000001</v>
      </c>
      <c r="CK17">
        <v>0</v>
      </c>
      <c r="CL17">
        <v>740.57993333333297</v>
      </c>
      <c r="CM17">
        <v>4.9993800000000004</v>
      </c>
      <c r="CN17">
        <v>10334.8766666667</v>
      </c>
      <c r="CO17">
        <v>11164.496666666701</v>
      </c>
      <c r="CP17">
        <v>46.030999999999999</v>
      </c>
      <c r="CQ17">
        <v>47.993699999999997</v>
      </c>
      <c r="CR17">
        <v>46.75</v>
      </c>
      <c r="CS17">
        <v>48.072499999999998</v>
      </c>
      <c r="CT17">
        <v>47.7644666666666</v>
      </c>
      <c r="CU17">
        <v>1255.5073333333301</v>
      </c>
      <c r="CV17">
        <v>139.517</v>
      </c>
      <c r="CW17">
        <v>0</v>
      </c>
      <c r="CX17">
        <v>1608315586.0999999</v>
      </c>
      <c r="CY17">
        <v>0</v>
      </c>
      <c r="CZ17">
        <v>740.53365384615404</v>
      </c>
      <c r="DA17">
        <v>-7.8272478536348604</v>
      </c>
      <c r="DB17">
        <v>-97.832478591419701</v>
      </c>
      <c r="DC17">
        <v>10334.0307692308</v>
      </c>
      <c r="DD17">
        <v>15</v>
      </c>
      <c r="DE17">
        <v>1608315166.5999999</v>
      </c>
      <c r="DF17" t="s">
        <v>291</v>
      </c>
      <c r="DG17">
        <v>1608315166.5999999</v>
      </c>
      <c r="DH17">
        <v>1608315152.0999999</v>
      </c>
      <c r="DI17">
        <v>1</v>
      </c>
      <c r="DJ17">
        <v>-0.58799999999999997</v>
      </c>
      <c r="DK17">
        <v>-1.4E-2</v>
      </c>
      <c r="DL17">
        <v>5.6420000000000003</v>
      </c>
      <c r="DM17">
        <v>0.13600000000000001</v>
      </c>
      <c r="DN17">
        <v>1401</v>
      </c>
      <c r="DO17">
        <v>20</v>
      </c>
      <c r="DP17">
        <v>0.52</v>
      </c>
      <c r="DQ17">
        <v>0.12</v>
      </c>
      <c r="DR17">
        <v>2.5601759323644302</v>
      </c>
      <c r="DS17">
        <v>3.24102325550224</v>
      </c>
      <c r="DT17">
        <v>0.23635824087430901</v>
      </c>
      <c r="DU17">
        <v>0</v>
      </c>
      <c r="DV17">
        <v>-3.3206423333333301</v>
      </c>
      <c r="DW17">
        <v>-3.8081029588431599</v>
      </c>
      <c r="DX17">
        <v>0.27819910461973502</v>
      </c>
      <c r="DY17">
        <v>0</v>
      </c>
      <c r="DZ17">
        <v>0.53264166666666701</v>
      </c>
      <c r="EA17">
        <v>7.2189010011122906E-2</v>
      </c>
      <c r="EB17">
        <v>6.0934977275416803E-3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5.6420000000000003</v>
      </c>
      <c r="EJ17">
        <v>0.13619999999999999</v>
      </c>
      <c r="EK17">
        <v>5.6419047619051499</v>
      </c>
      <c r="EL17">
        <v>0</v>
      </c>
      <c r="EM17">
        <v>0</v>
      </c>
      <c r="EN17">
        <v>0</v>
      </c>
      <c r="EO17">
        <v>0.13617500000000099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7</v>
      </c>
      <c r="EX17">
        <v>7.2</v>
      </c>
      <c r="EY17">
        <v>2</v>
      </c>
      <c r="EZ17">
        <v>480.09399999999999</v>
      </c>
      <c r="FA17">
        <v>580.73500000000001</v>
      </c>
      <c r="FB17">
        <v>24.648900000000001</v>
      </c>
      <c r="FC17">
        <v>31.3474</v>
      </c>
      <c r="FD17">
        <v>30.0002</v>
      </c>
      <c r="FE17">
        <v>31.004799999999999</v>
      </c>
      <c r="FF17">
        <v>31.029699999999998</v>
      </c>
      <c r="FG17">
        <v>20.430299999999999</v>
      </c>
      <c r="FH17">
        <v>48.641100000000002</v>
      </c>
      <c r="FI17">
        <v>98.139499999999998</v>
      </c>
      <c r="FJ17">
        <v>24.641999999999999</v>
      </c>
      <c r="FK17">
        <v>404.51799999999997</v>
      </c>
      <c r="FL17">
        <v>21.084499999999998</v>
      </c>
      <c r="FM17">
        <v>101.255</v>
      </c>
      <c r="FN17">
        <v>100.703</v>
      </c>
    </row>
    <row r="18" spans="1:170" x14ac:dyDescent="0.25">
      <c r="A18">
        <v>2</v>
      </c>
      <c r="B18">
        <v>1608315699.0999999</v>
      </c>
      <c r="C18">
        <v>115</v>
      </c>
      <c r="D18" t="s">
        <v>293</v>
      </c>
      <c r="E18" t="s">
        <v>294</v>
      </c>
      <c r="F18" t="s">
        <v>285</v>
      </c>
      <c r="G18" t="s">
        <v>286</v>
      </c>
      <c r="H18">
        <v>1608315691.0999999</v>
      </c>
      <c r="I18">
        <f t="shared" si="0"/>
        <v>8.0014733168774625E-4</v>
      </c>
      <c r="J18">
        <f t="shared" si="1"/>
        <v>-2.9963187310481372</v>
      </c>
      <c r="K18">
        <f t="shared" si="2"/>
        <v>49.544206451612901</v>
      </c>
      <c r="L18">
        <f t="shared" si="3"/>
        <v>154.40421575851929</v>
      </c>
      <c r="M18">
        <f t="shared" si="4"/>
        <v>15.838068899044098</v>
      </c>
      <c r="N18">
        <f t="shared" si="5"/>
        <v>5.0820150957297621</v>
      </c>
      <c r="O18">
        <f t="shared" si="6"/>
        <v>4.4792627259612167E-2</v>
      </c>
      <c r="P18">
        <f t="shared" si="7"/>
        <v>2.9737552428988505</v>
      </c>
      <c r="Q18">
        <f t="shared" si="8"/>
        <v>4.4421152143232862E-2</v>
      </c>
      <c r="R18">
        <f t="shared" si="9"/>
        <v>2.7796338731961981E-2</v>
      </c>
      <c r="S18">
        <f t="shared" si="10"/>
        <v>231.29119235934724</v>
      </c>
      <c r="T18">
        <f t="shared" si="11"/>
        <v>29.113384731691095</v>
      </c>
      <c r="U18">
        <f t="shared" si="12"/>
        <v>28.8370483870968</v>
      </c>
      <c r="V18">
        <f t="shared" si="13"/>
        <v>3.9840059106960379</v>
      </c>
      <c r="W18">
        <f t="shared" si="14"/>
        <v>57.848372189965737</v>
      </c>
      <c r="X18">
        <f t="shared" si="15"/>
        <v>2.1919640934170199</v>
      </c>
      <c r="Y18">
        <f t="shared" si="16"/>
        <v>3.7891543191897004</v>
      </c>
      <c r="Z18">
        <f t="shared" si="17"/>
        <v>1.792041817279018</v>
      </c>
      <c r="AA18">
        <f t="shared" si="18"/>
        <v>-35.286497327429608</v>
      </c>
      <c r="AB18">
        <f t="shared" si="19"/>
        <v>-138.31934992992026</v>
      </c>
      <c r="AC18">
        <f t="shared" si="20"/>
        <v>-10.179912684542463</v>
      </c>
      <c r="AD18">
        <f t="shared" si="21"/>
        <v>47.505432417454898</v>
      </c>
      <c r="AE18">
        <v>1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54044.321341526156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743.47799999999995</v>
      </c>
      <c r="AR18">
        <v>862.74</v>
      </c>
      <c r="AS18">
        <f t="shared" si="27"/>
        <v>0.13823631685096327</v>
      </c>
      <c r="AT18">
        <v>0.5</v>
      </c>
      <c r="AU18">
        <f t="shared" si="28"/>
        <v>1180.1851179824416</v>
      </c>
      <c r="AV18">
        <f t="shared" si="29"/>
        <v>-2.9963187310481372</v>
      </c>
      <c r="AW18">
        <f t="shared" si="30"/>
        <v>81.572221956106134</v>
      </c>
      <c r="AX18">
        <f t="shared" si="31"/>
        <v>0.34064724018823744</v>
      </c>
      <c r="AY18">
        <f t="shared" si="32"/>
        <v>-2.0493151577495971E-3</v>
      </c>
      <c r="AZ18">
        <f t="shared" si="33"/>
        <v>2.7810696154113641</v>
      </c>
      <c r="BA18" t="s">
        <v>296</v>
      </c>
      <c r="BB18">
        <v>568.85</v>
      </c>
      <c r="BC18">
        <f t="shared" si="34"/>
        <v>293.89</v>
      </c>
      <c r="BD18">
        <f t="shared" si="35"/>
        <v>0.40580489298717226</v>
      </c>
      <c r="BE18">
        <f t="shared" si="36"/>
        <v>0.89087823914036313</v>
      </c>
      <c r="BF18">
        <f t="shared" si="37"/>
        <v>0.80985677124142008</v>
      </c>
      <c r="BG18">
        <f t="shared" si="38"/>
        <v>0.94217274051949751</v>
      </c>
      <c r="BH18">
        <f t="shared" si="39"/>
        <v>1400</v>
      </c>
      <c r="BI18">
        <f t="shared" si="40"/>
        <v>1180.1851179824416</v>
      </c>
      <c r="BJ18">
        <f t="shared" si="41"/>
        <v>0.84298936998745833</v>
      </c>
      <c r="BK18">
        <f t="shared" si="42"/>
        <v>0.19597873997491663</v>
      </c>
      <c r="BL18">
        <v>6</v>
      </c>
      <c r="BM18">
        <v>0.5</v>
      </c>
      <c r="BN18" t="s">
        <v>290</v>
      </c>
      <c r="BO18">
        <v>2</v>
      </c>
      <c r="BP18">
        <v>1608315691.0999999</v>
      </c>
      <c r="BQ18">
        <v>49.544206451612901</v>
      </c>
      <c r="BR18">
        <v>45.9961967741935</v>
      </c>
      <c r="BS18">
        <v>21.369303225806501</v>
      </c>
      <c r="BT18">
        <v>20.429645161290299</v>
      </c>
      <c r="BU18">
        <v>43.902299999999997</v>
      </c>
      <c r="BV18">
        <v>21.233129032258098</v>
      </c>
      <c r="BW18">
        <v>500.00022580645202</v>
      </c>
      <c r="BX18">
        <v>102.475451612903</v>
      </c>
      <c r="BY18">
        <v>9.9914100000000006E-2</v>
      </c>
      <c r="BZ18">
        <v>27.9742838709677</v>
      </c>
      <c r="CA18">
        <v>28.8370483870968</v>
      </c>
      <c r="CB18">
        <v>999.9</v>
      </c>
      <c r="CC18">
        <v>0</v>
      </c>
      <c r="CD18">
        <v>0</v>
      </c>
      <c r="CE18">
        <v>10006.488064516099</v>
      </c>
      <c r="CF18">
        <v>0</v>
      </c>
      <c r="CG18">
        <v>612.14106451612895</v>
      </c>
      <c r="CH18">
        <v>1400</v>
      </c>
      <c r="CI18">
        <v>0.89999477419354801</v>
      </c>
      <c r="CJ18">
        <v>0.10000522580645201</v>
      </c>
      <c r="CK18">
        <v>0</v>
      </c>
      <c r="CL18">
        <v>743.47180645161302</v>
      </c>
      <c r="CM18">
        <v>4.9993800000000004</v>
      </c>
      <c r="CN18">
        <v>10378.058064516101</v>
      </c>
      <c r="CO18">
        <v>11164.316129032301</v>
      </c>
      <c r="CP18">
        <v>46.436999999999998</v>
      </c>
      <c r="CQ18">
        <v>48.281999999999996</v>
      </c>
      <c r="CR18">
        <v>47.133000000000003</v>
      </c>
      <c r="CS18">
        <v>48.372967741935497</v>
      </c>
      <c r="CT18">
        <v>48.133000000000003</v>
      </c>
      <c r="CU18">
        <v>1255.4961290322599</v>
      </c>
      <c r="CV18">
        <v>139.50387096774199</v>
      </c>
      <c r="CW18">
        <v>0</v>
      </c>
      <c r="CX18">
        <v>114.09999990463299</v>
      </c>
      <c r="CY18">
        <v>0</v>
      </c>
      <c r="CZ18">
        <v>743.47799999999995</v>
      </c>
      <c r="DA18">
        <v>1.3133675450801501</v>
      </c>
      <c r="DB18">
        <v>17.89059841393</v>
      </c>
      <c r="DC18">
        <v>10378.15</v>
      </c>
      <c r="DD18">
        <v>15</v>
      </c>
      <c r="DE18">
        <v>1608315166.5999999</v>
      </c>
      <c r="DF18" t="s">
        <v>291</v>
      </c>
      <c r="DG18">
        <v>1608315166.5999999</v>
      </c>
      <c r="DH18">
        <v>1608315152.0999999</v>
      </c>
      <c r="DI18">
        <v>1</v>
      </c>
      <c r="DJ18">
        <v>-0.58799999999999997</v>
      </c>
      <c r="DK18">
        <v>-1.4E-2</v>
      </c>
      <c r="DL18">
        <v>5.6420000000000003</v>
      </c>
      <c r="DM18">
        <v>0.13600000000000001</v>
      </c>
      <c r="DN18">
        <v>1401</v>
      </c>
      <c r="DO18">
        <v>20</v>
      </c>
      <c r="DP18">
        <v>0.52</v>
      </c>
      <c r="DQ18">
        <v>0.12</v>
      </c>
      <c r="DR18">
        <v>-2.9977287545218299</v>
      </c>
      <c r="DS18">
        <v>2.2144745582992099E-2</v>
      </c>
      <c r="DT18">
        <v>3.5873783923977998E-2</v>
      </c>
      <c r="DU18">
        <v>1</v>
      </c>
      <c r="DV18">
        <v>3.54841733333333</v>
      </c>
      <c r="DW18">
        <v>-2.87006896551706E-2</v>
      </c>
      <c r="DX18">
        <v>4.4329243841459302E-2</v>
      </c>
      <c r="DY18">
        <v>1</v>
      </c>
      <c r="DZ18">
        <v>0.93959206666666695</v>
      </c>
      <c r="EA18">
        <v>0.136074286985541</v>
      </c>
      <c r="EB18">
        <v>1.5960787939892598E-2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5.6420000000000003</v>
      </c>
      <c r="EJ18">
        <v>0.13619999999999999</v>
      </c>
      <c r="EK18">
        <v>5.6419047619051499</v>
      </c>
      <c r="EL18">
        <v>0</v>
      </c>
      <c r="EM18">
        <v>0</v>
      </c>
      <c r="EN18">
        <v>0</v>
      </c>
      <c r="EO18">
        <v>0.13617500000000099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8.9</v>
      </c>
      <c r="EX18">
        <v>9.1</v>
      </c>
      <c r="EY18">
        <v>2</v>
      </c>
      <c r="EZ18">
        <v>480.93599999999998</v>
      </c>
      <c r="FA18">
        <v>577.029</v>
      </c>
      <c r="FB18">
        <v>24.756799999999998</v>
      </c>
      <c r="FC18">
        <v>31.304500000000001</v>
      </c>
      <c r="FD18">
        <v>29.999199999999998</v>
      </c>
      <c r="FE18">
        <v>30.998799999999999</v>
      </c>
      <c r="FF18">
        <v>31.0167</v>
      </c>
      <c r="FG18">
        <v>4.9661900000000001</v>
      </c>
      <c r="FH18">
        <v>55.065100000000001</v>
      </c>
      <c r="FI18">
        <v>97.017799999999994</v>
      </c>
      <c r="FJ18">
        <v>24.775600000000001</v>
      </c>
      <c r="FK18">
        <v>46.218899999999998</v>
      </c>
      <c r="FL18">
        <v>20.476700000000001</v>
      </c>
      <c r="FM18">
        <v>101.26900000000001</v>
      </c>
      <c r="FN18">
        <v>100.71899999999999</v>
      </c>
    </row>
    <row r="19" spans="1:170" x14ac:dyDescent="0.25">
      <c r="A19">
        <v>3</v>
      </c>
      <c r="B19">
        <v>1608315770.0999999</v>
      </c>
      <c r="C19">
        <v>186</v>
      </c>
      <c r="D19" t="s">
        <v>298</v>
      </c>
      <c r="E19" t="s">
        <v>299</v>
      </c>
      <c r="F19" t="s">
        <v>285</v>
      </c>
      <c r="G19" t="s">
        <v>286</v>
      </c>
      <c r="H19">
        <v>1608315762.3499999</v>
      </c>
      <c r="I19">
        <f t="shared" si="0"/>
        <v>1.0289751524606163E-3</v>
      </c>
      <c r="J19">
        <f t="shared" si="1"/>
        <v>0.33791918879610822</v>
      </c>
      <c r="K19">
        <f t="shared" si="2"/>
        <v>76.630056666666704</v>
      </c>
      <c r="L19">
        <f t="shared" si="3"/>
        <v>65.079448655860233</v>
      </c>
      <c r="M19">
        <f t="shared" si="4"/>
        <v>6.6761076351793429</v>
      </c>
      <c r="N19">
        <f t="shared" si="5"/>
        <v>7.8610147590808133</v>
      </c>
      <c r="O19">
        <f t="shared" si="6"/>
        <v>5.7430507619428736E-2</v>
      </c>
      <c r="P19">
        <f t="shared" si="7"/>
        <v>2.9738423125280105</v>
      </c>
      <c r="Q19">
        <f t="shared" si="8"/>
        <v>5.6821399488786312E-2</v>
      </c>
      <c r="R19">
        <f t="shared" si="9"/>
        <v>3.5567562186677198E-2</v>
      </c>
      <c r="S19">
        <f t="shared" si="10"/>
        <v>231.28993047571782</v>
      </c>
      <c r="T19">
        <f t="shared" si="11"/>
        <v>29.075771910213422</v>
      </c>
      <c r="U19">
        <f t="shared" si="12"/>
        <v>28.828686666666702</v>
      </c>
      <c r="V19">
        <f t="shared" si="13"/>
        <v>3.9820763077285961</v>
      </c>
      <c r="W19">
        <f t="shared" si="14"/>
        <v>57.466837718182106</v>
      </c>
      <c r="X19">
        <f t="shared" si="15"/>
        <v>2.1801858100361722</v>
      </c>
      <c r="Y19">
        <f t="shared" si="16"/>
        <v>3.7938155231854296</v>
      </c>
      <c r="Z19">
        <f t="shared" si="17"/>
        <v>1.8018904976924239</v>
      </c>
      <c r="AA19">
        <f t="shared" si="18"/>
        <v>-45.377804223513181</v>
      </c>
      <c r="AB19">
        <f t="shared" si="19"/>
        <v>-133.60215019773463</v>
      </c>
      <c r="AC19">
        <f t="shared" si="20"/>
        <v>-9.8330735510861338</v>
      </c>
      <c r="AD19">
        <f t="shared" si="21"/>
        <v>42.476902503383883</v>
      </c>
      <c r="AE19">
        <v>1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54043.273626147347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740.87703846153897</v>
      </c>
      <c r="AR19">
        <v>858.47</v>
      </c>
      <c r="AS19">
        <f t="shared" si="27"/>
        <v>0.13697969822878031</v>
      </c>
      <c r="AT19">
        <v>0.5</v>
      </c>
      <c r="AU19">
        <f t="shared" si="28"/>
        <v>1180.1821818532289</v>
      </c>
      <c r="AV19">
        <f t="shared" si="29"/>
        <v>0.33791918879610822</v>
      </c>
      <c r="AW19">
        <f t="shared" si="30"/>
        <v>80.830499562619408</v>
      </c>
      <c r="AX19">
        <f t="shared" si="31"/>
        <v>0.33951099048306876</v>
      </c>
      <c r="AY19">
        <f t="shared" si="32"/>
        <v>7.7586891472507106E-4</v>
      </c>
      <c r="AZ19">
        <f t="shared" si="33"/>
        <v>2.7998765245145427</v>
      </c>
      <c r="BA19" t="s">
        <v>301</v>
      </c>
      <c r="BB19">
        <v>567.01</v>
      </c>
      <c r="BC19">
        <f t="shared" si="34"/>
        <v>291.46000000000004</v>
      </c>
      <c r="BD19">
        <f t="shared" si="35"/>
        <v>0.40346174960015452</v>
      </c>
      <c r="BE19">
        <f t="shared" si="36"/>
        <v>0.89185438597142186</v>
      </c>
      <c r="BF19">
        <f t="shared" si="37"/>
        <v>0.82236821578236285</v>
      </c>
      <c r="BG19">
        <f t="shared" si="38"/>
        <v>0.94384948395811719</v>
      </c>
      <c r="BH19">
        <f t="shared" si="39"/>
        <v>1399.9970000000001</v>
      </c>
      <c r="BI19">
        <f t="shared" si="40"/>
        <v>1180.1821818532289</v>
      </c>
      <c r="BJ19">
        <f t="shared" si="41"/>
        <v>0.84298907915747601</v>
      </c>
      <c r="BK19">
        <f t="shared" si="42"/>
        <v>0.19597815831495222</v>
      </c>
      <c r="BL19">
        <v>6</v>
      </c>
      <c r="BM19">
        <v>0.5</v>
      </c>
      <c r="BN19" t="s">
        <v>290</v>
      </c>
      <c r="BO19">
        <v>2</v>
      </c>
      <c r="BP19">
        <v>1608315762.3499999</v>
      </c>
      <c r="BQ19">
        <v>76.630056666666704</v>
      </c>
      <c r="BR19">
        <v>77.130170000000007</v>
      </c>
      <c r="BS19">
        <v>21.252696666666701</v>
      </c>
      <c r="BT19">
        <v>20.0441933333333</v>
      </c>
      <c r="BU19">
        <v>73.729056666666693</v>
      </c>
      <c r="BV19">
        <v>21.121696666666701</v>
      </c>
      <c r="BW19">
        <v>500.0102</v>
      </c>
      <c r="BX19">
        <v>102.484033333333</v>
      </c>
      <c r="BY19">
        <v>9.9927856666666703E-2</v>
      </c>
      <c r="BZ19">
        <v>27.995370000000001</v>
      </c>
      <c r="CA19">
        <v>28.828686666666702</v>
      </c>
      <c r="CB19">
        <v>999.9</v>
      </c>
      <c r="CC19">
        <v>0</v>
      </c>
      <c r="CD19">
        <v>0</v>
      </c>
      <c r="CE19">
        <v>10006.143</v>
      </c>
      <c r="CF19">
        <v>0</v>
      </c>
      <c r="CG19">
        <v>418.89916666666699</v>
      </c>
      <c r="CH19">
        <v>1399.9970000000001</v>
      </c>
      <c r="CI19">
        <v>0.90000760000000002</v>
      </c>
      <c r="CJ19">
        <v>9.9992399999999995E-2</v>
      </c>
      <c r="CK19">
        <v>0</v>
      </c>
      <c r="CL19">
        <v>740.93589999999995</v>
      </c>
      <c r="CM19">
        <v>4.9993800000000004</v>
      </c>
      <c r="CN19">
        <v>10351.27</v>
      </c>
      <c r="CO19">
        <v>11164.3266666667</v>
      </c>
      <c r="CP19">
        <v>46.686999999999998</v>
      </c>
      <c r="CQ19">
        <v>48.436999999999998</v>
      </c>
      <c r="CR19">
        <v>47.375</v>
      </c>
      <c r="CS19">
        <v>48.5</v>
      </c>
      <c r="CT19">
        <v>48.358199999999997</v>
      </c>
      <c r="CU19">
        <v>1255.5070000000001</v>
      </c>
      <c r="CV19">
        <v>139.49</v>
      </c>
      <c r="CW19">
        <v>0</v>
      </c>
      <c r="CX19">
        <v>70.400000095367403</v>
      </c>
      <c r="CY19">
        <v>0</v>
      </c>
      <c r="CZ19">
        <v>740.87703846153897</v>
      </c>
      <c r="DA19">
        <v>-4.1970256559424897</v>
      </c>
      <c r="DB19">
        <v>-55.839316245629099</v>
      </c>
      <c r="DC19">
        <v>10350.9807692308</v>
      </c>
      <c r="DD19">
        <v>15</v>
      </c>
      <c r="DE19">
        <v>1608315795.5999999</v>
      </c>
      <c r="DF19" t="s">
        <v>302</v>
      </c>
      <c r="DG19">
        <v>1608315795.5999999</v>
      </c>
      <c r="DH19">
        <v>1608315787.0999999</v>
      </c>
      <c r="DI19">
        <v>2</v>
      </c>
      <c r="DJ19">
        <v>-2.7410000000000001</v>
      </c>
      <c r="DK19">
        <v>-5.0000000000000001E-3</v>
      </c>
      <c r="DL19">
        <v>2.9009999999999998</v>
      </c>
      <c r="DM19">
        <v>0.13100000000000001</v>
      </c>
      <c r="DN19">
        <v>77</v>
      </c>
      <c r="DO19">
        <v>20</v>
      </c>
      <c r="DP19">
        <v>0.2</v>
      </c>
      <c r="DQ19">
        <v>0.05</v>
      </c>
      <c r="DR19">
        <v>-1.94231694064283</v>
      </c>
      <c r="DS19">
        <v>-0.21755385112023801</v>
      </c>
      <c r="DT19">
        <v>2.7295143612341699E-2</v>
      </c>
      <c r="DU19">
        <v>1</v>
      </c>
      <c r="DV19">
        <v>2.23669266666667</v>
      </c>
      <c r="DW19">
        <v>0.18783964404894801</v>
      </c>
      <c r="DX19">
        <v>2.6051372827976298E-2</v>
      </c>
      <c r="DY19">
        <v>1</v>
      </c>
      <c r="DZ19">
        <v>1.2136340000000001</v>
      </c>
      <c r="EA19">
        <v>3.9743359288095401E-2</v>
      </c>
      <c r="EB19">
        <v>4.8672179596425296E-3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2.9009999999999998</v>
      </c>
      <c r="EJ19">
        <v>0.13100000000000001</v>
      </c>
      <c r="EK19">
        <v>5.6419047619051499</v>
      </c>
      <c r="EL19">
        <v>0</v>
      </c>
      <c r="EM19">
        <v>0</v>
      </c>
      <c r="EN19">
        <v>0</v>
      </c>
      <c r="EO19">
        <v>0.13617500000000099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10.1</v>
      </c>
      <c r="EX19">
        <v>10.3</v>
      </c>
      <c r="EY19">
        <v>2</v>
      </c>
      <c r="EZ19">
        <v>481.31200000000001</v>
      </c>
      <c r="FA19">
        <v>576.322</v>
      </c>
      <c r="FB19">
        <v>24.6538</v>
      </c>
      <c r="FC19">
        <v>31.201499999999999</v>
      </c>
      <c r="FD19">
        <v>29.999700000000001</v>
      </c>
      <c r="FE19">
        <v>30.9406</v>
      </c>
      <c r="FF19">
        <v>30.970400000000001</v>
      </c>
      <c r="FG19">
        <v>6.3356300000000001</v>
      </c>
      <c r="FH19">
        <v>60.948500000000003</v>
      </c>
      <c r="FI19">
        <v>95.889300000000006</v>
      </c>
      <c r="FJ19">
        <v>24.655200000000001</v>
      </c>
      <c r="FK19">
        <v>77.313999999999993</v>
      </c>
      <c r="FL19">
        <v>19.9132</v>
      </c>
      <c r="FM19">
        <v>101.285</v>
      </c>
      <c r="FN19">
        <v>100.735</v>
      </c>
    </row>
    <row r="20" spans="1:170" x14ac:dyDescent="0.25">
      <c r="A20">
        <v>4</v>
      </c>
      <c r="B20">
        <v>1608315870.0999999</v>
      </c>
      <c r="C20">
        <v>286</v>
      </c>
      <c r="D20" t="s">
        <v>303</v>
      </c>
      <c r="E20" t="s">
        <v>304</v>
      </c>
      <c r="F20" t="s">
        <v>285</v>
      </c>
      <c r="G20" t="s">
        <v>286</v>
      </c>
      <c r="H20">
        <v>1608315862.3499999</v>
      </c>
      <c r="I20">
        <f t="shared" si="0"/>
        <v>1.260051929870305E-3</v>
      </c>
      <c r="J20">
        <f t="shared" si="1"/>
        <v>1.1244062758700759</v>
      </c>
      <c r="K20">
        <f t="shared" si="2"/>
        <v>99.566820000000007</v>
      </c>
      <c r="L20">
        <f t="shared" si="3"/>
        <v>71.597751853757188</v>
      </c>
      <c r="M20">
        <f t="shared" si="4"/>
        <v>7.3451043763404424</v>
      </c>
      <c r="N20">
        <f t="shared" si="5"/>
        <v>10.21440850285474</v>
      </c>
      <c r="O20">
        <f t="shared" si="6"/>
        <v>7.12947199844646E-2</v>
      </c>
      <c r="P20">
        <f t="shared" si="7"/>
        <v>2.9749541906887318</v>
      </c>
      <c r="Q20">
        <f t="shared" si="8"/>
        <v>7.0358956632605399E-2</v>
      </c>
      <c r="R20">
        <f t="shared" si="9"/>
        <v>4.4057399194419818E-2</v>
      </c>
      <c r="S20">
        <f t="shared" si="10"/>
        <v>231.2895748714167</v>
      </c>
      <c r="T20">
        <f t="shared" si="11"/>
        <v>29.017619350833716</v>
      </c>
      <c r="U20">
        <f t="shared" si="12"/>
        <v>28.786656666666701</v>
      </c>
      <c r="V20">
        <f t="shared" si="13"/>
        <v>3.9723895406580931</v>
      </c>
      <c r="W20">
        <f t="shared" si="14"/>
        <v>57.729315408137161</v>
      </c>
      <c r="X20">
        <f t="shared" si="15"/>
        <v>2.1903258960071077</v>
      </c>
      <c r="Y20">
        <f t="shared" si="16"/>
        <v>3.7941310762510327</v>
      </c>
      <c r="Z20">
        <f t="shared" si="17"/>
        <v>1.7820636446509854</v>
      </c>
      <c r="AA20">
        <f t="shared" si="18"/>
        <v>-55.568290107280447</v>
      </c>
      <c r="AB20">
        <f t="shared" si="19"/>
        <v>-126.68227295719879</v>
      </c>
      <c r="AC20">
        <f t="shared" si="20"/>
        <v>-9.3184031865264547</v>
      </c>
      <c r="AD20">
        <f t="shared" si="21"/>
        <v>39.720608620410985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54075.718556336833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732.99353846153804</v>
      </c>
      <c r="AR20">
        <v>851.49</v>
      </c>
      <c r="AS20">
        <f t="shared" si="27"/>
        <v>0.13916365610689729</v>
      </c>
      <c r="AT20">
        <v>0.5</v>
      </c>
      <c r="AU20">
        <f t="shared" si="28"/>
        <v>1180.1744408570105</v>
      </c>
      <c r="AV20">
        <f t="shared" si="29"/>
        <v>1.1244062758700759</v>
      </c>
      <c r="AW20">
        <f t="shared" si="30"/>
        <v>82.118695016787399</v>
      </c>
      <c r="AX20">
        <f t="shared" si="31"/>
        <v>0.34577035549448609</v>
      </c>
      <c r="AY20">
        <f t="shared" si="32"/>
        <v>1.4422899672782621E-3</v>
      </c>
      <c r="AZ20">
        <f t="shared" si="33"/>
        <v>2.8310256139238277</v>
      </c>
      <c r="BA20" t="s">
        <v>306</v>
      </c>
      <c r="BB20">
        <v>557.07000000000005</v>
      </c>
      <c r="BC20">
        <f t="shared" si="34"/>
        <v>294.41999999999996</v>
      </c>
      <c r="BD20">
        <f t="shared" si="35"/>
        <v>0.4024742257267237</v>
      </c>
      <c r="BE20">
        <f t="shared" si="36"/>
        <v>0.89115751882617822</v>
      </c>
      <c r="BF20">
        <f t="shared" si="37"/>
        <v>0.8712137407602234</v>
      </c>
      <c r="BG20">
        <f t="shared" si="38"/>
        <v>0.94659039009431578</v>
      </c>
      <c r="BH20">
        <f t="shared" si="39"/>
        <v>1399.9870000000001</v>
      </c>
      <c r="BI20">
        <f t="shared" si="40"/>
        <v>1180.1744408570105</v>
      </c>
      <c r="BJ20">
        <f t="shared" si="41"/>
        <v>0.8429895712295975</v>
      </c>
      <c r="BK20">
        <f t="shared" si="42"/>
        <v>0.19597914245919487</v>
      </c>
      <c r="BL20">
        <v>6</v>
      </c>
      <c r="BM20">
        <v>0.5</v>
      </c>
      <c r="BN20" t="s">
        <v>290</v>
      </c>
      <c r="BO20">
        <v>2</v>
      </c>
      <c r="BP20">
        <v>1608315862.3499999</v>
      </c>
      <c r="BQ20">
        <v>99.566820000000007</v>
      </c>
      <c r="BR20">
        <v>101.066666666667</v>
      </c>
      <c r="BS20">
        <v>21.3506033333333</v>
      </c>
      <c r="BT20">
        <v>19.870816666666698</v>
      </c>
      <c r="BU20">
        <v>96.665949999999995</v>
      </c>
      <c r="BV20">
        <v>21.2196833333333</v>
      </c>
      <c r="BW20">
        <v>499.99736666666701</v>
      </c>
      <c r="BX20">
        <v>102.488566666667</v>
      </c>
      <c r="BY20">
        <v>9.9911130000000001E-2</v>
      </c>
      <c r="BZ20">
        <v>27.9967966666667</v>
      </c>
      <c r="CA20">
        <v>28.786656666666701</v>
      </c>
      <c r="CB20">
        <v>999.9</v>
      </c>
      <c r="CC20">
        <v>0</v>
      </c>
      <c r="CD20">
        <v>0</v>
      </c>
      <c r="CE20">
        <v>10011.9953333333</v>
      </c>
      <c r="CF20">
        <v>0</v>
      </c>
      <c r="CG20">
        <v>365.02623333333298</v>
      </c>
      <c r="CH20">
        <v>1399.9870000000001</v>
      </c>
      <c r="CI20">
        <v>0.89999260000000003</v>
      </c>
      <c r="CJ20">
        <v>0.10000732</v>
      </c>
      <c r="CK20">
        <v>0</v>
      </c>
      <c r="CL20">
        <v>733.03343333333396</v>
      </c>
      <c r="CM20">
        <v>4.9993800000000004</v>
      </c>
      <c r="CN20">
        <v>10256.780000000001</v>
      </c>
      <c r="CO20">
        <v>11164.2066666667</v>
      </c>
      <c r="CP20">
        <v>46.939100000000003</v>
      </c>
      <c r="CQ20">
        <v>48.691200000000002</v>
      </c>
      <c r="CR20">
        <v>47.6353333333333</v>
      </c>
      <c r="CS20">
        <v>48.75</v>
      </c>
      <c r="CT20">
        <v>48.610300000000002</v>
      </c>
      <c r="CU20">
        <v>1255.4753333333299</v>
      </c>
      <c r="CV20">
        <v>139.512</v>
      </c>
      <c r="CW20">
        <v>0</v>
      </c>
      <c r="CX20">
        <v>99</v>
      </c>
      <c r="CY20">
        <v>0</v>
      </c>
      <c r="CZ20">
        <v>732.99353846153804</v>
      </c>
      <c r="DA20">
        <v>-4.9884444299274904</v>
      </c>
      <c r="DB20">
        <v>-52.817093952919301</v>
      </c>
      <c r="DC20">
        <v>10256.85</v>
      </c>
      <c r="DD20">
        <v>15</v>
      </c>
      <c r="DE20">
        <v>1608315795.5999999</v>
      </c>
      <c r="DF20" t="s">
        <v>302</v>
      </c>
      <c r="DG20">
        <v>1608315795.5999999</v>
      </c>
      <c r="DH20">
        <v>1608315787.0999999</v>
      </c>
      <c r="DI20">
        <v>2</v>
      </c>
      <c r="DJ20">
        <v>-2.7410000000000001</v>
      </c>
      <c r="DK20">
        <v>-5.0000000000000001E-3</v>
      </c>
      <c r="DL20">
        <v>2.9009999999999998</v>
      </c>
      <c r="DM20">
        <v>0.13100000000000001</v>
      </c>
      <c r="DN20">
        <v>77</v>
      </c>
      <c r="DO20">
        <v>20</v>
      </c>
      <c r="DP20">
        <v>0.2</v>
      </c>
      <c r="DQ20">
        <v>0.05</v>
      </c>
      <c r="DR20">
        <v>1.1287365609658699</v>
      </c>
      <c r="DS20">
        <v>-0.188267887535185</v>
      </c>
      <c r="DT20">
        <v>1.68570575684206E-2</v>
      </c>
      <c r="DU20">
        <v>1</v>
      </c>
      <c r="DV20">
        <v>-1.50234933333333</v>
      </c>
      <c r="DW20">
        <v>0.16761664071190599</v>
      </c>
      <c r="DX20">
        <v>1.5522573225968599E-2</v>
      </c>
      <c r="DY20">
        <v>1</v>
      </c>
      <c r="DZ20">
        <v>1.478229</v>
      </c>
      <c r="EA20">
        <v>0.16921121245828499</v>
      </c>
      <c r="EB20">
        <v>1.3136978432399599E-2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2.9009999999999998</v>
      </c>
      <c r="EJ20">
        <v>0.13089999999999999</v>
      </c>
      <c r="EK20">
        <v>2.9008714285714201</v>
      </c>
      <c r="EL20">
        <v>0</v>
      </c>
      <c r="EM20">
        <v>0</v>
      </c>
      <c r="EN20">
        <v>0</v>
      </c>
      <c r="EO20">
        <v>0.13092499999999399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1.2</v>
      </c>
      <c r="EX20">
        <v>1.4</v>
      </c>
      <c r="EY20">
        <v>2</v>
      </c>
      <c r="EZ20">
        <v>481.98899999999998</v>
      </c>
      <c r="FA20">
        <v>574.27</v>
      </c>
      <c r="FB20">
        <v>24.6065</v>
      </c>
      <c r="FC20">
        <v>31.184000000000001</v>
      </c>
      <c r="FD20">
        <v>30.000399999999999</v>
      </c>
      <c r="FE20">
        <v>30.941199999999998</v>
      </c>
      <c r="FF20">
        <v>30.978400000000001</v>
      </c>
      <c r="FG20">
        <v>7.4004000000000003</v>
      </c>
      <c r="FH20">
        <v>66.655100000000004</v>
      </c>
      <c r="FI20">
        <v>94.758200000000002</v>
      </c>
      <c r="FJ20">
        <v>24.607299999999999</v>
      </c>
      <c r="FK20">
        <v>101.22799999999999</v>
      </c>
      <c r="FL20">
        <v>19.7121</v>
      </c>
      <c r="FM20">
        <v>101.28</v>
      </c>
      <c r="FN20">
        <v>100.726</v>
      </c>
    </row>
    <row r="21" spans="1:170" x14ac:dyDescent="0.25">
      <c r="A21">
        <v>5</v>
      </c>
      <c r="B21">
        <v>1608315959.0999999</v>
      </c>
      <c r="C21">
        <v>375</v>
      </c>
      <c r="D21" t="s">
        <v>307</v>
      </c>
      <c r="E21" t="s">
        <v>308</v>
      </c>
      <c r="F21" t="s">
        <v>285</v>
      </c>
      <c r="G21" t="s">
        <v>286</v>
      </c>
      <c r="H21">
        <v>1608315951.3499999</v>
      </c>
      <c r="I21">
        <f t="shared" si="0"/>
        <v>1.5054622927201712E-3</v>
      </c>
      <c r="J21">
        <f t="shared" si="1"/>
        <v>3.0160319627249974</v>
      </c>
      <c r="K21">
        <f t="shared" si="2"/>
        <v>149.53809999999999</v>
      </c>
      <c r="L21">
        <f t="shared" si="3"/>
        <v>88.218807456122107</v>
      </c>
      <c r="M21">
        <f t="shared" si="4"/>
        <v>9.0502171482491391</v>
      </c>
      <c r="N21">
        <f t="shared" si="5"/>
        <v>15.340858893492967</v>
      </c>
      <c r="O21">
        <f t="shared" si="6"/>
        <v>8.4493014755309431E-2</v>
      </c>
      <c r="P21">
        <f t="shared" si="7"/>
        <v>2.9722739883503713</v>
      </c>
      <c r="Q21">
        <f t="shared" si="8"/>
        <v>8.3180992007588522E-2</v>
      </c>
      <c r="R21">
        <f t="shared" si="9"/>
        <v>5.2104302898524898E-2</v>
      </c>
      <c r="S21">
        <f t="shared" si="10"/>
        <v>231.29289656632312</v>
      </c>
      <c r="T21">
        <f t="shared" si="11"/>
        <v>28.950707950262689</v>
      </c>
      <c r="U21">
        <f t="shared" si="12"/>
        <v>28.730736666666701</v>
      </c>
      <c r="V21">
        <f t="shared" si="13"/>
        <v>3.9595333700958006</v>
      </c>
      <c r="W21">
        <f t="shared" si="14"/>
        <v>56.89837659266415</v>
      </c>
      <c r="X21">
        <f t="shared" si="15"/>
        <v>2.1581865766344328</v>
      </c>
      <c r="Y21">
        <f t="shared" si="16"/>
        <v>3.7930547510782331</v>
      </c>
      <c r="Z21">
        <f t="shared" si="17"/>
        <v>1.8013467934613678</v>
      </c>
      <c r="AA21">
        <f t="shared" si="18"/>
        <v>-66.390887108959546</v>
      </c>
      <c r="AB21">
        <f t="shared" si="19"/>
        <v>-118.38729288495473</v>
      </c>
      <c r="AC21">
        <f t="shared" si="20"/>
        <v>-8.7134610745257994</v>
      </c>
      <c r="AD21">
        <f t="shared" si="21"/>
        <v>37.801255497883048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53998.009555639786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722.49423076923097</v>
      </c>
      <c r="AR21">
        <v>851.95</v>
      </c>
      <c r="AS21">
        <f t="shared" si="27"/>
        <v>0.15195230850492292</v>
      </c>
      <c r="AT21">
        <v>0.5</v>
      </c>
      <c r="AU21">
        <f t="shared" si="28"/>
        <v>1180.1970998605116</v>
      </c>
      <c r="AV21">
        <f t="shared" si="29"/>
        <v>3.0160319627249974</v>
      </c>
      <c r="AW21">
        <f t="shared" si="30"/>
        <v>89.666836907309886</v>
      </c>
      <c r="AX21">
        <f t="shared" si="31"/>
        <v>0.35541991900933162</v>
      </c>
      <c r="AY21">
        <f t="shared" si="32"/>
        <v>3.0450671696837517E-3</v>
      </c>
      <c r="AZ21">
        <f t="shared" si="33"/>
        <v>2.8289570984212689</v>
      </c>
      <c r="BA21" t="s">
        <v>310</v>
      </c>
      <c r="BB21">
        <v>549.15</v>
      </c>
      <c r="BC21">
        <f t="shared" si="34"/>
        <v>302.80000000000007</v>
      </c>
      <c r="BD21">
        <f t="shared" si="35"/>
        <v>0.42752896047149619</v>
      </c>
      <c r="BE21">
        <f t="shared" si="36"/>
        <v>0.88838635718577341</v>
      </c>
      <c r="BF21">
        <f t="shared" si="37"/>
        <v>0.94858101062480393</v>
      </c>
      <c r="BG21">
        <f t="shared" si="38"/>
        <v>0.94640975731170096</v>
      </c>
      <c r="BH21">
        <f t="shared" si="39"/>
        <v>1400.0146666666701</v>
      </c>
      <c r="BI21">
        <f t="shared" si="40"/>
        <v>1180.1970998605116</v>
      </c>
      <c r="BJ21">
        <f t="shared" si="41"/>
        <v>0.84298909715744075</v>
      </c>
      <c r="BK21">
        <f t="shared" si="42"/>
        <v>0.19597819431488164</v>
      </c>
      <c r="BL21">
        <v>6</v>
      </c>
      <c r="BM21">
        <v>0.5</v>
      </c>
      <c r="BN21" t="s">
        <v>290</v>
      </c>
      <c r="BO21">
        <v>2</v>
      </c>
      <c r="BP21">
        <v>1608315951.3499999</v>
      </c>
      <c r="BQ21">
        <v>149.53809999999999</v>
      </c>
      <c r="BR21">
        <v>153.42740000000001</v>
      </c>
      <c r="BS21">
        <v>21.0373566666667</v>
      </c>
      <c r="BT21">
        <v>19.2688466666667</v>
      </c>
      <c r="BU21">
        <v>146.63716666666701</v>
      </c>
      <c r="BV21">
        <v>20.9064266666667</v>
      </c>
      <c r="BW21">
        <v>500.01119999999997</v>
      </c>
      <c r="BX21">
        <v>102.488266666667</v>
      </c>
      <c r="BY21">
        <v>0.100029516666667</v>
      </c>
      <c r="BZ21">
        <v>27.99193</v>
      </c>
      <c r="CA21">
        <v>28.730736666666701</v>
      </c>
      <c r="CB21">
        <v>999.9</v>
      </c>
      <c r="CC21">
        <v>0</v>
      </c>
      <c r="CD21">
        <v>0</v>
      </c>
      <c r="CE21">
        <v>9996.8553333333293</v>
      </c>
      <c r="CF21">
        <v>0</v>
      </c>
      <c r="CG21">
        <v>390.63783333333299</v>
      </c>
      <c r="CH21">
        <v>1400.0146666666701</v>
      </c>
      <c r="CI21">
        <v>0.90000380000000002</v>
      </c>
      <c r="CJ21">
        <v>9.9995959999999995E-2</v>
      </c>
      <c r="CK21">
        <v>0</v>
      </c>
      <c r="CL21">
        <v>722.54036666666696</v>
      </c>
      <c r="CM21">
        <v>4.9993800000000004</v>
      </c>
      <c r="CN21">
        <v>10129.1733333333</v>
      </c>
      <c r="CO21">
        <v>11164.4633333333</v>
      </c>
      <c r="CP21">
        <v>47.186999999999998</v>
      </c>
      <c r="CQ21">
        <v>48.924599999999998</v>
      </c>
      <c r="CR21">
        <v>47.8791333333333</v>
      </c>
      <c r="CS21">
        <v>48.949599999999997</v>
      </c>
      <c r="CT21">
        <v>48.811999999999998</v>
      </c>
      <c r="CU21">
        <v>1255.5226666666699</v>
      </c>
      <c r="CV21">
        <v>139.49266666666699</v>
      </c>
      <c r="CW21">
        <v>0</v>
      </c>
      <c r="CX21">
        <v>88.400000095367403</v>
      </c>
      <c r="CY21">
        <v>0</v>
      </c>
      <c r="CZ21">
        <v>722.49423076923097</v>
      </c>
      <c r="DA21">
        <v>-5.7137094078074302</v>
      </c>
      <c r="DB21">
        <v>-70.307692341767094</v>
      </c>
      <c r="DC21">
        <v>10128.734615384599</v>
      </c>
      <c r="DD21">
        <v>15</v>
      </c>
      <c r="DE21">
        <v>1608315795.5999999</v>
      </c>
      <c r="DF21" t="s">
        <v>302</v>
      </c>
      <c r="DG21">
        <v>1608315795.5999999</v>
      </c>
      <c r="DH21">
        <v>1608315787.0999999</v>
      </c>
      <c r="DI21">
        <v>2</v>
      </c>
      <c r="DJ21">
        <v>-2.7410000000000001</v>
      </c>
      <c r="DK21">
        <v>-5.0000000000000001E-3</v>
      </c>
      <c r="DL21">
        <v>2.9009999999999998</v>
      </c>
      <c r="DM21">
        <v>0.13100000000000001</v>
      </c>
      <c r="DN21">
        <v>77</v>
      </c>
      <c r="DO21">
        <v>20</v>
      </c>
      <c r="DP21">
        <v>0.2</v>
      </c>
      <c r="DQ21">
        <v>0.05</v>
      </c>
      <c r="DR21">
        <v>3.0169595900647801</v>
      </c>
      <c r="DS21">
        <v>-0.18506101449138099</v>
      </c>
      <c r="DT21">
        <v>1.8784356446650701E-2</v>
      </c>
      <c r="DU21">
        <v>1</v>
      </c>
      <c r="DV21">
        <v>-3.8899940000000002</v>
      </c>
      <c r="DW21">
        <v>0.19919626251390299</v>
      </c>
      <c r="DX21">
        <v>2.1796164280288799E-2</v>
      </c>
      <c r="DY21">
        <v>1</v>
      </c>
      <c r="DZ21">
        <v>1.76844633333333</v>
      </c>
      <c r="EA21">
        <v>1.9168765294776902E-2</v>
      </c>
      <c r="EB21">
        <v>3.6411495284990598E-3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2.9009999999999998</v>
      </c>
      <c r="EJ21">
        <v>0.13100000000000001</v>
      </c>
      <c r="EK21">
        <v>2.9008714285714201</v>
      </c>
      <c r="EL21">
        <v>0</v>
      </c>
      <c r="EM21">
        <v>0</v>
      </c>
      <c r="EN21">
        <v>0</v>
      </c>
      <c r="EO21">
        <v>0.13092499999999399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2.7</v>
      </c>
      <c r="EX21">
        <v>2.9</v>
      </c>
      <c r="EY21">
        <v>2</v>
      </c>
      <c r="EZ21">
        <v>482.43</v>
      </c>
      <c r="FA21">
        <v>571.76900000000001</v>
      </c>
      <c r="FB21">
        <v>24.566299999999998</v>
      </c>
      <c r="FC21">
        <v>31.244800000000001</v>
      </c>
      <c r="FD21">
        <v>30.000599999999999</v>
      </c>
      <c r="FE21">
        <v>30.99</v>
      </c>
      <c r="FF21">
        <v>31.026399999999999</v>
      </c>
      <c r="FG21">
        <v>9.7552699999999994</v>
      </c>
      <c r="FH21">
        <v>74.897599999999997</v>
      </c>
      <c r="FI21">
        <v>92.490300000000005</v>
      </c>
      <c r="FJ21">
        <v>24.569800000000001</v>
      </c>
      <c r="FK21">
        <v>153.66499999999999</v>
      </c>
      <c r="FL21">
        <v>19.165299999999998</v>
      </c>
      <c r="FM21">
        <v>101.265</v>
      </c>
      <c r="FN21">
        <v>100.711</v>
      </c>
    </row>
    <row r="22" spans="1:170" x14ac:dyDescent="0.25">
      <c r="A22">
        <v>6</v>
      </c>
      <c r="B22">
        <v>1608316034.0999999</v>
      </c>
      <c r="C22">
        <v>450</v>
      </c>
      <c r="D22" t="s">
        <v>311</v>
      </c>
      <c r="E22" t="s">
        <v>312</v>
      </c>
      <c r="F22" t="s">
        <v>285</v>
      </c>
      <c r="G22" t="s">
        <v>286</v>
      </c>
      <c r="H22">
        <v>1608316026.3499999</v>
      </c>
      <c r="I22">
        <f t="shared" si="0"/>
        <v>1.630465262436173E-3</v>
      </c>
      <c r="J22">
        <f t="shared" si="1"/>
        <v>5.1266858723612767</v>
      </c>
      <c r="K22">
        <f t="shared" si="2"/>
        <v>199.0882</v>
      </c>
      <c r="L22">
        <f t="shared" si="3"/>
        <v>103.98629420818131</v>
      </c>
      <c r="M22">
        <f t="shared" si="4"/>
        <v>10.667505853501273</v>
      </c>
      <c r="N22">
        <f t="shared" si="5"/>
        <v>20.423600581546069</v>
      </c>
      <c r="O22">
        <f t="shared" si="6"/>
        <v>9.1733571524481014E-2</v>
      </c>
      <c r="P22">
        <f t="shared" si="7"/>
        <v>2.9738397626102215</v>
      </c>
      <c r="Q22">
        <f t="shared" si="8"/>
        <v>9.0190062506747576E-2</v>
      </c>
      <c r="R22">
        <f t="shared" si="9"/>
        <v>5.650530391570753E-2</v>
      </c>
      <c r="S22">
        <f t="shared" si="10"/>
        <v>231.29259005329141</v>
      </c>
      <c r="T22">
        <f t="shared" si="11"/>
        <v>28.919618961788483</v>
      </c>
      <c r="U22">
        <f t="shared" si="12"/>
        <v>28.692716666666701</v>
      </c>
      <c r="V22">
        <f t="shared" si="13"/>
        <v>3.9508131976945684</v>
      </c>
      <c r="W22">
        <f t="shared" si="14"/>
        <v>56.715204412228758</v>
      </c>
      <c r="X22">
        <f t="shared" si="15"/>
        <v>2.1514168546208468</v>
      </c>
      <c r="Y22">
        <f t="shared" si="16"/>
        <v>3.7933687745943572</v>
      </c>
      <c r="Z22">
        <f t="shared" si="17"/>
        <v>1.7993963430737216</v>
      </c>
      <c r="AA22">
        <f t="shared" si="18"/>
        <v>-71.903518073435237</v>
      </c>
      <c r="AB22">
        <f t="shared" si="19"/>
        <v>-112.12641491941672</v>
      </c>
      <c r="AC22">
        <f t="shared" si="20"/>
        <v>-8.2468032191958969</v>
      </c>
      <c r="AD22">
        <f t="shared" si="21"/>
        <v>39.015853841243555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54043.599048996795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716.22426923076898</v>
      </c>
      <c r="AR22">
        <v>859.21</v>
      </c>
      <c r="AS22">
        <f t="shared" si="27"/>
        <v>0.16641534755092591</v>
      </c>
      <c r="AT22">
        <v>0.5</v>
      </c>
      <c r="AU22">
        <f t="shared" si="28"/>
        <v>1180.1903918884243</v>
      </c>
      <c r="AV22">
        <f t="shared" si="29"/>
        <v>5.1266858723612767</v>
      </c>
      <c r="AW22">
        <f t="shared" si="30"/>
        <v>98.200897121187793</v>
      </c>
      <c r="AX22">
        <f t="shared" si="31"/>
        <v>0.3544535096193015</v>
      </c>
      <c r="AY22">
        <f t="shared" si="32"/>
        <v>4.8334856743324503E-3</v>
      </c>
      <c r="AZ22">
        <f t="shared" si="33"/>
        <v>2.7966038570314589</v>
      </c>
      <c r="BA22" t="s">
        <v>314</v>
      </c>
      <c r="BB22">
        <v>554.66</v>
      </c>
      <c r="BC22">
        <f t="shared" si="34"/>
        <v>304.55000000000007</v>
      </c>
      <c r="BD22">
        <f t="shared" si="35"/>
        <v>0.46949837717692011</v>
      </c>
      <c r="BE22">
        <f t="shared" si="36"/>
        <v>0.88751283509762058</v>
      </c>
      <c r="BF22">
        <f t="shared" si="37"/>
        <v>0.99480045811413342</v>
      </c>
      <c r="BG22">
        <f t="shared" si="38"/>
        <v>0.94355890078608484</v>
      </c>
      <c r="BH22">
        <f t="shared" si="39"/>
        <v>1400.0060000000001</v>
      </c>
      <c r="BI22">
        <f t="shared" si="40"/>
        <v>1180.1903918884243</v>
      </c>
      <c r="BJ22">
        <f t="shared" si="41"/>
        <v>0.84298952425091334</v>
      </c>
      <c r="BK22">
        <f t="shared" si="42"/>
        <v>0.19597904850182674</v>
      </c>
      <c r="BL22">
        <v>6</v>
      </c>
      <c r="BM22">
        <v>0.5</v>
      </c>
      <c r="BN22" t="s">
        <v>290</v>
      </c>
      <c r="BO22">
        <v>2</v>
      </c>
      <c r="BP22">
        <v>1608316026.3499999</v>
      </c>
      <c r="BQ22">
        <v>199.0882</v>
      </c>
      <c r="BR22">
        <v>205.62979999999999</v>
      </c>
      <c r="BS22">
        <v>20.971900000000002</v>
      </c>
      <c r="BT22">
        <v>19.056360000000002</v>
      </c>
      <c r="BU22">
        <v>196.187366666667</v>
      </c>
      <c r="BV22">
        <v>20.840983333333298</v>
      </c>
      <c r="BW22">
        <v>499.99623333333301</v>
      </c>
      <c r="BX22">
        <v>102.485766666667</v>
      </c>
      <c r="BY22">
        <v>9.9924406666666701E-2</v>
      </c>
      <c r="BZ22">
        <v>27.99335</v>
      </c>
      <c r="CA22">
        <v>28.692716666666701</v>
      </c>
      <c r="CB22">
        <v>999.9</v>
      </c>
      <c r="CC22">
        <v>0</v>
      </c>
      <c r="CD22">
        <v>0</v>
      </c>
      <c r="CE22">
        <v>10005.9593333333</v>
      </c>
      <c r="CF22">
        <v>0</v>
      </c>
      <c r="CG22">
        <v>653.57669999999996</v>
      </c>
      <c r="CH22">
        <v>1400.0060000000001</v>
      </c>
      <c r="CI22">
        <v>0.89999333333333298</v>
      </c>
      <c r="CJ22">
        <v>0.10000665</v>
      </c>
      <c r="CK22">
        <v>0</v>
      </c>
      <c r="CL22">
        <v>716.230866666667</v>
      </c>
      <c r="CM22">
        <v>4.9993800000000004</v>
      </c>
      <c r="CN22">
        <v>10057.23</v>
      </c>
      <c r="CO22">
        <v>11164.36</v>
      </c>
      <c r="CP22">
        <v>47.432866666666598</v>
      </c>
      <c r="CQ22">
        <v>49.116599999999998</v>
      </c>
      <c r="CR22">
        <v>48.0914</v>
      </c>
      <c r="CS22">
        <v>49.158066666666599</v>
      </c>
      <c r="CT22">
        <v>49.0082666666666</v>
      </c>
      <c r="CU22">
        <v>1255.4973333333301</v>
      </c>
      <c r="CV22">
        <v>139.512</v>
      </c>
      <c r="CW22">
        <v>0</v>
      </c>
      <c r="CX22">
        <v>74.400000095367403</v>
      </c>
      <c r="CY22">
        <v>0</v>
      </c>
      <c r="CZ22">
        <v>716.22426923076898</v>
      </c>
      <c r="DA22">
        <v>-5.71278631480165</v>
      </c>
      <c r="DB22">
        <v>-69.641025598607001</v>
      </c>
      <c r="DC22">
        <v>10056.9461538462</v>
      </c>
      <c r="DD22">
        <v>15</v>
      </c>
      <c r="DE22">
        <v>1608315795.5999999</v>
      </c>
      <c r="DF22" t="s">
        <v>302</v>
      </c>
      <c r="DG22">
        <v>1608315795.5999999</v>
      </c>
      <c r="DH22">
        <v>1608315787.0999999</v>
      </c>
      <c r="DI22">
        <v>2</v>
      </c>
      <c r="DJ22">
        <v>-2.7410000000000001</v>
      </c>
      <c r="DK22">
        <v>-5.0000000000000001E-3</v>
      </c>
      <c r="DL22">
        <v>2.9009999999999998</v>
      </c>
      <c r="DM22">
        <v>0.13100000000000001</v>
      </c>
      <c r="DN22">
        <v>77</v>
      </c>
      <c r="DO22">
        <v>20</v>
      </c>
      <c r="DP22">
        <v>0.2</v>
      </c>
      <c r="DQ22">
        <v>0.05</v>
      </c>
      <c r="DR22">
        <v>5.1298294855742199</v>
      </c>
      <c r="DS22">
        <v>-0.132248482000276</v>
      </c>
      <c r="DT22">
        <v>1.60348265652859E-2</v>
      </c>
      <c r="DU22">
        <v>1</v>
      </c>
      <c r="DV22">
        <v>-6.5428736666666696</v>
      </c>
      <c r="DW22">
        <v>9.5907897664076106E-2</v>
      </c>
      <c r="DX22">
        <v>1.49448143700601E-2</v>
      </c>
      <c r="DY22">
        <v>1</v>
      </c>
      <c r="DZ22">
        <v>1.9154393333333299</v>
      </c>
      <c r="EA22">
        <v>2.6098331479423101E-2</v>
      </c>
      <c r="EB22">
        <v>3.99392950474703E-3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2.9009999999999998</v>
      </c>
      <c r="EJ22">
        <v>0.13089999999999999</v>
      </c>
      <c r="EK22">
        <v>2.9008714285714201</v>
      </c>
      <c r="EL22">
        <v>0</v>
      </c>
      <c r="EM22">
        <v>0</v>
      </c>
      <c r="EN22">
        <v>0</v>
      </c>
      <c r="EO22">
        <v>0.13092499999999399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4</v>
      </c>
      <c r="EX22">
        <v>4.0999999999999996</v>
      </c>
      <c r="EY22">
        <v>2</v>
      </c>
      <c r="EZ22">
        <v>482.35599999999999</v>
      </c>
      <c r="FA22">
        <v>569.87</v>
      </c>
      <c r="FB22">
        <v>24.487300000000001</v>
      </c>
      <c r="FC22">
        <v>31.331800000000001</v>
      </c>
      <c r="FD22">
        <v>30.000499999999999</v>
      </c>
      <c r="FE22">
        <v>31.059100000000001</v>
      </c>
      <c r="FF22">
        <v>31.0943</v>
      </c>
      <c r="FG22">
        <v>12.0905</v>
      </c>
      <c r="FH22">
        <v>79.794799999999995</v>
      </c>
      <c r="FI22">
        <v>90.227900000000005</v>
      </c>
      <c r="FJ22">
        <v>24.494700000000002</v>
      </c>
      <c r="FK22">
        <v>206.054</v>
      </c>
      <c r="FL22">
        <v>18.948699999999999</v>
      </c>
      <c r="FM22">
        <v>101.245</v>
      </c>
      <c r="FN22">
        <v>100.69199999999999</v>
      </c>
    </row>
    <row r="23" spans="1:170" x14ac:dyDescent="0.25">
      <c r="A23">
        <v>7</v>
      </c>
      <c r="B23">
        <v>1608316121.0999999</v>
      </c>
      <c r="C23">
        <v>537</v>
      </c>
      <c r="D23" t="s">
        <v>315</v>
      </c>
      <c r="E23" t="s">
        <v>316</v>
      </c>
      <c r="F23" t="s">
        <v>285</v>
      </c>
      <c r="G23" t="s">
        <v>286</v>
      </c>
      <c r="H23">
        <v>1608316113.3499999</v>
      </c>
      <c r="I23">
        <f t="shared" si="0"/>
        <v>1.7939801877349076E-3</v>
      </c>
      <c r="J23">
        <f t="shared" si="1"/>
        <v>7.1649633073225623</v>
      </c>
      <c r="K23">
        <f t="shared" si="2"/>
        <v>249.47286666666699</v>
      </c>
      <c r="L23">
        <f t="shared" si="3"/>
        <v>128.67591370527035</v>
      </c>
      <c r="M23">
        <f t="shared" si="4"/>
        <v>13.201897642406776</v>
      </c>
      <c r="N23">
        <f t="shared" si="5"/>
        <v>25.595429287837526</v>
      </c>
      <c r="O23">
        <f t="shared" si="6"/>
        <v>0.100998915557487</v>
      </c>
      <c r="P23">
        <f t="shared" si="7"/>
        <v>2.9741813321745147</v>
      </c>
      <c r="Q23">
        <f t="shared" si="8"/>
        <v>9.9131494660575914E-2</v>
      </c>
      <c r="R23">
        <f t="shared" si="9"/>
        <v>6.2122088623562985E-2</v>
      </c>
      <c r="S23">
        <f t="shared" si="10"/>
        <v>231.29105790993475</v>
      </c>
      <c r="T23">
        <f t="shared" si="11"/>
        <v>28.843150336127472</v>
      </c>
      <c r="U23">
        <f t="shared" si="12"/>
        <v>28.624140000000001</v>
      </c>
      <c r="V23">
        <f t="shared" si="13"/>
        <v>3.9351269674915854</v>
      </c>
      <c r="W23">
        <f t="shared" si="14"/>
        <v>56.351392538555899</v>
      </c>
      <c r="X23">
        <f t="shared" si="15"/>
        <v>2.1333229336062489</v>
      </c>
      <c r="Y23">
        <f t="shared" si="16"/>
        <v>3.7857501607375874</v>
      </c>
      <c r="Z23">
        <f t="shared" si="17"/>
        <v>1.8018040338853365</v>
      </c>
      <c r="AA23">
        <f t="shared" si="18"/>
        <v>-79.114526279109427</v>
      </c>
      <c r="AB23">
        <f t="shared" si="19"/>
        <v>-106.67209544410257</v>
      </c>
      <c r="AC23">
        <f t="shared" si="20"/>
        <v>-7.8407170294347051</v>
      </c>
      <c r="AD23">
        <f t="shared" si="21"/>
        <v>37.663719157288043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54060.073632765896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713.82930769230802</v>
      </c>
      <c r="AR23">
        <v>872.77</v>
      </c>
      <c r="AS23">
        <f t="shared" si="27"/>
        <v>0.18211062743642881</v>
      </c>
      <c r="AT23">
        <v>0.5</v>
      </c>
      <c r="AU23">
        <f t="shared" si="28"/>
        <v>1180.1837878675419</v>
      </c>
      <c r="AV23">
        <f t="shared" si="29"/>
        <v>7.1649633073225623</v>
      </c>
      <c r="AW23">
        <f t="shared" si="30"/>
        <v>107.46200504942962</v>
      </c>
      <c r="AX23">
        <f t="shared" si="31"/>
        <v>0.36946732816205879</v>
      </c>
      <c r="AY23">
        <f t="shared" si="32"/>
        <v>6.5605974821336807E-3</v>
      </c>
      <c r="AZ23">
        <f t="shared" si="33"/>
        <v>2.7376170125004298</v>
      </c>
      <c r="BA23" t="s">
        <v>318</v>
      </c>
      <c r="BB23">
        <v>550.30999999999995</v>
      </c>
      <c r="BC23">
        <f t="shared" si="34"/>
        <v>322.46000000000004</v>
      </c>
      <c r="BD23">
        <f t="shared" si="35"/>
        <v>0.49290049093745564</v>
      </c>
      <c r="BE23">
        <f t="shared" si="36"/>
        <v>0.88108873540160115</v>
      </c>
      <c r="BF23">
        <f t="shared" si="37"/>
        <v>1.0104748118407061</v>
      </c>
      <c r="BG23">
        <f t="shared" si="38"/>
        <v>0.93823416049857056</v>
      </c>
      <c r="BH23">
        <f t="shared" si="39"/>
        <v>1399.99833333333</v>
      </c>
      <c r="BI23">
        <f t="shared" si="40"/>
        <v>1180.1837878675419</v>
      </c>
      <c r="BJ23">
        <f t="shared" si="41"/>
        <v>0.84298942346422645</v>
      </c>
      <c r="BK23">
        <f t="shared" si="42"/>
        <v>0.19597884692845291</v>
      </c>
      <c r="BL23">
        <v>6</v>
      </c>
      <c r="BM23">
        <v>0.5</v>
      </c>
      <c r="BN23" t="s">
        <v>290</v>
      </c>
      <c r="BO23">
        <v>2</v>
      </c>
      <c r="BP23">
        <v>1608316113.3499999</v>
      </c>
      <c r="BQ23">
        <v>249.47286666666699</v>
      </c>
      <c r="BR23">
        <v>258.60786666666701</v>
      </c>
      <c r="BS23">
        <v>20.793016666666698</v>
      </c>
      <c r="BT23">
        <v>18.685006666666698</v>
      </c>
      <c r="BU23">
        <v>246.572</v>
      </c>
      <c r="BV23">
        <v>20.662093333333299</v>
      </c>
      <c r="BW23">
        <v>500.00083333333299</v>
      </c>
      <c r="BX23">
        <v>102.49809999999999</v>
      </c>
      <c r="BY23">
        <v>9.9948556666666702E-2</v>
      </c>
      <c r="BZ23">
        <v>27.958870000000001</v>
      </c>
      <c r="CA23">
        <v>28.624140000000001</v>
      </c>
      <c r="CB23">
        <v>999.9</v>
      </c>
      <c r="CC23">
        <v>0</v>
      </c>
      <c r="CD23">
        <v>0</v>
      </c>
      <c r="CE23">
        <v>10006.6886666667</v>
      </c>
      <c r="CF23">
        <v>0</v>
      </c>
      <c r="CG23">
        <v>877.59243333333302</v>
      </c>
      <c r="CH23">
        <v>1399.99833333333</v>
      </c>
      <c r="CI23">
        <v>0.899994133333333</v>
      </c>
      <c r="CJ23">
        <v>0.100005913333333</v>
      </c>
      <c r="CK23">
        <v>0</v>
      </c>
      <c r="CL23">
        <v>713.86609999999996</v>
      </c>
      <c r="CM23">
        <v>4.9993800000000004</v>
      </c>
      <c r="CN23">
        <v>10031.9433333333</v>
      </c>
      <c r="CO23">
        <v>11164.303333333301</v>
      </c>
      <c r="CP23">
        <v>47.537199999999999</v>
      </c>
      <c r="CQ23">
        <v>49.274799999999999</v>
      </c>
      <c r="CR23">
        <v>48.25</v>
      </c>
      <c r="CS23">
        <v>49.311999999999998</v>
      </c>
      <c r="CT23">
        <v>49.149799999999999</v>
      </c>
      <c r="CU23">
        <v>1255.4933333333299</v>
      </c>
      <c r="CV23">
        <v>139.506333333333</v>
      </c>
      <c r="CW23">
        <v>0</v>
      </c>
      <c r="CX23">
        <v>86.400000095367403</v>
      </c>
      <c r="CY23">
        <v>0</v>
      </c>
      <c r="CZ23">
        <v>713.82930769230802</v>
      </c>
      <c r="DA23">
        <v>-1.73114528848646</v>
      </c>
      <c r="DB23">
        <v>-43.979487152233801</v>
      </c>
      <c r="DC23">
        <v>10031.692307692299</v>
      </c>
      <c r="DD23">
        <v>15</v>
      </c>
      <c r="DE23">
        <v>1608315795.5999999</v>
      </c>
      <c r="DF23" t="s">
        <v>302</v>
      </c>
      <c r="DG23">
        <v>1608315795.5999999</v>
      </c>
      <c r="DH23">
        <v>1608315787.0999999</v>
      </c>
      <c r="DI23">
        <v>2</v>
      </c>
      <c r="DJ23">
        <v>-2.7410000000000001</v>
      </c>
      <c r="DK23">
        <v>-5.0000000000000001E-3</v>
      </c>
      <c r="DL23">
        <v>2.9009999999999998</v>
      </c>
      <c r="DM23">
        <v>0.13100000000000001</v>
      </c>
      <c r="DN23">
        <v>77</v>
      </c>
      <c r="DO23">
        <v>20</v>
      </c>
      <c r="DP23">
        <v>0.2</v>
      </c>
      <c r="DQ23">
        <v>0.05</v>
      </c>
      <c r="DR23">
        <v>7.1705216613384897</v>
      </c>
      <c r="DS23">
        <v>-0.12810265733402201</v>
      </c>
      <c r="DT23">
        <v>3.8818533070060002E-2</v>
      </c>
      <c r="DU23">
        <v>1</v>
      </c>
      <c r="DV23">
        <v>-9.1381040000000002</v>
      </c>
      <c r="DW23">
        <v>0.105616551724139</v>
      </c>
      <c r="DX23">
        <v>4.3949746423235E-2</v>
      </c>
      <c r="DY23">
        <v>1</v>
      </c>
      <c r="DZ23">
        <v>2.108009</v>
      </c>
      <c r="EA23">
        <v>-4.7249566184648803E-2</v>
      </c>
      <c r="EB23">
        <v>4.4829843854289602E-3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2.9</v>
      </c>
      <c r="EJ23">
        <v>0.13089999999999999</v>
      </c>
      <c r="EK23">
        <v>2.9008714285714201</v>
      </c>
      <c r="EL23">
        <v>0</v>
      </c>
      <c r="EM23">
        <v>0</v>
      </c>
      <c r="EN23">
        <v>0</v>
      </c>
      <c r="EO23">
        <v>0.13092499999999399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5.4</v>
      </c>
      <c r="EX23">
        <v>5.6</v>
      </c>
      <c r="EY23">
        <v>2</v>
      </c>
      <c r="EZ23">
        <v>482.67099999999999</v>
      </c>
      <c r="FA23">
        <v>568.93499999999995</v>
      </c>
      <c r="FB23">
        <v>24.662700000000001</v>
      </c>
      <c r="FC23">
        <v>31.253499999999999</v>
      </c>
      <c r="FD23">
        <v>29.9983</v>
      </c>
      <c r="FE23">
        <v>30.978400000000001</v>
      </c>
      <c r="FF23">
        <v>30.995100000000001</v>
      </c>
      <c r="FG23">
        <v>14.4093</v>
      </c>
      <c r="FH23">
        <v>87.921000000000006</v>
      </c>
      <c r="FI23">
        <v>87.191000000000003</v>
      </c>
      <c r="FJ23">
        <v>24.681699999999999</v>
      </c>
      <c r="FK23">
        <v>258.86900000000003</v>
      </c>
      <c r="FL23">
        <v>18.576799999999999</v>
      </c>
      <c r="FM23">
        <v>101.27500000000001</v>
      </c>
      <c r="FN23">
        <v>100.73</v>
      </c>
    </row>
    <row r="24" spans="1:170" x14ac:dyDescent="0.25">
      <c r="A24">
        <v>8</v>
      </c>
      <c r="B24">
        <v>1608316224.0999999</v>
      </c>
      <c r="C24">
        <v>640</v>
      </c>
      <c r="D24" t="s">
        <v>319</v>
      </c>
      <c r="E24" t="s">
        <v>320</v>
      </c>
      <c r="F24" t="s">
        <v>285</v>
      </c>
      <c r="G24" t="s">
        <v>286</v>
      </c>
      <c r="H24">
        <v>1608316216.0999999</v>
      </c>
      <c r="I24">
        <f t="shared" si="0"/>
        <v>1.6815953905512156E-3</v>
      </c>
      <c r="J24">
        <f t="shared" si="1"/>
        <v>13.029069366823933</v>
      </c>
      <c r="K24">
        <f t="shared" si="2"/>
        <v>399.37383870967699</v>
      </c>
      <c r="L24">
        <f t="shared" si="3"/>
        <v>167.92511387876155</v>
      </c>
      <c r="M24">
        <f t="shared" si="4"/>
        <v>17.227260310828964</v>
      </c>
      <c r="N24">
        <f t="shared" si="5"/>
        <v>40.971340866583709</v>
      </c>
      <c r="O24">
        <f t="shared" si="6"/>
        <v>9.4779848220181387E-2</v>
      </c>
      <c r="P24">
        <f t="shared" si="7"/>
        <v>2.9760309543998447</v>
      </c>
      <c r="Q24">
        <f t="shared" si="8"/>
        <v>9.3134305460674291E-2</v>
      </c>
      <c r="R24">
        <f t="shared" si="9"/>
        <v>5.8354406698759673E-2</v>
      </c>
      <c r="S24">
        <f t="shared" si="10"/>
        <v>231.29177408853258</v>
      </c>
      <c r="T24">
        <f t="shared" si="11"/>
        <v>28.908277731420647</v>
      </c>
      <c r="U24">
        <f t="shared" si="12"/>
        <v>28.569903225806499</v>
      </c>
      <c r="V24">
        <f t="shared" si="13"/>
        <v>3.9227593404809622</v>
      </c>
      <c r="W24">
        <f t="shared" si="14"/>
        <v>56.012390007080128</v>
      </c>
      <c r="X24">
        <f t="shared" si="15"/>
        <v>2.1250532242433393</v>
      </c>
      <c r="Y24">
        <f t="shared" si="16"/>
        <v>3.7938984999117631</v>
      </c>
      <c r="Z24">
        <f t="shared" si="17"/>
        <v>1.7977061162376229</v>
      </c>
      <c r="AA24">
        <f t="shared" si="18"/>
        <v>-74.158356723308614</v>
      </c>
      <c r="AB24">
        <f t="shared" si="19"/>
        <v>-92.120090655600137</v>
      </c>
      <c r="AC24">
        <f t="shared" si="20"/>
        <v>-6.7663060219253666</v>
      </c>
      <c r="AD24">
        <f t="shared" si="21"/>
        <v>58.247020687698438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54107.500020656218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730.55119230769196</v>
      </c>
      <c r="AR24">
        <v>939.03</v>
      </c>
      <c r="AS24">
        <f t="shared" si="27"/>
        <v>0.22201506628362033</v>
      </c>
      <c r="AT24">
        <v>0.5</v>
      </c>
      <c r="AU24">
        <f t="shared" si="28"/>
        <v>1180.1839654053279</v>
      </c>
      <c r="AV24">
        <f t="shared" si="29"/>
        <v>13.029069366823933</v>
      </c>
      <c r="AW24">
        <f t="shared" si="30"/>
        <v>131.00931065316487</v>
      </c>
      <c r="AX24">
        <f t="shared" si="31"/>
        <v>0.41300064960650879</v>
      </c>
      <c r="AY24">
        <f t="shared" si="32"/>
        <v>1.1529403250252571E-2</v>
      </c>
      <c r="AZ24">
        <f t="shared" si="33"/>
        <v>2.4738826235583531</v>
      </c>
      <c r="BA24" t="s">
        <v>322</v>
      </c>
      <c r="BB24">
        <v>551.21</v>
      </c>
      <c r="BC24">
        <f t="shared" si="34"/>
        <v>387.81999999999994</v>
      </c>
      <c r="BD24">
        <f t="shared" si="35"/>
        <v>0.53756590091358891</v>
      </c>
      <c r="BE24">
        <f t="shared" si="36"/>
        <v>0.85693891628886676</v>
      </c>
      <c r="BF24">
        <f t="shared" si="37"/>
        <v>0.93256961864159016</v>
      </c>
      <c r="BG24">
        <f t="shared" si="38"/>
        <v>0.91221518620279696</v>
      </c>
      <c r="BH24">
        <f t="shared" si="39"/>
        <v>1399.9980645161299</v>
      </c>
      <c r="BI24">
        <f t="shared" si="40"/>
        <v>1180.1839654053279</v>
      </c>
      <c r="BJ24">
        <f t="shared" si="41"/>
        <v>0.84298971214165597</v>
      </c>
      <c r="BK24">
        <f t="shared" si="42"/>
        <v>0.19597942428331219</v>
      </c>
      <c r="BL24">
        <v>6</v>
      </c>
      <c r="BM24">
        <v>0.5</v>
      </c>
      <c r="BN24" t="s">
        <v>290</v>
      </c>
      <c r="BO24">
        <v>2</v>
      </c>
      <c r="BP24">
        <v>1608316216.0999999</v>
      </c>
      <c r="BQ24">
        <v>399.37383870967699</v>
      </c>
      <c r="BR24">
        <v>415.81474193548399</v>
      </c>
      <c r="BS24">
        <v>20.714251612903201</v>
      </c>
      <c r="BT24">
        <v>18.7381225806452</v>
      </c>
      <c r="BU24">
        <v>396.47296774193597</v>
      </c>
      <c r="BV24">
        <v>20.583335483871</v>
      </c>
      <c r="BW24">
        <v>499.99641935483902</v>
      </c>
      <c r="BX24">
        <v>102.48906451612901</v>
      </c>
      <c r="BY24">
        <v>9.9880716129032293E-2</v>
      </c>
      <c r="BZ24">
        <v>27.995745161290301</v>
      </c>
      <c r="CA24">
        <v>28.569903225806499</v>
      </c>
      <c r="CB24">
        <v>999.9</v>
      </c>
      <c r="CC24">
        <v>0</v>
      </c>
      <c r="CD24">
        <v>0</v>
      </c>
      <c r="CE24">
        <v>10018.045483870999</v>
      </c>
      <c r="CF24">
        <v>0</v>
      </c>
      <c r="CG24">
        <v>908.67435483870997</v>
      </c>
      <c r="CH24">
        <v>1399.9980645161299</v>
      </c>
      <c r="CI24">
        <v>0.89998741935483795</v>
      </c>
      <c r="CJ24">
        <v>0.10001258387096799</v>
      </c>
      <c r="CK24">
        <v>0</v>
      </c>
      <c r="CL24">
        <v>730.55787096774202</v>
      </c>
      <c r="CM24">
        <v>4.9993800000000004</v>
      </c>
      <c r="CN24">
        <v>10265.2903225806</v>
      </c>
      <c r="CO24">
        <v>11164.277419354799</v>
      </c>
      <c r="CP24">
        <v>47.524000000000001</v>
      </c>
      <c r="CQ24">
        <v>49.308</v>
      </c>
      <c r="CR24">
        <v>48.311999999999998</v>
      </c>
      <c r="CS24">
        <v>49.253999999999998</v>
      </c>
      <c r="CT24">
        <v>49.145000000000003</v>
      </c>
      <c r="CU24">
        <v>1255.4787096774201</v>
      </c>
      <c r="CV24">
        <v>139.51967741935499</v>
      </c>
      <c r="CW24">
        <v>0</v>
      </c>
      <c r="CX24">
        <v>102.09999990463299</v>
      </c>
      <c r="CY24">
        <v>0</v>
      </c>
      <c r="CZ24">
        <v>730.55119230769196</v>
      </c>
      <c r="DA24">
        <v>-0.234974371756173</v>
      </c>
      <c r="DB24">
        <v>10.523076944005799</v>
      </c>
      <c r="DC24">
        <v>10265.376923076899</v>
      </c>
      <c r="DD24">
        <v>15</v>
      </c>
      <c r="DE24">
        <v>1608315795.5999999</v>
      </c>
      <c r="DF24" t="s">
        <v>302</v>
      </c>
      <c r="DG24">
        <v>1608315795.5999999</v>
      </c>
      <c r="DH24">
        <v>1608315787.0999999</v>
      </c>
      <c r="DI24">
        <v>2</v>
      </c>
      <c r="DJ24">
        <v>-2.7410000000000001</v>
      </c>
      <c r="DK24">
        <v>-5.0000000000000001E-3</v>
      </c>
      <c r="DL24">
        <v>2.9009999999999998</v>
      </c>
      <c r="DM24">
        <v>0.13100000000000001</v>
      </c>
      <c r="DN24">
        <v>77</v>
      </c>
      <c r="DO24">
        <v>20</v>
      </c>
      <c r="DP24">
        <v>0.2</v>
      </c>
      <c r="DQ24">
        <v>0.05</v>
      </c>
      <c r="DR24">
        <v>13.035336105710501</v>
      </c>
      <c r="DS24">
        <v>-9.1640677244159904E-3</v>
      </c>
      <c r="DT24">
        <v>2.9681484530998802E-2</v>
      </c>
      <c r="DU24">
        <v>1</v>
      </c>
      <c r="DV24">
        <v>-16.444019999999998</v>
      </c>
      <c r="DW24">
        <v>5.8641156840977801E-2</v>
      </c>
      <c r="DX24">
        <v>3.9592468980855201E-2</v>
      </c>
      <c r="DY24">
        <v>1</v>
      </c>
      <c r="DZ24">
        <v>1.9741960000000001</v>
      </c>
      <c r="EA24">
        <v>-0.14527928809788199</v>
      </c>
      <c r="EB24">
        <v>2.6699066101020599E-2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2.9009999999999998</v>
      </c>
      <c r="EJ24">
        <v>0.13089999999999999</v>
      </c>
      <c r="EK24">
        <v>2.9008714285714201</v>
      </c>
      <c r="EL24">
        <v>0</v>
      </c>
      <c r="EM24">
        <v>0</v>
      </c>
      <c r="EN24">
        <v>0</v>
      </c>
      <c r="EO24">
        <v>0.13092499999999399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7.1</v>
      </c>
      <c r="EX24">
        <v>7.3</v>
      </c>
      <c r="EY24">
        <v>2</v>
      </c>
      <c r="EZ24">
        <v>482.88900000000001</v>
      </c>
      <c r="FA24">
        <v>569.20299999999997</v>
      </c>
      <c r="FB24">
        <v>24.9907</v>
      </c>
      <c r="FC24">
        <v>30.8611</v>
      </c>
      <c r="FD24">
        <v>29.998999999999999</v>
      </c>
      <c r="FE24">
        <v>30.689299999999999</v>
      </c>
      <c r="FF24">
        <v>30.717199999999998</v>
      </c>
      <c r="FG24">
        <v>20.9879</v>
      </c>
      <c r="FH24">
        <v>99.342399999999998</v>
      </c>
      <c r="FI24">
        <v>83.403099999999995</v>
      </c>
      <c r="FJ24">
        <v>24.791599999999999</v>
      </c>
      <c r="FK24">
        <v>415.84699999999998</v>
      </c>
      <c r="FL24">
        <v>18.497599999999998</v>
      </c>
      <c r="FM24">
        <v>101.351</v>
      </c>
      <c r="FN24">
        <v>100.79900000000001</v>
      </c>
    </row>
    <row r="25" spans="1:170" x14ac:dyDescent="0.25">
      <c r="A25">
        <v>9</v>
      </c>
      <c r="B25">
        <v>1608316344.5999999</v>
      </c>
      <c r="C25">
        <v>760.5</v>
      </c>
      <c r="D25" t="s">
        <v>323</v>
      </c>
      <c r="E25" t="s">
        <v>324</v>
      </c>
      <c r="F25" t="s">
        <v>285</v>
      </c>
      <c r="G25" t="s">
        <v>286</v>
      </c>
      <c r="H25">
        <v>1608316336.5999999</v>
      </c>
      <c r="I25">
        <f t="shared" si="0"/>
        <v>1.4667849426255842E-3</v>
      </c>
      <c r="J25">
        <f t="shared" si="1"/>
        <v>16.144675292675789</v>
      </c>
      <c r="K25">
        <f t="shared" si="2"/>
        <v>499.90100000000001</v>
      </c>
      <c r="L25">
        <f t="shared" si="3"/>
        <v>173.46845277574636</v>
      </c>
      <c r="M25">
        <f t="shared" si="4"/>
        <v>17.796236652301445</v>
      </c>
      <c r="N25">
        <f t="shared" si="5"/>
        <v>51.285155060574773</v>
      </c>
      <c r="O25">
        <f t="shared" si="6"/>
        <v>8.2630335516194045E-2</v>
      </c>
      <c r="P25">
        <f t="shared" si="7"/>
        <v>2.9730262323030043</v>
      </c>
      <c r="Q25">
        <f t="shared" si="8"/>
        <v>8.1375372249486919E-2</v>
      </c>
      <c r="R25">
        <f t="shared" si="9"/>
        <v>5.0970773353440017E-2</v>
      </c>
      <c r="S25">
        <f t="shared" si="10"/>
        <v>231.29012126484733</v>
      </c>
      <c r="T25">
        <f t="shared" si="11"/>
        <v>28.974541276080139</v>
      </c>
      <c r="U25">
        <f t="shared" si="12"/>
        <v>28.6003096774194</v>
      </c>
      <c r="V25">
        <f t="shared" si="13"/>
        <v>3.9296887501677067</v>
      </c>
      <c r="W25">
        <f t="shared" si="14"/>
        <v>56.244816152720389</v>
      </c>
      <c r="X25">
        <f t="shared" si="15"/>
        <v>2.1351597309678882</v>
      </c>
      <c r="Y25">
        <f t="shared" si="16"/>
        <v>3.7961893682261012</v>
      </c>
      <c r="Z25">
        <f t="shared" si="17"/>
        <v>1.7945290191998184</v>
      </c>
      <c r="AA25">
        <f t="shared" si="18"/>
        <v>-64.68521596978826</v>
      </c>
      <c r="AB25">
        <f t="shared" si="19"/>
        <v>-95.240990872289686</v>
      </c>
      <c r="AC25">
        <f t="shared" si="20"/>
        <v>-7.0040308016461692</v>
      </c>
      <c r="AD25">
        <f t="shared" si="21"/>
        <v>64.359883621123217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54017.565986848516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765.07015384615397</v>
      </c>
      <c r="AR25">
        <v>1019.4</v>
      </c>
      <c r="AS25">
        <f t="shared" si="27"/>
        <v>0.24948974509892685</v>
      </c>
      <c r="AT25">
        <v>0.5</v>
      </c>
      <c r="AU25">
        <f t="shared" si="28"/>
        <v>1180.177971259094</v>
      </c>
      <c r="AV25">
        <f t="shared" si="29"/>
        <v>16.144675292675789</v>
      </c>
      <c r="AW25">
        <f t="shared" si="30"/>
        <v>147.22115061039997</v>
      </c>
      <c r="AX25">
        <f t="shared" si="31"/>
        <v>0.4459485972140475</v>
      </c>
      <c r="AY25">
        <f t="shared" si="32"/>
        <v>1.4169407648451019E-2</v>
      </c>
      <c r="AZ25">
        <f t="shared" si="33"/>
        <v>2.1999999999999997</v>
      </c>
      <c r="BA25" t="s">
        <v>326</v>
      </c>
      <c r="BB25">
        <v>564.79999999999995</v>
      </c>
      <c r="BC25">
        <f t="shared" si="34"/>
        <v>454.6</v>
      </c>
      <c r="BD25">
        <f t="shared" si="35"/>
        <v>0.55945852651527939</v>
      </c>
      <c r="BE25">
        <f t="shared" si="36"/>
        <v>0.83145984102503268</v>
      </c>
      <c r="BF25">
        <f t="shared" si="37"/>
        <v>0.83682308276385653</v>
      </c>
      <c r="BG25">
        <f t="shared" si="38"/>
        <v>0.88065549764029538</v>
      </c>
      <c r="BH25">
        <f t="shared" si="39"/>
        <v>1399.99129032258</v>
      </c>
      <c r="BI25">
        <f t="shared" si="40"/>
        <v>1180.177971259094</v>
      </c>
      <c r="BJ25">
        <f t="shared" si="41"/>
        <v>0.84298950958985075</v>
      </c>
      <c r="BK25">
        <f t="shared" si="42"/>
        <v>0.19597901917970162</v>
      </c>
      <c r="BL25">
        <v>6</v>
      </c>
      <c r="BM25">
        <v>0.5</v>
      </c>
      <c r="BN25" t="s">
        <v>290</v>
      </c>
      <c r="BO25">
        <v>2</v>
      </c>
      <c r="BP25">
        <v>1608316336.5999999</v>
      </c>
      <c r="BQ25">
        <v>499.90100000000001</v>
      </c>
      <c r="BR25">
        <v>520.15409677419404</v>
      </c>
      <c r="BS25">
        <v>20.8124258064516</v>
      </c>
      <c r="BT25">
        <v>19.088951612903202</v>
      </c>
      <c r="BU25">
        <v>497.00012903225797</v>
      </c>
      <c r="BV25">
        <v>20.681493548387099</v>
      </c>
      <c r="BW25">
        <v>500.01012903225802</v>
      </c>
      <c r="BX25">
        <v>102.49061290322599</v>
      </c>
      <c r="BY25">
        <v>0.100010161290323</v>
      </c>
      <c r="BZ25">
        <v>28.0061</v>
      </c>
      <c r="CA25">
        <v>28.6003096774194</v>
      </c>
      <c r="CB25">
        <v>999.9</v>
      </c>
      <c r="CC25">
        <v>0</v>
      </c>
      <c r="CD25">
        <v>0</v>
      </c>
      <c r="CE25">
        <v>10000.882258064499</v>
      </c>
      <c r="CF25">
        <v>0</v>
      </c>
      <c r="CG25">
        <v>408.76667741935501</v>
      </c>
      <c r="CH25">
        <v>1399.99129032258</v>
      </c>
      <c r="CI25">
        <v>0.89999312903225803</v>
      </c>
      <c r="CJ25">
        <v>0.100006896774194</v>
      </c>
      <c r="CK25">
        <v>0</v>
      </c>
      <c r="CL25">
        <v>765.10661290322605</v>
      </c>
      <c r="CM25">
        <v>4.9993800000000004</v>
      </c>
      <c r="CN25">
        <v>10742.683870967699</v>
      </c>
      <c r="CO25">
        <v>11164.235483871</v>
      </c>
      <c r="CP25">
        <v>47.625</v>
      </c>
      <c r="CQ25">
        <v>49.375</v>
      </c>
      <c r="CR25">
        <v>48.375</v>
      </c>
      <c r="CS25">
        <v>49.358741935483899</v>
      </c>
      <c r="CT25">
        <v>49.245935483871001</v>
      </c>
      <c r="CU25">
        <v>1255.4861290322599</v>
      </c>
      <c r="CV25">
        <v>139.51</v>
      </c>
      <c r="CW25">
        <v>0</v>
      </c>
      <c r="CX25">
        <v>119.59999990463299</v>
      </c>
      <c r="CY25">
        <v>0</v>
      </c>
      <c r="CZ25">
        <v>765.07015384615397</v>
      </c>
      <c r="DA25">
        <v>0.46051281484515599</v>
      </c>
      <c r="DB25">
        <v>14.567521416689701</v>
      </c>
      <c r="DC25">
        <v>10742.7269230769</v>
      </c>
      <c r="DD25">
        <v>15</v>
      </c>
      <c r="DE25">
        <v>1608315795.5999999</v>
      </c>
      <c r="DF25" t="s">
        <v>302</v>
      </c>
      <c r="DG25">
        <v>1608315795.5999999</v>
      </c>
      <c r="DH25">
        <v>1608315787.0999999</v>
      </c>
      <c r="DI25">
        <v>2</v>
      </c>
      <c r="DJ25">
        <v>-2.7410000000000001</v>
      </c>
      <c r="DK25">
        <v>-5.0000000000000001E-3</v>
      </c>
      <c r="DL25">
        <v>2.9009999999999998</v>
      </c>
      <c r="DM25">
        <v>0.13100000000000001</v>
      </c>
      <c r="DN25">
        <v>77</v>
      </c>
      <c r="DO25">
        <v>20</v>
      </c>
      <c r="DP25">
        <v>0.2</v>
      </c>
      <c r="DQ25">
        <v>0.05</v>
      </c>
      <c r="DR25">
        <v>16.1451475043317</v>
      </c>
      <c r="DS25">
        <v>-0.281244187761442</v>
      </c>
      <c r="DT25">
        <v>2.6289644136805401E-2</v>
      </c>
      <c r="DU25">
        <v>1</v>
      </c>
      <c r="DV25">
        <v>-20.251083333333298</v>
      </c>
      <c r="DW25">
        <v>0.373719243603997</v>
      </c>
      <c r="DX25">
        <v>3.4074380242183303E-2</v>
      </c>
      <c r="DY25">
        <v>0</v>
      </c>
      <c r="DZ25">
        <v>1.72288033333333</v>
      </c>
      <c r="EA25">
        <v>-0.13581730812013201</v>
      </c>
      <c r="EB25">
        <v>9.8113660222327002E-3</v>
      </c>
      <c r="EC25">
        <v>1</v>
      </c>
      <c r="ED25">
        <v>2</v>
      </c>
      <c r="EE25">
        <v>3</v>
      </c>
      <c r="EF25" t="s">
        <v>327</v>
      </c>
      <c r="EG25">
        <v>100</v>
      </c>
      <c r="EH25">
        <v>100</v>
      </c>
      <c r="EI25">
        <v>2.9</v>
      </c>
      <c r="EJ25">
        <v>0.13089999999999999</v>
      </c>
      <c r="EK25">
        <v>2.9008714285714201</v>
      </c>
      <c r="EL25">
        <v>0</v>
      </c>
      <c r="EM25">
        <v>0</v>
      </c>
      <c r="EN25">
        <v>0</v>
      </c>
      <c r="EO25">
        <v>0.13092499999999399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9.1999999999999993</v>
      </c>
      <c r="EX25">
        <v>9.3000000000000007</v>
      </c>
      <c r="EY25">
        <v>2</v>
      </c>
      <c r="EZ25">
        <v>483.03500000000003</v>
      </c>
      <c r="FA25">
        <v>567.995</v>
      </c>
      <c r="FB25">
        <v>24.633900000000001</v>
      </c>
      <c r="FC25">
        <v>30.666499999999999</v>
      </c>
      <c r="FD25">
        <v>30.0002</v>
      </c>
      <c r="FE25">
        <v>30.528400000000001</v>
      </c>
      <c r="FF25">
        <v>30.578700000000001</v>
      </c>
      <c r="FG25">
        <v>25.1645</v>
      </c>
      <c r="FH25">
        <v>100</v>
      </c>
      <c r="FI25">
        <v>79.221900000000005</v>
      </c>
      <c r="FJ25">
        <v>24.630400000000002</v>
      </c>
      <c r="FK25">
        <v>520.15200000000004</v>
      </c>
      <c r="FL25">
        <v>18.7456</v>
      </c>
      <c r="FM25">
        <v>101.36199999999999</v>
      </c>
      <c r="FN25">
        <v>100.801</v>
      </c>
    </row>
    <row r="26" spans="1:170" x14ac:dyDescent="0.25">
      <c r="A26">
        <v>10</v>
      </c>
      <c r="B26">
        <v>1608316465.0999999</v>
      </c>
      <c r="C26">
        <v>881</v>
      </c>
      <c r="D26" t="s">
        <v>328</v>
      </c>
      <c r="E26" t="s">
        <v>329</v>
      </c>
      <c r="F26" t="s">
        <v>285</v>
      </c>
      <c r="G26" t="s">
        <v>286</v>
      </c>
      <c r="H26">
        <v>1608316457.3499999</v>
      </c>
      <c r="I26">
        <f t="shared" si="0"/>
        <v>1.2778820106150125E-3</v>
      </c>
      <c r="J26">
        <f t="shared" si="1"/>
        <v>17.669518981481023</v>
      </c>
      <c r="K26">
        <f t="shared" si="2"/>
        <v>601.22313333333295</v>
      </c>
      <c r="L26">
        <f t="shared" si="3"/>
        <v>197.18441320645042</v>
      </c>
      <c r="M26">
        <f t="shared" si="4"/>
        <v>20.229910913488453</v>
      </c>
      <c r="N26">
        <f t="shared" si="5"/>
        <v>61.681804503114968</v>
      </c>
      <c r="O26">
        <f t="shared" si="6"/>
        <v>7.2829395768413227E-2</v>
      </c>
      <c r="P26">
        <f t="shared" si="7"/>
        <v>2.9747200942976404</v>
      </c>
      <c r="Q26">
        <f t="shared" si="8"/>
        <v>7.1853134450443057E-2</v>
      </c>
      <c r="R26">
        <f t="shared" si="9"/>
        <v>4.499483192156236E-2</v>
      </c>
      <c r="S26">
        <f t="shared" si="10"/>
        <v>231.28903598099831</v>
      </c>
      <c r="T26">
        <f t="shared" si="11"/>
        <v>29.004035776422427</v>
      </c>
      <c r="U26">
        <f t="shared" si="12"/>
        <v>28.6347633333333</v>
      </c>
      <c r="V26">
        <f t="shared" si="13"/>
        <v>3.9375533879899645</v>
      </c>
      <c r="W26">
        <f t="shared" si="14"/>
        <v>57.151258930173313</v>
      </c>
      <c r="X26">
        <f t="shared" si="15"/>
        <v>2.1672444265541113</v>
      </c>
      <c r="Y26">
        <f t="shared" si="16"/>
        <v>3.7921201861922649</v>
      </c>
      <c r="Z26">
        <f t="shared" si="17"/>
        <v>1.7703089614358531</v>
      </c>
      <c r="AA26">
        <f t="shared" si="18"/>
        <v>-56.354596668122049</v>
      </c>
      <c r="AB26">
        <f t="shared" si="19"/>
        <v>-103.77102437786543</v>
      </c>
      <c r="AC26">
        <f t="shared" si="20"/>
        <v>-7.6275958652370699</v>
      </c>
      <c r="AD26">
        <f t="shared" si="21"/>
        <v>63.535819069773751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54070.604215060266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809.98130769230795</v>
      </c>
      <c r="AR26">
        <v>1106.8499999999999</v>
      </c>
      <c r="AS26">
        <f t="shared" si="27"/>
        <v>0.26821040999927004</v>
      </c>
      <c r="AT26">
        <v>0.5</v>
      </c>
      <c r="AU26">
        <f t="shared" si="28"/>
        <v>1180.1718888987864</v>
      </c>
      <c r="AV26">
        <f t="shared" si="29"/>
        <v>17.669518981481023</v>
      </c>
      <c r="AW26">
        <f t="shared" si="30"/>
        <v>158.26719309557822</v>
      </c>
      <c r="AX26">
        <f t="shared" si="31"/>
        <v>0.47428287482495368</v>
      </c>
      <c r="AY26">
        <f t="shared" si="32"/>
        <v>1.546153287748931E-2</v>
      </c>
      <c r="AZ26">
        <f t="shared" si="33"/>
        <v>1.9471744138772193</v>
      </c>
      <c r="BA26" t="s">
        <v>331</v>
      </c>
      <c r="BB26">
        <v>581.89</v>
      </c>
      <c r="BC26">
        <f t="shared" si="34"/>
        <v>524.95999999999992</v>
      </c>
      <c r="BD26">
        <f t="shared" si="35"/>
        <v>0.56550726209176316</v>
      </c>
      <c r="BE26">
        <f t="shared" si="36"/>
        <v>0.8041332890578653</v>
      </c>
      <c r="BF26">
        <f t="shared" si="37"/>
        <v>0.75853120669830976</v>
      </c>
      <c r="BG26">
        <f t="shared" si="38"/>
        <v>0.84631563494537521</v>
      </c>
      <c r="BH26">
        <f t="shared" si="39"/>
        <v>1399.9839999999999</v>
      </c>
      <c r="BI26">
        <f t="shared" si="40"/>
        <v>1180.1718888987864</v>
      </c>
      <c r="BJ26">
        <f t="shared" si="41"/>
        <v>0.84298955480833104</v>
      </c>
      <c r="BK26">
        <f t="shared" si="42"/>
        <v>0.19597910961666201</v>
      </c>
      <c r="BL26">
        <v>6</v>
      </c>
      <c r="BM26">
        <v>0.5</v>
      </c>
      <c r="BN26" t="s">
        <v>290</v>
      </c>
      <c r="BO26">
        <v>2</v>
      </c>
      <c r="BP26">
        <v>1608316457.3499999</v>
      </c>
      <c r="BQ26">
        <v>601.22313333333295</v>
      </c>
      <c r="BR26">
        <v>623.34853333333297</v>
      </c>
      <c r="BS26">
        <v>21.124503333333301</v>
      </c>
      <c r="BT26">
        <v>19.623436666666699</v>
      </c>
      <c r="BU26">
        <v>597.04413333333298</v>
      </c>
      <c r="BV26">
        <v>20.9955033333333</v>
      </c>
      <c r="BW26">
        <v>499.99939999999998</v>
      </c>
      <c r="BX26">
        <v>102.49396666666701</v>
      </c>
      <c r="BY26">
        <v>9.9897546666666698E-2</v>
      </c>
      <c r="BZ26">
        <v>27.9877033333333</v>
      </c>
      <c r="CA26">
        <v>28.6347633333333</v>
      </c>
      <c r="CB26">
        <v>999.9</v>
      </c>
      <c r="CC26">
        <v>0</v>
      </c>
      <c r="CD26">
        <v>0</v>
      </c>
      <c r="CE26">
        <v>10010.1423333333</v>
      </c>
      <c r="CF26">
        <v>0</v>
      </c>
      <c r="CG26">
        <v>338.05873333333301</v>
      </c>
      <c r="CH26">
        <v>1399.9839999999999</v>
      </c>
      <c r="CI26">
        <v>0.89999189999999996</v>
      </c>
      <c r="CJ26">
        <v>0.10000811</v>
      </c>
      <c r="CK26">
        <v>0</v>
      </c>
      <c r="CL26">
        <v>810.01786666666703</v>
      </c>
      <c r="CM26">
        <v>4.9993800000000004</v>
      </c>
      <c r="CN26">
        <v>11363.7366666667</v>
      </c>
      <c r="CO26">
        <v>11164.166666666701</v>
      </c>
      <c r="CP26">
        <v>47.791333333333299</v>
      </c>
      <c r="CQ26">
        <v>49.561999999999998</v>
      </c>
      <c r="CR26">
        <v>48.553733333333298</v>
      </c>
      <c r="CS26">
        <v>49.5</v>
      </c>
      <c r="CT26">
        <v>49.375</v>
      </c>
      <c r="CU26">
        <v>1255.4770000000001</v>
      </c>
      <c r="CV26">
        <v>139.511333333333</v>
      </c>
      <c r="CW26">
        <v>0</v>
      </c>
      <c r="CX26">
        <v>119.700000047684</v>
      </c>
      <c r="CY26">
        <v>0</v>
      </c>
      <c r="CZ26">
        <v>809.98130769230795</v>
      </c>
      <c r="DA26">
        <v>-2.4810940340513099</v>
      </c>
      <c r="DB26">
        <v>-33.1692308094485</v>
      </c>
      <c r="DC26">
        <v>11363.7076923077</v>
      </c>
      <c r="DD26">
        <v>15</v>
      </c>
      <c r="DE26">
        <v>1608316486.0999999</v>
      </c>
      <c r="DF26" t="s">
        <v>332</v>
      </c>
      <c r="DG26">
        <v>1608316486.0999999</v>
      </c>
      <c r="DH26">
        <v>1608316485.0999999</v>
      </c>
      <c r="DI26">
        <v>3</v>
      </c>
      <c r="DJ26">
        <v>1.278</v>
      </c>
      <c r="DK26">
        <v>-2E-3</v>
      </c>
      <c r="DL26">
        <v>4.1790000000000003</v>
      </c>
      <c r="DM26">
        <v>0.129</v>
      </c>
      <c r="DN26">
        <v>623</v>
      </c>
      <c r="DO26">
        <v>20</v>
      </c>
      <c r="DP26">
        <v>0.1</v>
      </c>
      <c r="DQ26">
        <v>0.06</v>
      </c>
      <c r="DR26">
        <v>18.753871729796</v>
      </c>
      <c r="DS26">
        <v>-1.01227520300299</v>
      </c>
      <c r="DT26">
        <v>8.4934922698950602E-2</v>
      </c>
      <c r="DU26">
        <v>0</v>
      </c>
      <c r="DV26">
        <v>-23.41329</v>
      </c>
      <c r="DW26">
        <v>1.27131924360398</v>
      </c>
      <c r="DX26">
        <v>0.10290657688732301</v>
      </c>
      <c r="DY26">
        <v>0</v>
      </c>
      <c r="DZ26">
        <v>1.50359333333333</v>
      </c>
      <c r="EA26">
        <v>-7.4831946607339495E-2</v>
      </c>
      <c r="EB26">
        <v>5.4209878148626101E-3</v>
      </c>
      <c r="EC26">
        <v>1</v>
      </c>
      <c r="ED26">
        <v>1</v>
      </c>
      <c r="EE26">
        <v>3</v>
      </c>
      <c r="EF26" t="s">
        <v>292</v>
      </c>
      <c r="EG26">
        <v>100</v>
      </c>
      <c r="EH26">
        <v>100</v>
      </c>
      <c r="EI26">
        <v>4.1790000000000003</v>
      </c>
      <c r="EJ26">
        <v>0.129</v>
      </c>
      <c r="EK26">
        <v>2.9008714285714201</v>
      </c>
      <c r="EL26">
        <v>0</v>
      </c>
      <c r="EM26">
        <v>0</v>
      </c>
      <c r="EN26">
        <v>0</v>
      </c>
      <c r="EO26">
        <v>0.13092499999999399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11.2</v>
      </c>
      <c r="EX26">
        <v>11.3</v>
      </c>
      <c r="EY26">
        <v>2</v>
      </c>
      <c r="EZ26">
        <v>483</v>
      </c>
      <c r="FA26">
        <v>566.12900000000002</v>
      </c>
      <c r="FB26">
        <v>24.5519</v>
      </c>
      <c r="FC26">
        <v>30.683900000000001</v>
      </c>
      <c r="FD26">
        <v>30.000399999999999</v>
      </c>
      <c r="FE26">
        <v>30.4983</v>
      </c>
      <c r="FF26">
        <v>30.543299999999999</v>
      </c>
      <c r="FG26">
        <v>29.186800000000002</v>
      </c>
      <c r="FH26">
        <v>100</v>
      </c>
      <c r="FI26">
        <v>73.861000000000004</v>
      </c>
      <c r="FJ26">
        <v>24.5596</v>
      </c>
      <c r="FK26">
        <v>623.42600000000004</v>
      </c>
      <c r="FL26">
        <v>16.787299999999998</v>
      </c>
      <c r="FM26">
        <v>101.35299999999999</v>
      </c>
      <c r="FN26">
        <v>100.79600000000001</v>
      </c>
    </row>
    <row r="27" spans="1:170" x14ac:dyDescent="0.25">
      <c r="A27">
        <v>11</v>
      </c>
      <c r="B27">
        <v>1608316607.0999999</v>
      </c>
      <c r="C27">
        <v>1023</v>
      </c>
      <c r="D27" t="s">
        <v>333</v>
      </c>
      <c r="E27" t="s">
        <v>334</v>
      </c>
      <c r="F27" t="s">
        <v>285</v>
      </c>
      <c r="G27" t="s">
        <v>286</v>
      </c>
      <c r="H27">
        <v>1608316599.0999999</v>
      </c>
      <c r="I27">
        <f t="shared" si="0"/>
        <v>1.1359667872375811E-3</v>
      </c>
      <c r="J27">
        <f t="shared" si="1"/>
        <v>19.304662468338599</v>
      </c>
      <c r="K27">
        <f t="shared" si="2"/>
        <v>699.94796774193503</v>
      </c>
      <c r="L27">
        <f t="shared" si="3"/>
        <v>198.77516679186897</v>
      </c>
      <c r="M27">
        <f t="shared" si="4"/>
        <v>20.393793464204329</v>
      </c>
      <c r="N27">
        <f t="shared" si="5"/>
        <v>71.812764744225035</v>
      </c>
      <c r="O27">
        <f t="shared" si="6"/>
        <v>6.3906053584994113E-2</v>
      </c>
      <c r="P27">
        <f t="shared" si="7"/>
        <v>2.9742956512646241</v>
      </c>
      <c r="Q27">
        <f t="shared" si="8"/>
        <v>6.3152927226672137E-2</v>
      </c>
      <c r="R27">
        <f t="shared" si="9"/>
        <v>3.9537505320822647E-2</v>
      </c>
      <c r="S27">
        <f t="shared" si="10"/>
        <v>231.29225110011652</v>
      </c>
      <c r="T27">
        <f t="shared" si="11"/>
        <v>29.038762403241758</v>
      </c>
      <c r="U27">
        <f t="shared" si="12"/>
        <v>28.796432258064499</v>
      </c>
      <c r="V27">
        <f t="shared" si="13"/>
        <v>3.9746407116194589</v>
      </c>
      <c r="W27">
        <f t="shared" si="14"/>
        <v>57.613923009420972</v>
      </c>
      <c r="X27">
        <f t="shared" si="15"/>
        <v>2.1845607437752901</v>
      </c>
      <c r="Y27">
        <f t="shared" si="16"/>
        <v>3.791723648844521</v>
      </c>
      <c r="Z27">
        <f t="shared" si="17"/>
        <v>1.7900799678441688</v>
      </c>
      <c r="AA27">
        <f t="shared" si="18"/>
        <v>-50.096135317177328</v>
      </c>
      <c r="AB27">
        <f t="shared" si="19"/>
        <v>-129.96747991743882</v>
      </c>
      <c r="AC27">
        <f t="shared" si="20"/>
        <v>-9.5621187410936983</v>
      </c>
      <c r="AD27">
        <f t="shared" si="21"/>
        <v>41.666517124406681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54058.551712822366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852.87699999999995</v>
      </c>
      <c r="AR27">
        <v>1188.02</v>
      </c>
      <c r="AS27">
        <f t="shared" si="27"/>
        <v>0.28210215316240472</v>
      </c>
      <c r="AT27">
        <v>0.5</v>
      </c>
      <c r="AU27">
        <f t="shared" si="28"/>
        <v>1180.1868986277927</v>
      </c>
      <c r="AV27">
        <f t="shared" si="29"/>
        <v>19.304662468338599</v>
      </c>
      <c r="AW27">
        <f t="shared" si="30"/>
        <v>166.4666326184805</v>
      </c>
      <c r="AX27">
        <f t="shared" si="31"/>
        <v>0.49619535024662886</v>
      </c>
      <c r="AY27">
        <f t="shared" si="32"/>
        <v>1.684683160885125E-2</v>
      </c>
      <c r="AZ27">
        <f t="shared" si="33"/>
        <v>1.7458123600612785</v>
      </c>
      <c r="BA27" t="s">
        <v>336</v>
      </c>
      <c r="BB27">
        <v>598.53</v>
      </c>
      <c r="BC27">
        <f t="shared" si="34"/>
        <v>589.49</v>
      </c>
      <c r="BD27">
        <f t="shared" si="35"/>
        <v>0.56853042460431902</v>
      </c>
      <c r="BE27">
        <f t="shared" si="36"/>
        <v>0.778682585271536</v>
      </c>
      <c r="BF27">
        <f t="shared" si="37"/>
        <v>0.70923269510634757</v>
      </c>
      <c r="BG27">
        <f t="shared" si="38"/>
        <v>0.81444180241310893</v>
      </c>
      <c r="BH27">
        <f t="shared" si="39"/>
        <v>1400.0016129032299</v>
      </c>
      <c r="BI27">
        <f t="shared" si="40"/>
        <v>1180.1868986277927</v>
      </c>
      <c r="BJ27">
        <f t="shared" si="41"/>
        <v>0.84298967069073583</v>
      </c>
      <c r="BK27">
        <f t="shared" si="42"/>
        <v>0.19597934138147169</v>
      </c>
      <c r="BL27">
        <v>6</v>
      </c>
      <c r="BM27">
        <v>0.5</v>
      </c>
      <c r="BN27" t="s">
        <v>290</v>
      </c>
      <c r="BO27">
        <v>2</v>
      </c>
      <c r="BP27">
        <v>1608316599.0999999</v>
      </c>
      <c r="BQ27">
        <v>699.94796774193503</v>
      </c>
      <c r="BR27">
        <v>724.066838709678</v>
      </c>
      <c r="BS27">
        <v>21.292577419354799</v>
      </c>
      <c r="BT27">
        <v>19.958490322580602</v>
      </c>
      <c r="BU27">
        <v>695.76925806451595</v>
      </c>
      <c r="BV27">
        <v>21.1639129032258</v>
      </c>
      <c r="BW27">
        <v>500.01793548387099</v>
      </c>
      <c r="BX27">
        <v>102.49729032258099</v>
      </c>
      <c r="BY27">
        <v>9.9999838709677394E-2</v>
      </c>
      <c r="BZ27">
        <v>27.9859096774194</v>
      </c>
      <c r="CA27">
        <v>28.796432258064499</v>
      </c>
      <c r="CB27">
        <v>999.9</v>
      </c>
      <c r="CC27">
        <v>0</v>
      </c>
      <c r="CD27">
        <v>0</v>
      </c>
      <c r="CE27">
        <v>10007.414838709699</v>
      </c>
      <c r="CF27">
        <v>0</v>
      </c>
      <c r="CG27">
        <v>340.87219354838697</v>
      </c>
      <c r="CH27">
        <v>1400.0016129032299</v>
      </c>
      <c r="CI27">
        <v>0.89998741935483795</v>
      </c>
      <c r="CJ27">
        <v>0.10001257096774201</v>
      </c>
      <c r="CK27">
        <v>0</v>
      </c>
      <c r="CL27">
        <v>852.89596774193603</v>
      </c>
      <c r="CM27">
        <v>4.9993800000000004</v>
      </c>
      <c r="CN27">
        <v>11957.0483870968</v>
      </c>
      <c r="CO27">
        <v>11164.316129032301</v>
      </c>
      <c r="CP27">
        <v>47.875</v>
      </c>
      <c r="CQ27">
        <v>49.741870967741903</v>
      </c>
      <c r="CR27">
        <v>48.680999999999997</v>
      </c>
      <c r="CS27">
        <v>49.686999999999998</v>
      </c>
      <c r="CT27">
        <v>49.5</v>
      </c>
      <c r="CU27">
        <v>1255.4835483871</v>
      </c>
      <c r="CV27">
        <v>139.51806451612899</v>
      </c>
      <c r="CW27">
        <v>0</v>
      </c>
      <c r="CX27">
        <v>141.299999952316</v>
      </c>
      <c r="CY27">
        <v>0</v>
      </c>
      <c r="CZ27">
        <v>852.87699999999995</v>
      </c>
      <c r="DA27">
        <v>-1.6400683789164801</v>
      </c>
      <c r="DB27">
        <v>-14.5196581497366</v>
      </c>
      <c r="DC27">
        <v>11956.9038461538</v>
      </c>
      <c r="DD27">
        <v>15</v>
      </c>
      <c r="DE27">
        <v>1608316486.0999999</v>
      </c>
      <c r="DF27" t="s">
        <v>332</v>
      </c>
      <c r="DG27">
        <v>1608316486.0999999</v>
      </c>
      <c r="DH27">
        <v>1608316485.0999999</v>
      </c>
      <c r="DI27">
        <v>3</v>
      </c>
      <c r="DJ27">
        <v>1.278</v>
      </c>
      <c r="DK27">
        <v>-2E-3</v>
      </c>
      <c r="DL27">
        <v>4.1790000000000003</v>
      </c>
      <c r="DM27">
        <v>0.129</v>
      </c>
      <c r="DN27">
        <v>623</v>
      </c>
      <c r="DO27">
        <v>20</v>
      </c>
      <c r="DP27">
        <v>0.1</v>
      </c>
      <c r="DQ27">
        <v>0.06</v>
      </c>
      <c r="DR27">
        <v>19.326873865527201</v>
      </c>
      <c r="DS27">
        <v>-0.85775026589440095</v>
      </c>
      <c r="DT27">
        <v>7.7274575274809201E-2</v>
      </c>
      <c r="DU27">
        <v>0</v>
      </c>
      <c r="DV27">
        <v>-24.128039999999999</v>
      </c>
      <c r="DW27">
        <v>1.0939888765294901</v>
      </c>
      <c r="DX27">
        <v>9.65767453030663E-2</v>
      </c>
      <c r="DY27">
        <v>0</v>
      </c>
      <c r="DZ27">
        <v>1.3340943333333299</v>
      </c>
      <c r="EA27">
        <v>-6.4671857619569301E-3</v>
      </c>
      <c r="EB27">
        <v>1.0892464775655399E-3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4.1779999999999999</v>
      </c>
      <c r="EJ27">
        <v>0.12870000000000001</v>
      </c>
      <c r="EK27">
        <v>4.1786499999999496</v>
      </c>
      <c r="EL27">
        <v>0</v>
      </c>
      <c r="EM27">
        <v>0</v>
      </c>
      <c r="EN27">
        <v>0</v>
      </c>
      <c r="EO27">
        <v>0.12865499999999799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</v>
      </c>
      <c r="EX27">
        <v>2</v>
      </c>
      <c r="EY27">
        <v>2</v>
      </c>
      <c r="EZ27">
        <v>482.60399999999998</v>
      </c>
      <c r="FA27">
        <v>564.27200000000005</v>
      </c>
      <c r="FB27">
        <v>24.534500000000001</v>
      </c>
      <c r="FC27">
        <v>30.744700000000002</v>
      </c>
      <c r="FD27">
        <v>29.999199999999998</v>
      </c>
      <c r="FE27">
        <v>30.507300000000001</v>
      </c>
      <c r="FF27">
        <v>30.537199999999999</v>
      </c>
      <c r="FG27">
        <v>33.010599999999997</v>
      </c>
      <c r="FH27">
        <v>100</v>
      </c>
      <c r="FI27">
        <v>65.791399999999996</v>
      </c>
      <c r="FJ27">
        <v>24.54</v>
      </c>
      <c r="FK27">
        <v>723.93700000000001</v>
      </c>
      <c r="FL27">
        <v>14.450699999999999</v>
      </c>
      <c r="FM27">
        <v>101.343</v>
      </c>
      <c r="FN27">
        <v>100.791</v>
      </c>
    </row>
    <row r="28" spans="1:170" x14ac:dyDescent="0.25">
      <c r="A28">
        <v>12</v>
      </c>
      <c r="B28">
        <v>1608316727.5999999</v>
      </c>
      <c r="C28">
        <v>1143.5</v>
      </c>
      <c r="D28" t="s">
        <v>337</v>
      </c>
      <c r="E28" t="s">
        <v>338</v>
      </c>
      <c r="F28" t="s">
        <v>285</v>
      </c>
      <c r="G28" t="s">
        <v>286</v>
      </c>
      <c r="H28">
        <v>1608316719.5999999</v>
      </c>
      <c r="I28">
        <f t="shared" si="0"/>
        <v>1.0113125715711588E-3</v>
      </c>
      <c r="J28">
        <f t="shared" si="1"/>
        <v>20.118190998197417</v>
      </c>
      <c r="K28">
        <f t="shared" si="2"/>
        <v>800.05806451612898</v>
      </c>
      <c r="L28">
        <f t="shared" si="3"/>
        <v>216.42727939103301</v>
      </c>
      <c r="M28">
        <f t="shared" si="4"/>
        <v>22.205756901218091</v>
      </c>
      <c r="N28">
        <f t="shared" si="5"/>
        <v>82.087133089195476</v>
      </c>
      <c r="O28">
        <f t="shared" si="6"/>
        <v>5.7078927625470406E-2</v>
      </c>
      <c r="P28">
        <f t="shared" si="7"/>
        <v>2.970493325726157</v>
      </c>
      <c r="Q28">
        <f t="shared" si="8"/>
        <v>5.6476541576929627E-2</v>
      </c>
      <c r="R28">
        <f t="shared" si="9"/>
        <v>3.5351430609217548E-2</v>
      </c>
      <c r="S28">
        <f t="shared" si="10"/>
        <v>231.29151319806058</v>
      </c>
      <c r="T28">
        <f t="shared" si="11"/>
        <v>29.084278379109168</v>
      </c>
      <c r="U28">
        <f t="shared" si="12"/>
        <v>28.748958064516099</v>
      </c>
      <c r="V28">
        <f t="shared" si="13"/>
        <v>3.9637185310927179</v>
      </c>
      <c r="W28">
        <f t="shared" si="14"/>
        <v>57.491393320196394</v>
      </c>
      <c r="X28">
        <f t="shared" si="15"/>
        <v>2.1814776919868439</v>
      </c>
      <c r="Y28">
        <f t="shared" si="16"/>
        <v>3.7944422043090462</v>
      </c>
      <c r="Z28">
        <f t="shared" si="17"/>
        <v>1.7822408391058739</v>
      </c>
      <c r="AA28">
        <f t="shared" si="18"/>
        <v>-44.5988844062881</v>
      </c>
      <c r="AB28">
        <f t="shared" si="19"/>
        <v>-120.22981095585149</v>
      </c>
      <c r="AC28">
        <f t="shared" si="20"/>
        <v>-8.8554574164746818</v>
      </c>
      <c r="AD28">
        <f t="shared" si="21"/>
        <v>57.607360419446309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53944.989524053744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339</v>
      </c>
      <c r="AQ28">
        <v>887.49426923076896</v>
      </c>
      <c r="AR28">
        <v>1246.3399999999999</v>
      </c>
      <c r="AS28">
        <f t="shared" si="27"/>
        <v>0.28791961324296012</v>
      </c>
      <c r="AT28">
        <v>0.5</v>
      </c>
      <c r="AU28">
        <f t="shared" si="28"/>
        <v>1180.1835831639564</v>
      </c>
      <c r="AV28">
        <f t="shared" si="29"/>
        <v>20.118190998197417</v>
      </c>
      <c r="AW28">
        <f t="shared" si="30"/>
        <v>169.89900041012859</v>
      </c>
      <c r="AX28">
        <f t="shared" si="31"/>
        <v>0.51217163855769687</v>
      </c>
      <c r="AY28">
        <f t="shared" si="32"/>
        <v>1.7536202649531745E-2</v>
      </c>
      <c r="AZ28">
        <f t="shared" si="33"/>
        <v>1.6173275350225462</v>
      </c>
      <c r="BA28" t="s">
        <v>340</v>
      </c>
      <c r="BB28">
        <v>608</v>
      </c>
      <c r="BC28">
        <f t="shared" si="34"/>
        <v>638.33999999999992</v>
      </c>
      <c r="BD28">
        <f t="shared" si="35"/>
        <v>0.56215454267197884</v>
      </c>
      <c r="BE28">
        <f t="shared" si="36"/>
        <v>0.75948727996141796</v>
      </c>
      <c r="BF28">
        <f t="shared" si="37"/>
        <v>0.67596664068092338</v>
      </c>
      <c r="BG28">
        <f t="shared" si="38"/>
        <v>0.79154070701725132</v>
      </c>
      <c r="BH28">
        <f t="shared" si="39"/>
        <v>1399.99774193548</v>
      </c>
      <c r="BI28">
        <f t="shared" si="40"/>
        <v>1180.1835831639564</v>
      </c>
      <c r="BJ28">
        <f t="shared" si="41"/>
        <v>0.8429896333492416</v>
      </c>
      <c r="BK28">
        <f t="shared" si="42"/>
        <v>0.19597926669848323</v>
      </c>
      <c r="BL28">
        <v>6</v>
      </c>
      <c r="BM28">
        <v>0.5</v>
      </c>
      <c r="BN28" t="s">
        <v>290</v>
      </c>
      <c r="BO28">
        <v>2</v>
      </c>
      <c r="BP28">
        <v>1608316719.5999999</v>
      </c>
      <c r="BQ28">
        <v>800.05806451612898</v>
      </c>
      <c r="BR28">
        <v>825.17045161290298</v>
      </c>
      <c r="BS28">
        <v>21.2616612903226</v>
      </c>
      <c r="BT28">
        <v>20.073906451612899</v>
      </c>
      <c r="BU28">
        <v>795.87948387096799</v>
      </c>
      <c r="BV28">
        <v>21.133016129032299</v>
      </c>
      <c r="BW28">
        <v>500.00741935483899</v>
      </c>
      <c r="BX28">
        <v>102.501451612903</v>
      </c>
      <c r="BY28">
        <v>0.100017867741935</v>
      </c>
      <c r="BZ28">
        <v>27.9982032258064</v>
      </c>
      <c r="CA28">
        <v>28.748958064516099</v>
      </c>
      <c r="CB28">
        <v>999.9</v>
      </c>
      <c r="CC28">
        <v>0</v>
      </c>
      <c r="CD28">
        <v>0</v>
      </c>
      <c r="CE28">
        <v>9985.5016129032301</v>
      </c>
      <c r="CF28">
        <v>0</v>
      </c>
      <c r="CG28">
        <v>342.079322580645</v>
      </c>
      <c r="CH28">
        <v>1399.99774193548</v>
      </c>
      <c r="CI28">
        <v>0.89999029032258004</v>
      </c>
      <c r="CJ28">
        <v>0.100009738709677</v>
      </c>
      <c r="CK28">
        <v>0</v>
      </c>
      <c r="CL28">
        <v>887.53590322580703</v>
      </c>
      <c r="CM28">
        <v>4.9993800000000004</v>
      </c>
      <c r="CN28">
        <v>12438.793548387101</v>
      </c>
      <c r="CO28">
        <v>11164.293548387101</v>
      </c>
      <c r="CP28">
        <v>48.043999999999997</v>
      </c>
      <c r="CQ28">
        <v>49.811999999999998</v>
      </c>
      <c r="CR28">
        <v>48.811999999999998</v>
      </c>
      <c r="CS28">
        <v>49.8</v>
      </c>
      <c r="CT28">
        <v>49.625</v>
      </c>
      <c r="CU28">
        <v>1255.4835483871</v>
      </c>
      <c r="CV28">
        <v>139.51612903225799</v>
      </c>
      <c r="CW28">
        <v>0</v>
      </c>
      <c r="CX28">
        <v>119.59999990463299</v>
      </c>
      <c r="CY28">
        <v>0</v>
      </c>
      <c r="CZ28">
        <v>887.49426923076896</v>
      </c>
      <c r="DA28">
        <v>-13.2458461530753</v>
      </c>
      <c r="DB28">
        <v>-177.630769210908</v>
      </c>
      <c r="DC28">
        <v>12437.680769230799</v>
      </c>
      <c r="DD28">
        <v>15</v>
      </c>
      <c r="DE28">
        <v>1608316486.0999999</v>
      </c>
      <c r="DF28" t="s">
        <v>332</v>
      </c>
      <c r="DG28">
        <v>1608316486.0999999</v>
      </c>
      <c r="DH28">
        <v>1608316485.0999999</v>
      </c>
      <c r="DI28">
        <v>3</v>
      </c>
      <c r="DJ28">
        <v>1.278</v>
      </c>
      <c r="DK28">
        <v>-2E-3</v>
      </c>
      <c r="DL28">
        <v>4.1790000000000003</v>
      </c>
      <c r="DM28">
        <v>0.129</v>
      </c>
      <c r="DN28">
        <v>623</v>
      </c>
      <c r="DO28">
        <v>20</v>
      </c>
      <c r="DP28">
        <v>0.1</v>
      </c>
      <c r="DQ28">
        <v>0.06</v>
      </c>
      <c r="DR28">
        <v>20.121762945609401</v>
      </c>
      <c r="DS28">
        <v>-1.3988604097366599</v>
      </c>
      <c r="DT28">
        <v>0.11280531537942901</v>
      </c>
      <c r="DU28">
        <v>0</v>
      </c>
      <c r="DV28">
        <v>-25.1042733333333</v>
      </c>
      <c r="DW28">
        <v>1.6137023359287599</v>
      </c>
      <c r="DX28">
        <v>0.13138296930052301</v>
      </c>
      <c r="DY28">
        <v>0</v>
      </c>
      <c r="DZ28">
        <v>1.187548</v>
      </c>
      <c r="EA28">
        <v>-4.88804449388167E-2</v>
      </c>
      <c r="EB28">
        <v>3.54598589957714E-3</v>
      </c>
      <c r="EC28">
        <v>1</v>
      </c>
      <c r="ED28">
        <v>1</v>
      </c>
      <c r="EE28">
        <v>3</v>
      </c>
      <c r="EF28" t="s">
        <v>292</v>
      </c>
      <c r="EG28">
        <v>100</v>
      </c>
      <c r="EH28">
        <v>100</v>
      </c>
      <c r="EI28">
        <v>4.1779999999999999</v>
      </c>
      <c r="EJ28">
        <v>0.12859999999999999</v>
      </c>
      <c r="EK28">
        <v>4.1786499999999496</v>
      </c>
      <c r="EL28">
        <v>0</v>
      </c>
      <c r="EM28">
        <v>0</v>
      </c>
      <c r="EN28">
        <v>0</v>
      </c>
      <c r="EO28">
        <v>0.12865499999999799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4</v>
      </c>
      <c r="EX28">
        <v>4</v>
      </c>
      <c r="EY28">
        <v>2</v>
      </c>
      <c r="EZ28">
        <v>482.21</v>
      </c>
      <c r="FA28">
        <v>562.48599999999999</v>
      </c>
      <c r="FB28">
        <v>24.454499999999999</v>
      </c>
      <c r="FC28">
        <v>30.732800000000001</v>
      </c>
      <c r="FD28">
        <v>30.000399999999999</v>
      </c>
      <c r="FE28">
        <v>30.503</v>
      </c>
      <c r="FF28">
        <v>30.5441</v>
      </c>
      <c r="FG28">
        <v>36.758499999999998</v>
      </c>
      <c r="FH28">
        <v>100</v>
      </c>
      <c r="FI28">
        <v>58.115600000000001</v>
      </c>
      <c r="FJ28">
        <v>24.456299999999999</v>
      </c>
      <c r="FK28">
        <v>825.03700000000003</v>
      </c>
      <c r="FL28">
        <v>14.1159</v>
      </c>
      <c r="FM28">
        <v>101.33799999999999</v>
      </c>
      <c r="FN28">
        <v>100.78400000000001</v>
      </c>
    </row>
    <row r="29" spans="1:170" x14ac:dyDescent="0.25">
      <c r="A29">
        <v>13</v>
      </c>
      <c r="B29">
        <v>1608316848.0999999</v>
      </c>
      <c r="C29">
        <v>1264</v>
      </c>
      <c r="D29" t="s">
        <v>341</v>
      </c>
      <c r="E29" t="s">
        <v>342</v>
      </c>
      <c r="F29" t="s">
        <v>285</v>
      </c>
      <c r="G29" t="s">
        <v>286</v>
      </c>
      <c r="H29">
        <v>1608316840.0999999</v>
      </c>
      <c r="I29">
        <f t="shared" si="0"/>
        <v>9.286833376477737E-4</v>
      </c>
      <c r="J29">
        <f t="shared" si="1"/>
        <v>20.756775830048344</v>
      </c>
      <c r="K29">
        <f t="shared" si="2"/>
        <v>900.01429032258102</v>
      </c>
      <c r="L29">
        <f t="shared" si="3"/>
        <v>245.07965249862804</v>
      </c>
      <c r="M29">
        <f t="shared" si="4"/>
        <v>25.145677192260173</v>
      </c>
      <c r="N29">
        <f t="shared" si="5"/>
        <v>92.343320149760061</v>
      </c>
      <c r="O29">
        <f t="shared" si="6"/>
        <v>5.2443816179074329E-2</v>
      </c>
      <c r="P29">
        <f t="shared" si="7"/>
        <v>2.9724013602318462</v>
      </c>
      <c r="Q29">
        <f t="shared" si="8"/>
        <v>5.193514440952212E-2</v>
      </c>
      <c r="R29">
        <f t="shared" si="9"/>
        <v>3.2504756097722888E-2</v>
      </c>
      <c r="S29">
        <f t="shared" si="10"/>
        <v>231.29078443783297</v>
      </c>
      <c r="T29">
        <f t="shared" si="11"/>
        <v>29.092023289532733</v>
      </c>
      <c r="U29">
        <f t="shared" si="12"/>
        <v>28.695864516128999</v>
      </c>
      <c r="V29">
        <f t="shared" si="13"/>
        <v>3.951534544099772</v>
      </c>
      <c r="W29">
        <f t="shared" si="14"/>
        <v>57.273561558162292</v>
      </c>
      <c r="X29">
        <f t="shared" si="15"/>
        <v>2.1715914638697504</v>
      </c>
      <c r="Y29">
        <f t="shared" si="16"/>
        <v>3.7916124033328398</v>
      </c>
      <c r="Z29">
        <f t="shared" si="17"/>
        <v>1.7799430802300216</v>
      </c>
      <c r="AA29">
        <f t="shared" si="18"/>
        <v>-40.954935190266823</v>
      </c>
      <c r="AB29">
        <f t="shared" si="19"/>
        <v>-113.84955648366112</v>
      </c>
      <c r="AC29">
        <f t="shared" si="20"/>
        <v>-8.3773913202009176</v>
      </c>
      <c r="AD29">
        <f t="shared" si="21"/>
        <v>68.108901443704084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54003.208988455299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911.59084615384597</v>
      </c>
      <c r="AR29">
        <v>1289.1400000000001</v>
      </c>
      <c r="AS29">
        <f t="shared" si="27"/>
        <v>0.2928690086772221</v>
      </c>
      <c r="AT29">
        <v>0.5</v>
      </c>
      <c r="AU29">
        <f t="shared" si="28"/>
        <v>1180.1812470147897</v>
      </c>
      <c r="AV29">
        <f t="shared" si="29"/>
        <v>20.756775830048344</v>
      </c>
      <c r="AW29">
        <f t="shared" si="30"/>
        <v>172.81925593633463</v>
      </c>
      <c r="AX29">
        <f t="shared" si="31"/>
        <v>0.51951688722714373</v>
      </c>
      <c r="AY29">
        <f t="shared" si="32"/>
        <v>1.8077327837422594E-2</v>
      </c>
      <c r="AZ29">
        <f t="shared" si="33"/>
        <v>1.530431140139938</v>
      </c>
      <c r="BA29" t="s">
        <v>344</v>
      </c>
      <c r="BB29">
        <v>619.41</v>
      </c>
      <c r="BC29">
        <f t="shared" si="34"/>
        <v>669.73000000000013</v>
      </c>
      <c r="BD29">
        <f t="shared" si="35"/>
        <v>0.56373337590693873</v>
      </c>
      <c r="BE29">
        <f t="shared" si="36"/>
        <v>0.7465707031146529</v>
      </c>
      <c r="BF29">
        <f t="shared" si="37"/>
        <v>0.6581374486766558</v>
      </c>
      <c r="BG29">
        <f t="shared" si="38"/>
        <v>0.77473400463483166</v>
      </c>
      <c r="BH29">
        <f t="shared" si="39"/>
        <v>1399.9951612903201</v>
      </c>
      <c r="BI29">
        <f t="shared" si="40"/>
        <v>1180.1812470147897</v>
      </c>
      <c r="BJ29">
        <f t="shared" si="41"/>
        <v>0.84298951856880955</v>
      </c>
      <c r="BK29">
        <f t="shared" si="42"/>
        <v>0.19597903713761899</v>
      </c>
      <c r="BL29">
        <v>6</v>
      </c>
      <c r="BM29">
        <v>0.5</v>
      </c>
      <c r="BN29" t="s">
        <v>290</v>
      </c>
      <c r="BO29">
        <v>2</v>
      </c>
      <c r="BP29">
        <v>1608316840.0999999</v>
      </c>
      <c r="BQ29">
        <v>900.01429032258102</v>
      </c>
      <c r="BR29">
        <v>925.92493548387097</v>
      </c>
      <c r="BS29">
        <v>21.165183870967699</v>
      </c>
      <c r="BT29">
        <v>20.074370967741899</v>
      </c>
      <c r="BU29">
        <v>895.83561290322598</v>
      </c>
      <c r="BV29">
        <v>21.036529032258098</v>
      </c>
      <c r="BW29">
        <v>500.00925806451602</v>
      </c>
      <c r="BX29">
        <v>102.502032258065</v>
      </c>
      <c r="BY29">
        <v>0.100027667741935</v>
      </c>
      <c r="BZ29">
        <v>27.985406451612899</v>
      </c>
      <c r="CA29">
        <v>28.695864516128999</v>
      </c>
      <c r="CB29">
        <v>999.9</v>
      </c>
      <c r="CC29">
        <v>0</v>
      </c>
      <c r="CD29">
        <v>0</v>
      </c>
      <c r="CE29">
        <v>9996.2332258064507</v>
      </c>
      <c r="CF29">
        <v>0</v>
      </c>
      <c r="CG29">
        <v>342.50058064516099</v>
      </c>
      <c r="CH29">
        <v>1399.9951612903201</v>
      </c>
      <c r="CI29">
        <v>0.89999312903225803</v>
      </c>
      <c r="CJ29">
        <v>0.100006774193548</v>
      </c>
      <c r="CK29">
        <v>0</v>
      </c>
      <c r="CL29">
        <v>911.61658064516098</v>
      </c>
      <c r="CM29">
        <v>4.9993800000000004</v>
      </c>
      <c r="CN29">
        <v>12772.748387096801</v>
      </c>
      <c r="CO29">
        <v>11164.270967741901</v>
      </c>
      <c r="CP29">
        <v>48.061999999999998</v>
      </c>
      <c r="CQ29">
        <v>49.811999999999998</v>
      </c>
      <c r="CR29">
        <v>48.811999999999998</v>
      </c>
      <c r="CS29">
        <v>49.811999999999998</v>
      </c>
      <c r="CT29">
        <v>49.625</v>
      </c>
      <c r="CU29">
        <v>1255.4848387096799</v>
      </c>
      <c r="CV29">
        <v>139.51032258064501</v>
      </c>
      <c r="CW29">
        <v>0</v>
      </c>
      <c r="CX29">
        <v>119.59999990463299</v>
      </c>
      <c r="CY29">
        <v>0</v>
      </c>
      <c r="CZ29">
        <v>911.59084615384597</v>
      </c>
      <c r="DA29">
        <v>-11.1109059780085</v>
      </c>
      <c r="DB29">
        <v>-155.90427350696399</v>
      </c>
      <c r="DC29">
        <v>12772.1538461538</v>
      </c>
      <c r="DD29">
        <v>15</v>
      </c>
      <c r="DE29">
        <v>1608316486.0999999</v>
      </c>
      <c r="DF29" t="s">
        <v>332</v>
      </c>
      <c r="DG29">
        <v>1608316486.0999999</v>
      </c>
      <c r="DH29">
        <v>1608316485.0999999</v>
      </c>
      <c r="DI29">
        <v>3</v>
      </c>
      <c r="DJ29">
        <v>1.278</v>
      </c>
      <c r="DK29">
        <v>-2E-3</v>
      </c>
      <c r="DL29">
        <v>4.1790000000000003</v>
      </c>
      <c r="DM29">
        <v>0.129</v>
      </c>
      <c r="DN29">
        <v>623</v>
      </c>
      <c r="DO29">
        <v>20</v>
      </c>
      <c r="DP29">
        <v>0.1</v>
      </c>
      <c r="DQ29">
        <v>0.06</v>
      </c>
      <c r="DR29">
        <v>20.775898395498999</v>
      </c>
      <c r="DS29">
        <v>-0.81292185336340805</v>
      </c>
      <c r="DT29">
        <v>7.3562504926283107E-2</v>
      </c>
      <c r="DU29">
        <v>0</v>
      </c>
      <c r="DV29">
        <v>-25.916933333333301</v>
      </c>
      <c r="DW29">
        <v>1.0286149054504801</v>
      </c>
      <c r="DX29">
        <v>9.1281459721506197E-2</v>
      </c>
      <c r="DY29">
        <v>0</v>
      </c>
      <c r="DZ29">
        <v>1.09091633333333</v>
      </c>
      <c r="EA29">
        <v>-2.9307497219131701E-2</v>
      </c>
      <c r="EB29">
        <v>2.2281015586268801E-3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4.1779999999999999</v>
      </c>
      <c r="EJ29">
        <v>0.12870000000000001</v>
      </c>
      <c r="EK29">
        <v>4.1786499999999496</v>
      </c>
      <c r="EL29">
        <v>0</v>
      </c>
      <c r="EM29">
        <v>0</v>
      </c>
      <c r="EN29">
        <v>0</v>
      </c>
      <c r="EO29">
        <v>0.12865499999999799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</v>
      </c>
      <c r="EX29">
        <v>6</v>
      </c>
      <c r="EY29">
        <v>2</v>
      </c>
      <c r="EZ29">
        <v>482.49299999999999</v>
      </c>
      <c r="FA29">
        <v>560.45299999999997</v>
      </c>
      <c r="FB29">
        <v>24.6724</v>
      </c>
      <c r="FC29">
        <v>30.749300000000002</v>
      </c>
      <c r="FD29">
        <v>30.0002</v>
      </c>
      <c r="FE29">
        <v>30.513300000000001</v>
      </c>
      <c r="FF29">
        <v>30.549399999999999</v>
      </c>
      <c r="FG29">
        <v>40.432299999999998</v>
      </c>
      <c r="FH29">
        <v>100</v>
      </c>
      <c r="FI29">
        <v>50.349899999999998</v>
      </c>
      <c r="FJ29">
        <v>24.670400000000001</v>
      </c>
      <c r="FK29">
        <v>925.83600000000001</v>
      </c>
      <c r="FL29">
        <v>12.787000000000001</v>
      </c>
      <c r="FM29">
        <v>101.33199999999999</v>
      </c>
      <c r="FN29">
        <v>100.78</v>
      </c>
    </row>
    <row r="30" spans="1:170" x14ac:dyDescent="0.25">
      <c r="A30">
        <v>14</v>
      </c>
      <c r="B30">
        <v>1608316969</v>
      </c>
      <c r="C30">
        <v>1384.9000000953699</v>
      </c>
      <c r="D30" t="s">
        <v>345</v>
      </c>
      <c r="E30" t="s">
        <v>346</v>
      </c>
      <c r="F30" t="s">
        <v>285</v>
      </c>
      <c r="G30" t="s">
        <v>286</v>
      </c>
      <c r="H30">
        <v>1608316961.25</v>
      </c>
      <c r="I30">
        <f t="shared" si="0"/>
        <v>7.805844051307386E-4</v>
      </c>
      <c r="J30">
        <f t="shared" si="1"/>
        <v>25.107453133178257</v>
      </c>
      <c r="K30">
        <f t="shared" si="2"/>
        <v>1199.8133333333301</v>
      </c>
      <c r="L30">
        <f t="shared" si="3"/>
        <v>255.47227127135696</v>
      </c>
      <c r="M30">
        <f t="shared" si="4"/>
        <v>26.212295938156831</v>
      </c>
      <c r="N30">
        <f t="shared" si="5"/>
        <v>123.10479727357304</v>
      </c>
      <c r="O30">
        <f t="shared" si="6"/>
        <v>4.380670266917034E-2</v>
      </c>
      <c r="P30">
        <f t="shared" si="7"/>
        <v>2.9732201218885956</v>
      </c>
      <c r="Q30">
        <f t="shared" si="8"/>
        <v>4.3451267162149185E-2</v>
      </c>
      <c r="R30">
        <f t="shared" si="9"/>
        <v>2.7188735922484032E-2</v>
      </c>
      <c r="S30">
        <f t="shared" si="10"/>
        <v>231.28932832942544</v>
      </c>
      <c r="T30">
        <f t="shared" si="11"/>
        <v>29.14141789104287</v>
      </c>
      <c r="U30">
        <f t="shared" si="12"/>
        <v>28.707619999999999</v>
      </c>
      <c r="V30">
        <f t="shared" si="13"/>
        <v>3.9542293911119417</v>
      </c>
      <c r="W30">
        <f t="shared" si="14"/>
        <v>57.086404010807101</v>
      </c>
      <c r="X30">
        <f t="shared" si="15"/>
        <v>2.1659763477823568</v>
      </c>
      <c r="Y30">
        <f t="shared" si="16"/>
        <v>3.7942070188416719</v>
      </c>
      <c r="Z30">
        <f t="shared" si="17"/>
        <v>1.7882530433295849</v>
      </c>
      <c r="AA30">
        <f t="shared" si="18"/>
        <v>-34.423772266265573</v>
      </c>
      <c r="AB30">
        <f t="shared" si="19"/>
        <v>-113.88443295673407</v>
      </c>
      <c r="AC30">
        <f t="shared" si="20"/>
        <v>-8.3786295483331532</v>
      </c>
      <c r="AD30">
        <f t="shared" si="21"/>
        <v>74.602493558092661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54025.130428480923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347</v>
      </c>
      <c r="AQ30">
        <v>1002.9244</v>
      </c>
      <c r="AR30">
        <v>1447.39</v>
      </c>
      <c r="AS30">
        <f t="shared" si="27"/>
        <v>0.307080745341615</v>
      </c>
      <c r="AT30">
        <v>0.5</v>
      </c>
      <c r="AU30">
        <f t="shared" si="28"/>
        <v>1180.1780858749537</v>
      </c>
      <c r="AV30">
        <f t="shared" si="29"/>
        <v>25.107453133178257</v>
      </c>
      <c r="AW30">
        <f t="shared" si="30"/>
        <v>181.20498312316064</v>
      </c>
      <c r="AX30">
        <f t="shared" si="31"/>
        <v>0.55696805974892738</v>
      </c>
      <c r="AY30">
        <f t="shared" si="32"/>
        <v>2.176383456057154E-2</v>
      </c>
      <c r="AZ30">
        <f t="shared" si="33"/>
        <v>1.2537671256537628</v>
      </c>
      <c r="BA30" t="s">
        <v>348</v>
      </c>
      <c r="BB30">
        <v>641.24</v>
      </c>
      <c r="BC30">
        <f t="shared" si="34"/>
        <v>806.15000000000009</v>
      </c>
      <c r="BD30">
        <f t="shared" si="35"/>
        <v>0.55134354648638595</v>
      </c>
      <c r="BE30">
        <f t="shared" si="36"/>
        <v>0.69240777765907102</v>
      </c>
      <c r="BF30">
        <f t="shared" si="37"/>
        <v>0.60726555381208569</v>
      </c>
      <c r="BG30">
        <f t="shared" si="38"/>
        <v>0.71259240061572215</v>
      </c>
      <c r="BH30">
        <f t="shared" si="39"/>
        <v>1399.992</v>
      </c>
      <c r="BI30">
        <f t="shared" si="40"/>
        <v>1180.1780858749537</v>
      </c>
      <c r="BJ30">
        <f t="shared" si="41"/>
        <v>0.84298916413447622</v>
      </c>
      <c r="BK30">
        <f t="shared" si="42"/>
        <v>0.19597832826895228</v>
      </c>
      <c r="BL30">
        <v>6</v>
      </c>
      <c r="BM30">
        <v>0.5</v>
      </c>
      <c r="BN30" t="s">
        <v>290</v>
      </c>
      <c r="BO30">
        <v>2</v>
      </c>
      <c r="BP30">
        <v>1608316961.25</v>
      </c>
      <c r="BQ30">
        <v>1199.8133333333301</v>
      </c>
      <c r="BR30">
        <v>1231.06566666667</v>
      </c>
      <c r="BS30">
        <v>21.110203333333299</v>
      </c>
      <c r="BT30">
        <v>20.193290000000001</v>
      </c>
      <c r="BU30">
        <v>1195.63366666667</v>
      </c>
      <c r="BV30">
        <v>20.981536666666699</v>
      </c>
      <c r="BW30">
        <v>500.00763333333299</v>
      </c>
      <c r="BX30">
        <v>102.503266666667</v>
      </c>
      <c r="BY30">
        <v>0.100024906666667</v>
      </c>
      <c r="BZ30">
        <v>27.997140000000002</v>
      </c>
      <c r="CA30">
        <v>28.707619999999999</v>
      </c>
      <c r="CB30">
        <v>999.9</v>
      </c>
      <c r="CC30">
        <v>0</v>
      </c>
      <c r="CD30">
        <v>0</v>
      </c>
      <c r="CE30">
        <v>10000.7446666667</v>
      </c>
      <c r="CF30">
        <v>0</v>
      </c>
      <c r="CG30">
        <v>339.61369999999999</v>
      </c>
      <c r="CH30">
        <v>1399.992</v>
      </c>
      <c r="CI30">
        <v>0.90000239999999998</v>
      </c>
      <c r="CJ30">
        <v>9.9997379999999997E-2</v>
      </c>
      <c r="CK30">
        <v>0</v>
      </c>
      <c r="CL30">
        <v>1002.968</v>
      </c>
      <c r="CM30">
        <v>4.9993800000000004</v>
      </c>
      <c r="CN30">
        <v>14034.143333333301</v>
      </c>
      <c r="CO30">
        <v>11164.28</v>
      </c>
      <c r="CP30">
        <v>48.125</v>
      </c>
      <c r="CQ30">
        <v>49.686999999999998</v>
      </c>
      <c r="CR30">
        <v>48.875</v>
      </c>
      <c r="CS30">
        <v>49.75</v>
      </c>
      <c r="CT30">
        <v>49.686999999999998</v>
      </c>
      <c r="CU30">
        <v>1255.50033333333</v>
      </c>
      <c r="CV30">
        <v>139.493666666667</v>
      </c>
      <c r="CW30">
        <v>0</v>
      </c>
      <c r="CX30">
        <v>120.200000047684</v>
      </c>
      <c r="CY30">
        <v>0</v>
      </c>
      <c r="CZ30">
        <v>1002.9244</v>
      </c>
      <c r="DA30">
        <v>-6.5792307749745396</v>
      </c>
      <c r="DB30">
        <v>-86.338461591634896</v>
      </c>
      <c r="DC30">
        <v>14033.368</v>
      </c>
      <c r="DD30">
        <v>15</v>
      </c>
      <c r="DE30">
        <v>1608316486.0999999</v>
      </c>
      <c r="DF30" t="s">
        <v>332</v>
      </c>
      <c r="DG30">
        <v>1608316486.0999999</v>
      </c>
      <c r="DH30">
        <v>1608316485.0999999</v>
      </c>
      <c r="DI30">
        <v>3</v>
      </c>
      <c r="DJ30">
        <v>1.278</v>
      </c>
      <c r="DK30">
        <v>-2E-3</v>
      </c>
      <c r="DL30">
        <v>4.1790000000000003</v>
      </c>
      <c r="DM30">
        <v>0.129</v>
      </c>
      <c r="DN30">
        <v>623</v>
      </c>
      <c r="DO30">
        <v>20</v>
      </c>
      <c r="DP30">
        <v>0.1</v>
      </c>
      <c r="DQ30">
        <v>0.06</v>
      </c>
      <c r="DR30">
        <v>25.1305599411325</v>
      </c>
      <c r="DS30">
        <v>-1.8980381828853199</v>
      </c>
      <c r="DT30">
        <v>0.16551043787887501</v>
      </c>
      <c r="DU30">
        <v>0</v>
      </c>
      <c r="DV30">
        <v>-31.2517033333333</v>
      </c>
      <c r="DW30">
        <v>2.52607341490548</v>
      </c>
      <c r="DX30">
        <v>0.20977354215650901</v>
      </c>
      <c r="DY30">
        <v>0</v>
      </c>
      <c r="DZ30">
        <v>0.91690113333333301</v>
      </c>
      <c r="EA30">
        <v>-0.10974204226919</v>
      </c>
      <c r="EB30">
        <v>7.9382254051029808E-3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4.18</v>
      </c>
      <c r="EJ30">
        <v>0.12859999999999999</v>
      </c>
      <c r="EK30">
        <v>4.1786499999999496</v>
      </c>
      <c r="EL30">
        <v>0</v>
      </c>
      <c r="EM30">
        <v>0</v>
      </c>
      <c r="EN30">
        <v>0</v>
      </c>
      <c r="EO30">
        <v>0.12865499999999799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</v>
      </c>
      <c r="EX30">
        <v>8.1</v>
      </c>
      <c r="EY30">
        <v>2</v>
      </c>
      <c r="EZ30">
        <v>482.21699999999998</v>
      </c>
      <c r="FA30">
        <v>559.22699999999998</v>
      </c>
      <c r="FB30">
        <v>24.5181</v>
      </c>
      <c r="FC30">
        <v>30.8048</v>
      </c>
      <c r="FD30">
        <v>30.000599999999999</v>
      </c>
      <c r="FE30">
        <v>30.563800000000001</v>
      </c>
      <c r="FF30">
        <v>30.601600000000001</v>
      </c>
      <c r="FG30">
        <v>51.097700000000003</v>
      </c>
      <c r="FH30">
        <v>100</v>
      </c>
      <c r="FI30">
        <v>42.626600000000003</v>
      </c>
      <c r="FJ30">
        <v>24.5152</v>
      </c>
      <c r="FK30">
        <v>1231.1199999999999</v>
      </c>
      <c r="FL30">
        <v>11.5344</v>
      </c>
      <c r="FM30">
        <v>101.31399999999999</v>
      </c>
      <c r="FN30">
        <v>100.762</v>
      </c>
    </row>
    <row r="31" spans="1:170" x14ac:dyDescent="0.25">
      <c r="A31">
        <v>15</v>
      </c>
      <c r="B31">
        <v>1608317089.5</v>
      </c>
      <c r="C31">
        <v>1505.4000000953699</v>
      </c>
      <c r="D31" t="s">
        <v>349</v>
      </c>
      <c r="E31" t="s">
        <v>350</v>
      </c>
      <c r="F31" t="s">
        <v>285</v>
      </c>
      <c r="G31" t="s">
        <v>286</v>
      </c>
      <c r="H31">
        <v>1608317081.5</v>
      </c>
      <c r="I31">
        <f t="shared" si="0"/>
        <v>6.1634886070879706E-4</v>
      </c>
      <c r="J31">
        <f t="shared" si="1"/>
        <v>23.595118747015672</v>
      </c>
      <c r="K31">
        <f t="shared" si="2"/>
        <v>1401.46267741935</v>
      </c>
      <c r="L31">
        <f t="shared" si="3"/>
        <v>255.75311337489848</v>
      </c>
      <c r="M31">
        <f t="shared" si="4"/>
        <v>26.243838618763576</v>
      </c>
      <c r="N31">
        <f t="shared" si="5"/>
        <v>143.80962894672462</v>
      </c>
      <c r="O31">
        <f t="shared" si="6"/>
        <v>3.3846310335742244E-2</v>
      </c>
      <c r="P31">
        <f t="shared" si="7"/>
        <v>2.9740251831021993</v>
      </c>
      <c r="Q31">
        <f t="shared" si="8"/>
        <v>3.3633765256034669E-2</v>
      </c>
      <c r="R31">
        <f t="shared" si="9"/>
        <v>2.1040088200208775E-2</v>
      </c>
      <c r="S31">
        <f t="shared" si="10"/>
        <v>231.29077272820405</v>
      </c>
      <c r="T31">
        <f t="shared" si="11"/>
        <v>29.168726397759396</v>
      </c>
      <c r="U31">
        <f t="shared" si="12"/>
        <v>28.893425806451599</v>
      </c>
      <c r="V31">
        <f t="shared" si="13"/>
        <v>3.9970372125620419</v>
      </c>
      <c r="W31">
        <f t="shared" si="14"/>
        <v>57.323705825761891</v>
      </c>
      <c r="X31">
        <f t="shared" si="15"/>
        <v>2.1731408078838923</v>
      </c>
      <c r="Y31">
        <f t="shared" si="16"/>
        <v>3.7909984649095372</v>
      </c>
      <c r="Z31">
        <f t="shared" si="17"/>
        <v>1.8238964046781496</v>
      </c>
      <c r="AA31">
        <f t="shared" si="18"/>
        <v>-27.180984757257949</v>
      </c>
      <c r="AB31">
        <f t="shared" si="19"/>
        <v>-146.0331888657484</v>
      </c>
      <c r="AC31">
        <f t="shared" si="20"/>
        <v>-10.750118303058414</v>
      </c>
      <c r="AD31">
        <f t="shared" si="21"/>
        <v>47.326480802139287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54051.571221676444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351</v>
      </c>
      <c r="AQ31">
        <v>1018.55423076923</v>
      </c>
      <c r="AR31">
        <v>1465.3</v>
      </c>
      <c r="AS31">
        <f t="shared" si="27"/>
        <v>0.30488348408569577</v>
      </c>
      <c r="AT31">
        <v>0.5</v>
      </c>
      <c r="AU31">
        <f t="shared" si="28"/>
        <v>1180.1863566919444</v>
      </c>
      <c r="AV31">
        <f t="shared" si="29"/>
        <v>23.595118747015672</v>
      </c>
      <c r="AW31">
        <f t="shared" si="30"/>
        <v>179.90966414932186</v>
      </c>
      <c r="AX31">
        <f t="shared" si="31"/>
        <v>0.55832935235105441</v>
      </c>
      <c r="AY31">
        <f t="shared" si="32"/>
        <v>2.0482245104568319E-2</v>
      </c>
      <c r="AZ31">
        <f t="shared" si="33"/>
        <v>1.2262198867126186</v>
      </c>
      <c r="BA31" t="s">
        <v>352</v>
      </c>
      <c r="BB31">
        <v>647.17999999999995</v>
      </c>
      <c r="BC31">
        <f t="shared" si="34"/>
        <v>818.12</v>
      </c>
      <c r="BD31">
        <f t="shared" si="35"/>
        <v>0.54606386499629633</v>
      </c>
      <c r="BE31">
        <f t="shared" si="36"/>
        <v>0.68713143906076712</v>
      </c>
      <c r="BF31">
        <f t="shared" si="37"/>
        <v>0.5958015737045671</v>
      </c>
      <c r="BG31">
        <f t="shared" si="38"/>
        <v>0.70555950249261157</v>
      </c>
      <c r="BH31">
        <f t="shared" si="39"/>
        <v>1400.0019354838701</v>
      </c>
      <c r="BI31">
        <f t="shared" si="40"/>
        <v>1180.1863566919444</v>
      </c>
      <c r="BJ31">
        <f t="shared" si="41"/>
        <v>0.84298908935725658</v>
      </c>
      <c r="BK31">
        <f t="shared" si="42"/>
        <v>0.19597817871451315</v>
      </c>
      <c r="BL31">
        <v>6</v>
      </c>
      <c r="BM31">
        <v>0.5</v>
      </c>
      <c r="BN31" t="s">
        <v>290</v>
      </c>
      <c r="BO31">
        <v>2</v>
      </c>
      <c r="BP31">
        <v>1608317081.5</v>
      </c>
      <c r="BQ31">
        <v>1401.46267741935</v>
      </c>
      <c r="BR31">
        <v>1430.81322580645</v>
      </c>
      <c r="BS31">
        <v>21.177829032258099</v>
      </c>
      <c r="BT31">
        <v>20.4538774193548</v>
      </c>
      <c r="BU31">
        <v>1395.84967741935</v>
      </c>
      <c r="BV31">
        <v>21.034829032258099</v>
      </c>
      <c r="BW31">
        <v>500.00241935483899</v>
      </c>
      <c r="BX31">
        <v>102.514</v>
      </c>
      <c r="BY31">
        <v>9.9955593548387095E-2</v>
      </c>
      <c r="BZ31">
        <v>27.982629032258099</v>
      </c>
      <c r="CA31">
        <v>28.893425806451599</v>
      </c>
      <c r="CB31">
        <v>999.9</v>
      </c>
      <c r="CC31">
        <v>0</v>
      </c>
      <c r="CD31">
        <v>0</v>
      </c>
      <c r="CE31">
        <v>10004.252903225801</v>
      </c>
      <c r="CF31">
        <v>0</v>
      </c>
      <c r="CG31">
        <v>334.58722580645201</v>
      </c>
      <c r="CH31">
        <v>1400.0019354838701</v>
      </c>
      <c r="CI31">
        <v>0.90000529032258103</v>
      </c>
      <c r="CJ31">
        <v>9.9994448387096799E-2</v>
      </c>
      <c r="CK31">
        <v>0</v>
      </c>
      <c r="CL31">
        <v>1018.8135483871</v>
      </c>
      <c r="CM31">
        <v>4.9993800000000004</v>
      </c>
      <c r="CN31">
        <v>14256.8774193548</v>
      </c>
      <c r="CO31">
        <v>11164.3580645161</v>
      </c>
      <c r="CP31">
        <v>48.25</v>
      </c>
      <c r="CQ31">
        <v>49.758000000000003</v>
      </c>
      <c r="CR31">
        <v>48.936999999999998</v>
      </c>
      <c r="CS31">
        <v>49.820129032258002</v>
      </c>
      <c r="CT31">
        <v>49.777999999999999</v>
      </c>
      <c r="CU31">
        <v>1255.51096774194</v>
      </c>
      <c r="CV31">
        <v>139.49096774193501</v>
      </c>
      <c r="CW31">
        <v>0</v>
      </c>
      <c r="CX31">
        <v>120</v>
      </c>
      <c r="CY31">
        <v>0</v>
      </c>
      <c r="CZ31">
        <v>1018.55423076923</v>
      </c>
      <c r="DA31">
        <v>-21.115555519208101</v>
      </c>
      <c r="DB31">
        <v>-296.86153802063001</v>
      </c>
      <c r="DC31">
        <v>14253.7076923077</v>
      </c>
      <c r="DD31">
        <v>15</v>
      </c>
      <c r="DE31">
        <v>1608317123</v>
      </c>
      <c r="DF31" t="s">
        <v>353</v>
      </c>
      <c r="DG31">
        <v>1608317123</v>
      </c>
      <c r="DH31">
        <v>1608317108.5</v>
      </c>
      <c r="DI31">
        <v>4</v>
      </c>
      <c r="DJ31">
        <v>1.4350000000000001</v>
      </c>
      <c r="DK31">
        <v>1.4999999999999999E-2</v>
      </c>
      <c r="DL31">
        <v>5.6130000000000004</v>
      </c>
      <c r="DM31">
        <v>0.14299999999999999</v>
      </c>
      <c r="DN31">
        <v>1430</v>
      </c>
      <c r="DO31">
        <v>20</v>
      </c>
      <c r="DP31">
        <v>0.11</v>
      </c>
      <c r="DQ31">
        <v>0.08</v>
      </c>
      <c r="DR31">
        <v>24.843258795044399</v>
      </c>
      <c r="DS31">
        <v>-2.0843837234211802</v>
      </c>
      <c r="DT31">
        <v>0.166102212091673</v>
      </c>
      <c r="DU31">
        <v>0</v>
      </c>
      <c r="DV31">
        <v>-30.796869999999998</v>
      </c>
      <c r="DW31">
        <v>2.6164458286985401</v>
      </c>
      <c r="DX31">
        <v>0.202566813915804</v>
      </c>
      <c r="DY31">
        <v>0</v>
      </c>
      <c r="DZ31">
        <v>0.70982500000000004</v>
      </c>
      <c r="EA31">
        <v>-4.4790994438265001E-2</v>
      </c>
      <c r="EB31">
        <v>3.2840695993436799E-3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5.6130000000000004</v>
      </c>
      <c r="EJ31">
        <v>0.14299999999999999</v>
      </c>
      <c r="EK31">
        <v>4.1786499999999496</v>
      </c>
      <c r="EL31">
        <v>0</v>
      </c>
      <c r="EM31">
        <v>0</v>
      </c>
      <c r="EN31">
        <v>0</v>
      </c>
      <c r="EO31">
        <v>0.12865499999999799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10.1</v>
      </c>
      <c r="EX31">
        <v>10.1</v>
      </c>
      <c r="EY31">
        <v>2</v>
      </c>
      <c r="EZ31">
        <v>482.149</v>
      </c>
      <c r="FA31">
        <v>558.05899999999997</v>
      </c>
      <c r="FB31">
        <v>24.499600000000001</v>
      </c>
      <c r="FC31">
        <v>30.9787</v>
      </c>
      <c r="FD31">
        <v>30.000399999999999</v>
      </c>
      <c r="FE31">
        <v>30.700900000000001</v>
      </c>
      <c r="FF31">
        <v>30.734200000000001</v>
      </c>
      <c r="FG31">
        <v>57.847499999999997</v>
      </c>
      <c r="FH31">
        <v>100</v>
      </c>
      <c r="FI31">
        <v>35.703899999999997</v>
      </c>
      <c r="FJ31">
        <v>24.5166</v>
      </c>
      <c r="FK31">
        <v>1430.4</v>
      </c>
      <c r="FL31">
        <v>12.0001</v>
      </c>
      <c r="FM31">
        <v>101.277</v>
      </c>
      <c r="FN31">
        <v>100.732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2020-12-18T10:48:08Z</dcterms:created>
  <dcterms:modified xsi:type="dcterms:W3CDTF">2021-05-04T23:50:48Z</dcterms:modified>
</cp:coreProperties>
</file>