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8931410-10F1-4FC3-BA4B-72ED93792CF2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B31" i="1"/>
  <c r="AZ31" i="1"/>
  <c r="AU31" i="1"/>
  <c r="AO31" i="1"/>
  <c r="AN31" i="1"/>
  <c r="AI31" i="1"/>
  <c r="AG31" i="1"/>
  <c r="K31" i="1" s="1"/>
  <c r="Y31" i="1"/>
  <c r="X31" i="1"/>
  <c r="W31" i="1"/>
  <c r="P31" i="1"/>
  <c r="N31" i="1"/>
  <c r="I31" i="1"/>
  <c r="AA31" i="1" s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X30" i="1"/>
  <c r="W30" i="1" s="1"/>
  <c r="S30" i="1"/>
  <c r="P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B28" i="1"/>
  <c r="AZ28" i="1"/>
  <c r="AU28" i="1"/>
  <c r="AN28" i="1"/>
  <c r="AO28" i="1" s="1"/>
  <c r="AI28" i="1"/>
  <c r="AG28" i="1"/>
  <c r="K28" i="1" s="1"/>
  <c r="Y28" i="1"/>
  <c r="X28" i="1"/>
  <c r="W28" i="1"/>
  <c r="P28" i="1"/>
  <c r="J28" i="1"/>
  <c r="AX28" i="1" s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BB26" i="1"/>
  <c r="AZ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 s="1"/>
  <c r="Y25" i="1"/>
  <c r="W25" i="1" s="1"/>
  <c r="X25" i="1"/>
  <c r="P25" i="1"/>
  <c r="BO24" i="1"/>
  <c r="BN24" i="1"/>
  <c r="BM24" i="1"/>
  <c r="AW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Y24" i="1" s="1"/>
  <c r="AO24" i="1"/>
  <c r="AN24" i="1"/>
  <c r="AI24" i="1"/>
  <c r="AG24" i="1" s="1"/>
  <c r="Y24" i="1"/>
  <c r="W24" i="1" s="1"/>
  <c r="X24" i="1"/>
  <c r="S24" i="1"/>
  <c r="P24" i="1"/>
  <c r="BO23" i="1"/>
  <c r="BN23" i="1"/>
  <c r="BM23" i="1"/>
  <c r="AW23" i="1" s="1"/>
  <c r="AY23" i="1" s="1"/>
  <c r="BL23" i="1"/>
  <c r="BJ23" i="1"/>
  <c r="BK23" i="1" s="1"/>
  <c r="BI23" i="1"/>
  <c r="BH23" i="1"/>
  <c r="BG23" i="1"/>
  <c r="BF23" i="1"/>
  <c r="BE23" i="1"/>
  <c r="AZ23" i="1" s="1"/>
  <c r="BB23" i="1"/>
  <c r="AU23" i="1"/>
  <c r="AO23" i="1"/>
  <c r="AN23" i="1"/>
  <c r="AI23" i="1"/>
  <c r="AH23" i="1"/>
  <c r="AG23" i="1"/>
  <c r="J23" i="1" s="1"/>
  <c r="AX23" i="1" s="1"/>
  <c r="Y23" i="1"/>
  <c r="X23" i="1"/>
  <c r="W23" i="1" s="1"/>
  <c r="S23" i="1"/>
  <c r="P23" i="1"/>
  <c r="N23" i="1"/>
  <c r="K23" i="1"/>
  <c r="BO22" i="1"/>
  <c r="BN22" i="1"/>
  <c r="BM22" i="1"/>
  <c r="AW22" i="1" s="1"/>
  <c r="BL22" i="1"/>
  <c r="BJ22" i="1"/>
  <c r="BK22" i="1" s="1"/>
  <c r="BI22" i="1"/>
  <c r="BH22" i="1"/>
  <c r="BG22" i="1"/>
  <c r="BF22" i="1"/>
  <c r="BE22" i="1"/>
  <c r="AZ22" i="1" s="1"/>
  <c r="BB22" i="1"/>
  <c r="AU22" i="1"/>
  <c r="AY22" i="1" s="1"/>
  <c r="AO22" i="1"/>
  <c r="AN22" i="1"/>
  <c r="AI22" i="1"/>
  <c r="AG22" i="1" s="1"/>
  <c r="Y22" i="1"/>
  <c r="X22" i="1"/>
  <c r="W22" i="1" s="1"/>
  <c r="S22" i="1"/>
  <c r="P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G20" i="1"/>
  <c r="K20" i="1" s="1"/>
  <c r="Y20" i="1"/>
  <c r="X20" i="1"/>
  <c r="W20" i="1"/>
  <c r="P20" i="1"/>
  <c r="J20" i="1"/>
  <c r="AX20" i="1" s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Y19" i="1"/>
  <c r="X19" i="1"/>
  <c r="W19" i="1"/>
  <c r="P19" i="1"/>
  <c r="J19" i="1"/>
  <c r="AX19" i="1" s="1"/>
  <c r="BO18" i="1"/>
  <c r="BN18" i="1"/>
  <c r="BL18" i="1"/>
  <c r="BM18" i="1" s="1"/>
  <c r="BI18" i="1"/>
  <c r="BH18" i="1"/>
  <c r="BG18" i="1"/>
  <c r="BF18" i="1"/>
  <c r="BJ18" i="1" s="1"/>
  <c r="BK18" i="1" s="1"/>
  <c r="BE18" i="1"/>
  <c r="BB18" i="1"/>
  <c r="AZ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 s="1"/>
  <c r="Y17" i="1"/>
  <c r="W17" i="1" s="1"/>
  <c r="X17" i="1"/>
  <c r="P17" i="1"/>
  <c r="S17" i="1" l="1"/>
  <c r="AW17" i="1"/>
  <c r="S20" i="1"/>
  <c r="AW20" i="1"/>
  <c r="AY20" i="1" s="1"/>
  <c r="J22" i="1"/>
  <c r="AX22" i="1" s="1"/>
  <c r="BA22" i="1" s="1"/>
  <c r="I22" i="1"/>
  <c r="AH22" i="1"/>
  <c r="N22" i="1"/>
  <c r="K22" i="1"/>
  <c r="AW27" i="1"/>
  <c r="AY27" i="1" s="1"/>
  <c r="S27" i="1"/>
  <c r="K17" i="1"/>
  <c r="I17" i="1"/>
  <c r="J17" i="1"/>
  <c r="AX17" i="1" s="1"/>
  <c r="BA17" i="1" s="1"/>
  <c r="AH17" i="1"/>
  <c r="N17" i="1"/>
  <c r="AY17" i="1"/>
  <c r="AW21" i="1"/>
  <c r="AY21" i="1" s="1"/>
  <c r="S21" i="1"/>
  <c r="BA27" i="1"/>
  <c r="N29" i="1"/>
  <c r="K29" i="1"/>
  <c r="J29" i="1"/>
  <c r="AX29" i="1" s="1"/>
  <c r="I29" i="1"/>
  <c r="AH29" i="1"/>
  <c r="AW18" i="1"/>
  <c r="AY18" i="1" s="1"/>
  <c r="S18" i="1"/>
  <c r="AA19" i="1"/>
  <c r="AH24" i="1"/>
  <c r="N24" i="1"/>
  <c r="I24" i="1"/>
  <c r="K24" i="1"/>
  <c r="J24" i="1"/>
  <c r="AX24" i="1" s="1"/>
  <c r="BA24" i="1" s="1"/>
  <c r="K25" i="1"/>
  <c r="J25" i="1"/>
  <c r="AX25" i="1" s="1"/>
  <c r="I25" i="1"/>
  <c r="AH25" i="1"/>
  <c r="N25" i="1"/>
  <c r="BA28" i="1"/>
  <c r="S28" i="1"/>
  <c r="AW28" i="1"/>
  <c r="AY28" i="1" s="1"/>
  <c r="J30" i="1"/>
  <c r="AX30" i="1" s="1"/>
  <c r="BA30" i="1" s="1"/>
  <c r="I30" i="1"/>
  <c r="AH30" i="1"/>
  <c r="N30" i="1"/>
  <c r="K30" i="1"/>
  <c r="AB30" i="1"/>
  <c r="AW19" i="1"/>
  <c r="AY19" i="1" s="1"/>
  <c r="S19" i="1"/>
  <c r="S25" i="1"/>
  <c r="AW25" i="1"/>
  <c r="AW29" i="1"/>
  <c r="AY29" i="1" s="1"/>
  <c r="S29" i="1"/>
  <c r="AW31" i="1"/>
  <c r="AY31" i="1" s="1"/>
  <c r="S31" i="1"/>
  <c r="T24" i="1"/>
  <c r="U24" i="1" s="1"/>
  <c r="BA19" i="1"/>
  <c r="BA23" i="1"/>
  <c r="AY25" i="1"/>
  <c r="N21" i="1"/>
  <c r="AH21" i="1"/>
  <c r="K21" i="1"/>
  <c r="J21" i="1"/>
  <c r="AX21" i="1" s="1"/>
  <c r="BA21" i="1" s="1"/>
  <c r="I21" i="1"/>
  <c r="AW26" i="1"/>
  <c r="AY26" i="1" s="1"/>
  <c r="S26" i="1"/>
  <c r="AA27" i="1"/>
  <c r="AH18" i="1"/>
  <c r="K19" i="1"/>
  <c r="N20" i="1"/>
  <c r="AH26" i="1"/>
  <c r="K27" i="1"/>
  <c r="N28" i="1"/>
  <c r="T30" i="1"/>
  <c r="U30" i="1" s="1"/>
  <c r="I18" i="1"/>
  <c r="I26" i="1"/>
  <c r="AH31" i="1"/>
  <c r="J18" i="1"/>
  <c r="AX18" i="1" s="1"/>
  <c r="BA18" i="1" s="1"/>
  <c r="AH20" i="1"/>
  <c r="I23" i="1"/>
  <c r="J26" i="1"/>
  <c r="AX26" i="1" s="1"/>
  <c r="BA26" i="1" s="1"/>
  <c r="AH28" i="1"/>
  <c r="K18" i="1"/>
  <c r="N19" i="1"/>
  <c r="I20" i="1"/>
  <c r="K26" i="1"/>
  <c r="N27" i="1"/>
  <c r="I28" i="1"/>
  <c r="J31" i="1"/>
  <c r="AX31" i="1" s="1"/>
  <c r="BA31" i="1" s="1"/>
  <c r="AH19" i="1"/>
  <c r="AH27" i="1"/>
  <c r="T18" i="1" l="1"/>
  <c r="U18" i="1" s="1"/>
  <c r="AA17" i="1"/>
  <c r="AA22" i="1"/>
  <c r="T29" i="1"/>
  <c r="U29" i="1" s="1"/>
  <c r="AA23" i="1"/>
  <c r="T28" i="1"/>
  <c r="U28" i="1" s="1"/>
  <c r="Q28" i="1" s="1"/>
  <c r="O28" i="1" s="1"/>
  <c r="R28" i="1" s="1"/>
  <c r="L28" i="1" s="1"/>
  <c r="M28" i="1" s="1"/>
  <c r="T26" i="1"/>
  <c r="U26" i="1" s="1"/>
  <c r="Q24" i="1"/>
  <c r="O24" i="1" s="1"/>
  <c r="R24" i="1" s="1"/>
  <c r="L24" i="1" s="1"/>
  <c r="M24" i="1" s="1"/>
  <c r="AA24" i="1"/>
  <c r="T21" i="1"/>
  <c r="U21" i="1" s="1"/>
  <c r="AA20" i="1"/>
  <c r="T22" i="1"/>
  <c r="U22" i="1" s="1"/>
  <c r="AA29" i="1"/>
  <c r="Q29" i="1"/>
  <c r="O29" i="1" s="1"/>
  <c r="R29" i="1" s="1"/>
  <c r="L29" i="1" s="1"/>
  <c r="M29" i="1" s="1"/>
  <c r="T27" i="1"/>
  <c r="U27" i="1" s="1"/>
  <c r="T20" i="1"/>
  <c r="U20" i="1" s="1"/>
  <c r="Q20" i="1" s="1"/>
  <c r="O20" i="1" s="1"/>
  <c r="R20" i="1" s="1"/>
  <c r="L20" i="1" s="1"/>
  <c r="M20" i="1" s="1"/>
  <c r="AA21" i="1"/>
  <c r="Q21" i="1"/>
  <c r="O21" i="1" s="1"/>
  <c r="R21" i="1" s="1"/>
  <c r="L21" i="1" s="1"/>
  <c r="M21" i="1" s="1"/>
  <c r="T25" i="1"/>
  <c r="U25" i="1" s="1"/>
  <c r="AA25" i="1"/>
  <c r="BA29" i="1"/>
  <c r="AA28" i="1"/>
  <c r="AA26" i="1"/>
  <c r="Q26" i="1"/>
  <c r="O26" i="1" s="1"/>
  <c r="R26" i="1" s="1"/>
  <c r="L26" i="1" s="1"/>
  <c r="M26" i="1" s="1"/>
  <c r="V24" i="1"/>
  <c r="Z24" i="1" s="1"/>
  <c r="AC24" i="1"/>
  <c r="AD24" i="1" s="1"/>
  <c r="AB24" i="1"/>
  <c r="Q30" i="1"/>
  <c r="O30" i="1" s="1"/>
  <c r="R30" i="1" s="1"/>
  <c r="L30" i="1" s="1"/>
  <c r="M30" i="1" s="1"/>
  <c r="AA30" i="1"/>
  <c r="BA25" i="1"/>
  <c r="T23" i="1"/>
  <c r="U23" i="1" s="1"/>
  <c r="AA18" i="1"/>
  <c r="Q18" i="1"/>
  <c r="O18" i="1" s="1"/>
  <c r="R18" i="1" s="1"/>
  <c r="L18" i="1" s="1"/>
  <c r="M18" i="1" s="1"/>
  <c r="T31" i="1"/>
  <c r="U31" i="1" s="1"/>
  <c r="T19" i="1"/>
  <c r="U19" i="1" s="1"/>
  <c r="T17" i="1"/>
  <c r="U17" i="1" s="1"/>
  <c r="V30" i="1"/>
  <c r="Z30" i="1" s="1"/>
  <c r="AC30" i="1"/>
  <c r="AD30" i="1" s="1"/>
  <c r="BA20" i="1"/>
  <c r="AC31" i="1" l="1"/>
  <c r="V31" i="1"/>
  <c r="Z31" i="1" s="1"/>
  <c r="Q31" i="1"/>
  <c r="O31" i="1" s="1"/>
  <c r="R31" i="1" s="1"/>
  <c r="L31" i="1" s="1"/>
  <c r="M31" i="1" s="1"/>
  <c r="AB31" i="1"/>
  <c r="V29" i="1"/>
  <c r="Z29" i="1" s="1"/>
  <c r="AC29" i="1"/>
  <c r="AB29" i="1"/>
  <c r="V25" i="1"/>
  <c r="Z25" i="1" s="1"/>
  <c r="AB25" i="1"/>
  <c r="AC25" i="1"/>
  <c r="AD25" i="1" s="1"/>
  <c r="V26" i="1"/>
  <c r="Z26" i="1" s="1"/>
  <c r="AC26" i="1"/>
  <c r="AB26" i="1"/>
  <c r="V22" i="1"/>
  <c r="Z22" i="1" s="1"/>
  <c r="AC22" i="1"/>
  <c r="AD22" i="1" s="1"/>
  <c r="AB22" i="1"/>
  <c r="Q22" i="1"/>
  <c r="O22" i="1" s="1"/>
  <c r="R22" i="1" s="1"/>
  <c r="L22" i="1" s="1"/>
  <c r="M22" i="1" s="1"/>
  <c r="AB17" i="1"/>
  <c r="V17" i="1"/>
  <c r="Z17" i="1" s="1"/>
  <c r="AC17" i="1"/>
  <c r="AD17" i="1" s="1"/>
  <c r="AC23" i="1"/>
  <c r="V23" i="1"/>
  <c r="Z23" i="1" s="1"/>
  <c r="AB23" i="1"/>
  <c r="Q17" i="1"/>
  <c r="O17" i="1" s="1"/>
  <c r="R17" i="1" s="1"/>
  <c r="L17" i="1" s="1"/>
  <c r="M17" i="1" s="1"/>
  <c r="V19" i="1"/>
  <c r="Z19" i="1" s="1"/>
  <c r="AC19" i="1"/>
  <c r="AD19" i="1" s="1"/>
  <c r="AB19" i="1"/>
  <c r="Q19" i="1"/>
  <c r="O19" i="1" s="1"/>
  <c r="R19" i="1" s="1"/>
  <c r="L19" i="1" s="1"/>
  <c r="M19" i="1" s="1"/>
  <c r="V28" i="1"/>
  <c r="Z28" i="1" s="1"/>
  <c r="AC28" i="1"/>
  <c r="AB28" i="1"/>
  <c r="AC20" i="1"/>
  <c r="AD20" i="1" s="1"/>
  <c r="V20" i="1"/>
  <c r="Z20" i="1" s="1"/>
  <c r="AB20" i="1"/>
  <c r="V21" i="1"/>
  <c r="Z21" i="1" s="1"/>
  <c r="AC21" i="1"/>
  <c r="AB21" i="1"/>
  <c r="Q23" i="1"/>
  <c r="O23" i="1" s="1"/>
  <c r="R23" i="1" s="1"/>
  <c r="L23" i="1" s="1"/>
  <c r="M23" i="1" s="1"/>
  <c r="V18" i="1"/>
  <c r="Z18" i="1" s="1"/>
  <c r="AC18" i="1"/>
  <c r="AB18" i="1"/>
  <c r="Q25" i="1"/>
  <c r="O25" i="1" s="1"/>
  <c r="R25" i="1" s="1"/>
  <c r="L25" i="1" s="1"/>
  <c r="M25" i="1" s="1"/>
  <c r="V27" i="1"/>
  <c r="Z27" i="1" s="1"/>
  <c r="AC27" i="1"/>
  <c r="AB27" i="1"/>
  <c r="Q27" i="1"/>
  <c r="O27" i="1" s="1"/>
  <c r="R27" i="1" s="1"/>
  <c r="L27" i="1" s="1"/>
  <c r="M27" i="1" s="1"/>
  <c r="AD23" i="1" l="1"/>
  <c r="AD18" i="1"/>
  <c r="AD28" i="1"/>
  <c r="AD29" i="1"/>
  <c r="AD26" i="1"/>
  <c r="AD27" i="1"/>
  <c r="AD21" i="1"/>
  <c r="AD31" i="1"/>
</calcChain>
</file>

<file path=xl/sharedStrings.xml><?xml version="1.0" encoding="utf-8"?>
<sst xmlns="http://schemas.openxmlformats.org/spreadsheetml/2006/main" count="701" uniqueCount="358">
  <si>
    <t>File opened</t>
  </si>
  <si>
    <t>2020-12-18 11:48:46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</si>
  <si>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</si>
  <si>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</si>
  <si>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</si>
  <si>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</si>
  <si>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</si>
  <si>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</si>
  <si>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</si>
  <si>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</si>
  <si>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</si>
  <si>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</si>
  <si>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</si>
  <si>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</si>
  <si>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</si>
  <si>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</si>
  <si>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</si>
  <si>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</si>
  <si>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</si>
  <si>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</si>
  <si>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</si>
  <si>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</si>
  <si>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</si>
  <si>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11:48:46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</si>
  <si>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</si>
  <si>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</si>
  <si>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</si>
  <si>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</si>
  <si>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</si>
  <si>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</si>
  <si>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</si>
  <si>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</si>
  <si>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</si>
  <si>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</si>
  <si>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</si>
  <si>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</si>
  <si>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</si>
  <si>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</si>
  <si>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</si>
  <si>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</si>
  <si>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</si>
  <si>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</si>
  <si>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</si>
  <si>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</si>
  <si>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</si>
  <si>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</si>
  <si>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</si>
  <si>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</si>
  <si>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</si>
  <si>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</si>
  <si>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</si>
  <si>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</si>
  <si>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</si>
  <si>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</si>
  <si>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</si>
  <si>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</si>
  <si>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</si>
  <si>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</si>
  <si>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</si>
  <si>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</si>
  <si>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</si>
  <si>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</si>
  <si>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</si>
  <si>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</si>
  <si>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</si>
  <si>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</si>
  <si>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</si>
  <si>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</si>
  <si>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</si>
  <si>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</si>
  <si>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</si>
  <si>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</si>
  <si>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</si>
  <si>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</si>
  <si>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</si>
  <si>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</si>
  <si>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</si>
  <si>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</si>
  <si>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</si>
  <si>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</si>
  <si>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</si>
  <si>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</si>
  <si>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</si>
  <si>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</si>
  <si>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</si>
  <si>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</si>
  <si>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</si>
  <si>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</si>
  <si>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</si>
  <si>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</si>
  <si>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</si>
  <si>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</si>
  <si>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</si>
  <si>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</si>
  <si>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</si>
  <si>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</si>
  <si>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</si>
  <si>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</si>
  <si>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</si>
  <si>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</si>
  <si>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</si>
  <si>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</si>
  <si>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</si>
  <si>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</si>
  <si>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</si>
  <si>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</si>
  <si>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</si>
  <si>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</si>
  <si>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</si>
  <si>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</si>
  <si>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</si>
  <si>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</si>
  <si>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</si>
  <si>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</si>
  <si>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</si>
  <si>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</si>
  <si>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</si>
  <si>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</si>
  <si>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</si>
  <si>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</si>
  <si>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</si>
  <si>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</si>
  <si>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</si>
  <si>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</si>
  <si>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</si>
  <si>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</si>
  <si>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</si>
  <si>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</si>
  <si>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</si>
  <si>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</si>
  <si>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</si>
  <si>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</si>
  <si>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</si>
  <si>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</si>
  <si>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</si>
  <si>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</si>
  <si>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</si>
  <si>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</si>
  <si>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</si>
  <si>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</si>
  <si>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</si>
  <si>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</si>
  <si>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</si>
  <si>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</si>
  <si>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</si>
  <si>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</si>
  <si>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</si>
  <si>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</si>
  <si>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</si>
  <si>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</si>
  <si>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</si>
  <si>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</si>
  <si>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</si>
  <si>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</si>
  <si>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</si>
  <si>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</si>
  <si>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</si>
  <si>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</si>
  <si>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</si>
  <si>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</si>
  <si>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</si>
  <si>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</si>
  <si>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</si>
  <si>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</si>
  <si>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</si>
  <si>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</si>
  <si>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</si>
  <si>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</si>
  <si>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</si>
  <si>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</si>
  <si>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</si>
  <si>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</si>
  <si>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</si>
  <si>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</si>
  <si>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</si>
  <si>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</si>
  <si>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</si>
  <si>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</si>
  <si>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</si>
  <si>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</si>
  <si>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</si>
  <si>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</si>
  <si>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</si>
  <si>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</si>
  <si>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</si>
  <si>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</si>
  <si>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</si>
  <si>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</si>
  <si>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</si>
  <si>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</si>
  <si>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</si>
  <si>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</si>
  <si>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</si>
  <si>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</si>
  <si>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</si>
  <si>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</si>
  <si>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</si>
  <si>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</si>
  <si>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</si>
  <si>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</si>
  <si>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</si>
  <si>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</si>
  <si>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</si>
  <si>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</si>
  <si>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</si>
  <si>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</si>
  <si>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</si>
  <si>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</si>
  <si>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</si>
  <si>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</si>
  <si>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</si>
  <si>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</si>
  <si>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</si>
  <si>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</si>
  <si>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</si>
  <si>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</si>
  <si>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</si>
  <si>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</si>
  <si>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</si>
  <si>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</si>
  <si>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</si>
  <si>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</si>
  <si>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</si>
  <si>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</si>
  <si>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</si>
  <si>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</si>
  <si>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</si>
  <si>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</si>
  <si>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</si>
  <si>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</si>
  <si>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</si>
  <si>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</si>
  <si>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</si>
  <si>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</si>
  <si>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</si>
  <si>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</si>
  <si>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</si>
  <si>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</si>
  <si>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</si>
  <si>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</si>
  <si>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</si>
  <si>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</si>
  <si>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</si>
  <si>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</si>
  <si>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</si>
  <si>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</si>
  <si>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</si>
  <si>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</si>
  <si>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</si>
  <si>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</si>
  <si>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</si>
  <si>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</si>
  <si>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</si>
  <si>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</si>
  <si>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</si>
  <si>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</si>
  <si>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</si>
  <si>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</si>
  <si>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</si>
  <si>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</si>
  <si>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</si>
  <si>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</si>
  <si>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</si>
  <si>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</si>
  <si>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</si>
  <si>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</si>
  <si>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</si>
  <si>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</si>
  <si>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</si>
  <si>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</si>
  <si>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</si>
  <si>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</si>
  <si>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</si>
  <si>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</si>
  <si>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</si>
  <si>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</si>
  <si>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</si>
  <si>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</si>
  <si>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</si>
  <si>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</si>
  <si>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</si>
  <si>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</si>
  <si>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</si>
  <si>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</si>
  <si>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</si>
  <si>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</si>
  <si>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</si>
  <si>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11:54:04</t>
  </si>
  <si>
    <t>11:54:04</t>
  </si>
  <si>
    <t>1149</t>
  </si>
  <si>
    <t>_1</t>
  </si>
  <si>
    <t>RECT-4143-20200907-06_33_50</t>
  </si>
  <si>
    <t>RECT-817-20201218-11_54_01</t>
  </si>
  <si>
    <t>DARK-818-20201218-11_54_03</t>
  </si>
  <si>
    <t>0: Broadleaf</t>
  </si>
  <si>
    <t>11:54:26</t>
  </si>
  <si>
    <t>1/3</t>
  </si>
  <si>
    <t>20201218 11:56:27</t>
  </si>
  <si>
    <t>11:56:27</t>
  </si>
  <si>
    <t>RECT-819-20201218-11_56_23</t>
  </si>
  <si>
    <t>DARK-820-20201218-11_56_25</t>
  </si>
  <si>
    <t>2/3</t>
  </si>
  <si>
    <t>20201218 11:57:58</t>
  </si>
  <si>
    <t>11:57:58</t>
  </si>
  <si>
    <t>RECT-821-20201218-11_57_55</t>
  </si>
  <si>
    <t>DARK-822-20201218-11_57_57</t>
  </si>
  <si>
    <t>3/3</t>
  </si>
  <si>
    <t>20201218 11:59:59</t>
  </si>
  <si>
    <t>11:59:59</t>
  </si>
  <si>
    <t>RECT-823-20201218-11_59_55</t>
  </si>
  <si>
    <t>DARK-824-20201218-11_59_57</t>
  </si>
  <si>
    <t>20201218 12:01:59</t>
  </si>
  <si>
    <t>12:01:59</t>
  </si>
  <si>
    <t>RECT-825-20201218-12_01_56</t>
  </si>
  <si>
    <t>DARK-826-20201218-12_01_58</t>
  </si>
  <si>
    <t>20201218 12:03:20</t>
  </si>
  <si>
    <t>12:03:20</t>
  </si>
  <si>
    <t>RECT-827-20201218-12_03_17</t>
  </si>
  <si>
    <t>DARK-828-20201218-12_03_19</t>
  </si>
  <si>
    <t>20201218 12:04:33</t>
  </si>
  <si>
    <t>12:04:33</t>
  </si>
  <si>
    <t>RECT-829-20201218-12_04_30</t>
  </si>
  <si>
    <t>DARK-830-20201218-12_04_32</t>
  </si>
  <si>
    <t>12:05:02</t>
  </si>
  <si>
    <t>20201218 12:06:48</t>
  </si>
  <si>
    <t>12:06:48</t>
  </si>
  <si>
    <t>RECT-831-20201218-12_06_45</t>
  </si>
  <si>
    <t>DARK-832-20201218-12_06_47</t>
  </si>
  <si>
    <t>20201218 12:08:37</t>
  </si>
  <si>
    <t>12:08:37</t>
  </si>
  <si>
    <t>RECT-833-20201218-12_08_34</t>
  </si>
  <si>
    <t>DARK-834-20201218-12_08_36</t>
  </si>
  <si>
    <t>20201218 12:10:18</t>
  </si>
  <si>
    <t>12:10:18</t>
  </si>
  <si>
    <t>RECT-835-20201218-12_10_15</t>
  </si>
  <si>
    <t>DARK-836-20201218-12_10_17</t>
  </si>
  <si>
    <t>20201218 12:12:19</t>
  </si>
  <si>
    <t>12:12:19</t>
  </si>
  <si>
    <t>RECT-837-20201218-12_12_15</t>
  </si>
  <si>
    <t>DARK-838-20201218-12_12_17</t>
  </si>
  <si>
    <t>0/3</t>
  </si>
  <si>
    <t>20201218 12:13:58</t>
  </si>
  <si>
    <t>12:13:58</t>
  </si>
  <si>
    <t>RECT-839-20201218-12_13_55</t>
  </si>
  <si>
    <t>DARK-840-20201218-12_13_57</t>
  </si>
  <si>
    <t>20201218 12:15:59</t>
  </si>
  <si>
    <t>12:15:59</t>
  </si>
  <si>
    <t>RECT-841-20201218-12_15_55</t>
  </si>
  <si>
    <t>DARK-842-20201218-12_15_57</t>
  </si>
  <si>
    <t>12:15:16</t>
  </si>
  <si>
    <t>20201218 12:17:59</t>
  </si>
  <si>
    <t>12:17:59</t>
  </si>
  <si>
    <t>RECT-843-20201218-12_17_56</t>
  </si>
  <si>
    <t>DARK-844-20201218-12_17_58</t>
  </si>
  <si>
    <t>20201218 12:20:00</t>
  </si>
  <si>
    <t>12:20:00</t>
  </si>
  <si>
    <t>RECT-845-20201218-12_19_56</t>
  </si>
  <si>
    <t>DARK-846-20201218-12_19_58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</si>
</sst>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1608321244.5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1608321236.75</v>
      </c>
      <c r="I17">
        <f t="shared" ref="I17:I31" si="0">CA17*AG17*(BW17-BX17)/(100*BP17*(1000-AG17*BW17))</f>
        <v>5.4476481625432877E-4</v>
      </c>
      <c r="J17">
        <f t="shared" ref="J17:J31" si="1">CA17*AG17*(BV17-BU17*(1000-AG17*BX17)/(1000-AG17*BW17))/(100*BP17)</f>
        <v>3.3182244868766553</v>
      </c>
      <c r="K17">
        <f t="shared" ref="K17:K31" si="2">BU17 - IF(AG17&gt;1, J17*BP17*100/(AI17*CI17), 0)</f>
        <v>401.62626666666699</v>
      </c>
      <c r="L17">
        <f t="shared" ref="L17:L31" si="3">((R17-I17/2)*K17-J17)/(R17+I17/2)</f>
        <v>217.1055846716319</v>
      </c>
      <c r="M17">
        <f t="shared" ref="M17:M31" si="4">L17*(CB17+CC17)/1000</f>
        <v>22.286583329348581</v>
      </c>
      <c r="N17">
        <f t="shared" ref="N17:N31" si="5">(BU17 - IF(AG17&gt;1, J17*BP17*100/(AI17*CI17), 0))*(CB17+CC17)/1000</f>
        <v>41.228222078487214</v>
      </c>
      <c r="O17">
        <f t="shared" ref="O17:O31" si="6">2/((1/Q17-1/P17)+SIGN(Q17)*SQRT((1/Q17-1/P17)*(1/Q17-1/P17) + 4*BQ17/((BQ17+1)*(BQ17+1))*(2*1/Q17*1/P17-1/P17*1/P17)))</f>
        <v>3.0380987853715694E-2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2.9727733402137355</v>
      </c>
      <c r="Q17">
        <f t="shared" ref="Q17:Q31" si="8">I17*(1000-(1000*0.61365*EXP(17.502*U17/(240.97+U17))/(CB17+CC17)+BW17)/2)/(1000*0.61365*EXP(17.502*U17/(240.97+U17))/(CB17+CC17)-BW17)</f>
        <v>3.0209546581211808E-2</v>
      </c>
      <c r="R17">
        <f t="shared" ref="R17:R31" si="9">1/((BQ17+1)/(O17/1.6)+1/(P17/1.37)) + BQ17/((BQ17+1)/(O17/1.6) + BQ17/(P17/1.37))</f>
        <v>1.8896289135886559E-2</v>
      </c>
      <c r="S17">
        <f t="shared" ref="S17:S31" si="10">(BM17*BO17)</f>
        <v>231.29003782207968</v>
      </c>
      <c r="T17">
        <f t="shared" ref="T17:T31" si="11">(CD17+(S17+2*0.95*0.0000000567*(((CD17+$B$7)+273)^4-(CD17+273)^4)-44100*I17)/(1.84*29.3*P17+8*0.95*0.0000000567*(CD17+273)^3))</f>
        <v>29.205475647649774</v>
      </c>
      <c r="U17">
        <f t="shared" ref="U17:U31" si="12">($C$7*CE17+$D$7*CF17+$E$7*T17)</f>
        <v>28.078230000000001</v>
      </c>
      <c r="V17">
        <f t="shared" ref="V17:V31" si="13">0.61365*EXP(17.502*U17/(240.97+U17))</f>
        <v>3.8121806674278678</v>
      </c>
      <c r="W17">
        <f t="shared" ref="W17:W31" si="14">(X17/Y17*100)</f>
        <v>53.059114776553017</v>
      </c>
      <c r="X17">
        <f t="shared" ref="X17:X31" si="15">BW17*(CB17+CC17)/1000</f>
        <v>2.0135764229136037</v>
      </c>
      <c r="Y17">
        <f t="shared" ref="Y17:Y31" si="16">0.61365*EXP(17.502*CD17/(240.97+CD17))</f>
        <v>3.7949679925745934</v>
      </c>
      <c r="Z17">
        <f t="shared" ref="Z17:Z31" si="17">(V17-BW17*(CB17+CC17)/1000)</f>
        <v>1.798604244514264</v>
      </c>
      <c r="AA17">
        <f t="shared" ref="AA17:AA31" si="18">(-I17*44100)</f>
        <v>-24.0241283968159</v>
      </c>
      <c r="AB17">
        <f t="shared" ref="AB17:AB31" si="19">2*29.3*P17*0.92*(CD17-U17)</f>
        <v>-12.444822338062187</v>
      </c>
      <c r="AC17">
        <f t="shared" ref="AC17:AC31" si="20">2*0.95*0.0000000567*(((CD17+$B$7)+273)^4-(U17+273)^4)</f>
        <v>-0.91286836960517392</v>
      </c>
      <c r="AD17">
        <f t="shared" ref="AD17:AD31" si="21">S17+AC17+AA17+AB17</f>
        <v>193.90821871759641</v>
      </c>
      <c r="AE17">
        <v>17</v>
      </c>
      <c r="AF17">
        <v>3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54012.487263437521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15410.1</v>
      </c>
      <c r="AS17">
        <v>668.38840000000005</v>
      </c>
      <c r="AT17">
        <v>797.76</v>
      </c>
      <c r="AU17">
        <f t="shared" ref="AU17:AU31" si="27">1-AS17/AT17</f>
        <v>0.16216857200160439</v>
      </c>
      <c r="AV17">
        <v>0.5</v>
      </c>
      <c r="AW17">
        <f t="shared" ref="AW17:AW31" si="28">BM17</f>
        <v>1180.1824906277081</v>
      </c>
      <c r="AX17">
        <f t="shared" ref="AX17:AX31" si="29">J17</f>
        <v>3.3182244868766553</v>
      </c>
      <c r="AY17">
        <f t="shared" ref="AY17:AY31" si="30">AU17*AV17*AW17</f>
        <v>95.694254603196143</v>
      </c>
      <c r="AZ17">
        <f t="shared" ref="AZ17:AZ31" si="31">BE17/AT17</f>
        <v>0.34248395507420781</v>
      </c>
      <c r="BA17">
        <f t="shared" ref="BA17:BA31" si="32">(AX17-AP17)/AW17</f>
        <v>3.3011606235750137E-3</v>
      </c>
      <c r="BB17">
        <f t="shared" ref="BB17:BB31" si="33">(AM17-AT17)/AT17</f>
        <v>3.0890493381468107</v>
      </c>
      <c r="BC17" t="s">
        <v>293</v>
      </c>
      <c r="BD17">
        <v>524.54</v>
      </c>
      <c r="BE17">
        <f t="shared" ref="BE17:BE31" si="34">AT17-BD17</f>
        <v>273.22000000000003</v>
      </c>
      <c r="BF17">
        <f t="shared" ref="BF17:BF31" si="35">(AT17-AS17)/(AT17-BD17)</f>
        <v>0.47350706390454556</v>
      </c>
      <c r="BG17">
        <f t="shared" ref="BG17:BG31" si="36">(AM17-AT17)/(AM17-BD17)</f>
        <v>0.90019506564287632</v>
      </c>
      <c r="BH17">
        <f t="shared" ref="BH17:BH31" si="37">(AT17-AS17)/(AT17-AL17)</f>
        <v>1.5722746989753917</v>
      </c>
      <c r="BI17">
        <f t="shared" ref="BI17:BI31" si="38">(AM17-AT17)/(AM17-AL17)</f>
        <v>0.96768908446364732</v>
      </c>
      <c r="BJ17">
        <f t="shared" ref="BJ17:BJ31" si="39">(BF17*BD17/AS17)</f>
        <v>0.37160039776347148</v>
      </c>
      <c r="BK17">
        <f t="shared" ref="BK17:BK31" si="40">(1-BJ17)</f>
        <v>0.62839960223652858</v>
      </c>
      <c r="BL17">
        <f t="shared" ref="BL17:BL31" si="41">$B$11*CJ17+$C$11*CK17+$F$11*CL17*(1-CO17)</f>
        <v>1399.9973333333301</v>
      </c>
      <c r="BM17">
        <f t="shared" ref="BM17:BM31" si="42">BL17*BN17</f>
        <v>1180.1824906277081</v>
      </c>
      <c r="BN17">
        <f t="shared" ref="BN17:BN31" si="43">($B$11*$D$9+$C$11*$D$9+$F$11*((CY17+CQ17)/MAX(CY17+CQ17+CZ17, 0.1)*$I$9+CZ17/MAX(CY17+CQ17+CZ17, 0.1)*$J$9))/($B$11+$C$11+$F$11)</f>
        <v>0.84298909899902963</v>
      </c>
      <c r="BO17">
        <f t="shared" ref="BO17:BO31" si="44">($B$11*$K$9+$C$11*$K$9+$F$11*((CY17+CQ17)/MAX(CY17+CQ17+CZ17, 0.1)*$P$9+CZ17/MAX(CY17+CQ17+CZ17, 0.1)*$Q$9))/($B$11+$C$11+$F$11)</f>
        <v>0.19597819799805924</v>
      </c>
      <c r="BP17">
        <v>6</v>
      </c>
      <c r="BQ17">
        <v>0.5</v>
      </c>
      <c r="BR17" t="s">
        <v>294</v>
      </c>
      <c r="BS17">
        <v>2</v>
      </c>
      <c r="BT17">
        <v>1608321236.75</v>
      </c>
      <c r="BU17">
        <v>401.62626666666699</v>
      </c>
      <c r="BV17">
        <v>405.86873333333301</v>
      </c>
      <c r="BW17">
        <v>19.61533</v>
      </c>
      <c r="BX17">
        <v>18.974730000000001</v>
      </c>
      <c r="BY17">
        <v>402.48326666666702</v>
      </c>
      <c r="BZ17">
        <v>19.64733</v>
      </c>
      <c r="CA17">
        <v>500.230166666667</v>
      </c>
      <c r="CB17">
        <v>102.55313333333299</v>
      </c>
      <c r="CC17">
        <v>0.100068163333333</v>
      </c>
      <c r="CD17">
        <v>28.000579999999999</v>
      </c>
      <c r="CE17">
        <v>28.078230000000001</v>
      </c>
      <c r="CF17">
        <v>999.9</v>
      </c>
      <c r="CG17">
        <v>0</v>
      </c>
      <c r="CH17">
        <v>0</v>
      </c>
      <c r="CI17">
        <v>9993.3553333333293</v>
      </c>
      <c r="CJ17">
        <v>0</v>
      </c>
      <c r="CK17">
        <v>180.65776666666699</v>
      </c>
      <c r="CL17">
        <v>1399.9973333333301</v>
      </c>
      <c r="CM17">
        <v>0.9000051</v>
      </c>
      <c r="CN17">
        <v>9.9995053333333306E-2</v>
      </c>
      <c r="CO17">
        <v>0</v>
      </c>
      <c r="CP17">
        <v>668.45889999999997</v>
      </c>
      <c r="CQ17">
        <v>4.99979</v>
      </c>
      <c r="CR17">
        <v>9431.9333333333307</v>
      </c>
      <c r="CS17">
        <v>11904.666666666701</v>
      </c>
      <c r="CT17">
        <v>47.75</v>
      </c>
      <c r="CU17">
        <v>50.311999999999998</v>
      </c>
      <c r="CV17">
        <v>48.936999999999998</v>
      </c>
      <c r="CW17">
        <v>49.414266666666599</v>
      </c>
      <c r="CX17">
        <v>49</v>
      </c>
      <c r="CY17">
        <v>1255.5063333333301</v>
      </c>
      <c r="CZ17">
        <v>139.49100000000001</v>
      </c>
      <c r="DA17">
        <v>0</v>
      </c>
      <c r="DB17">
        <v>888.20000004768394</v>
      </c>
      <c r="DC17">
        <v>0</v>
      </c>
      <c r="DD17">
        <v>668.38840000000005</v>
      </c>
      <c r="DE17">
        <v>-6.1687692470993296</v>
      </c>
      <c r="DF17">
        <v>-81.4184616793072</v>
      </c>
      <c r="DG17">
        <v>9431.2692000000006</v>
      </c>
      <c r="DH17">
        <v>15</v>
      </c>
      <c r="DI17">
        <v>1608321266</v>
      </c>
      <c r="DJ17" t="s">
        <v>295</v>
      </c>
      <c r="DK17">
        <v>1608321266</v>
      </c>
      <c r="DL17">
        <v>1608321261.5</v>
      </c>
      <c r="DM17">
        <v>9</v>
      </c>
      <c r="DN17">
        <v>0.24399999999999999</v>
      </c>
      <c r="DO17">
        <v>0</v>
      </c>
      <c r="DP17">
        <v>-0.85699999999999998</v>
      </c>
      <c r="DQ17">
        <v>-3.2000000000000001E-2</v>
      </c>
      <c r="DR17">
        <v>406</v>
      </c>
      <c r="DS17">
        <v>19</v>
      </c>
      <c r="DT17">
        <v>0.47</v>
      </c>
      <c r="DU17">
        <v>0.08</v>
      </c>
      <c r="DV17">
        <v>3.44743502996308</v>
      </c>
      <c r="DW17">
        <v>3.2038763420243801</v>
      </c>
      <c r="DX17">
        <v>0.23938977089962099</v>
      </c>
      <c r="DY17">
        <v>0</v>
      </c>
      <c r="DZ17">
        <v>-4.452</v>
      </c>
      <c r="EA17">
        <v>-3.8983725917686298</v>
      </c>
      <c r="EB17">
        <v>0.281949064395208</v>
      </c>
      <c r="EC17">
        <v>0</v>
      </c>
      <c r="ED17">
        <v>0.65309830000000002</v>
      </c>
      <c r="EE17">
        <v>0.15367232035595199</v>
      </c>
      <c r="EF17">
        <v>1.20291643188544E-2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-0.85699999999999998</v>
      </c>
      <c r="EN17">
        <v>-3.2000000000000001E-2</v>
      </c>
      <c r="EO17">
        <v>-1.32024141706207</v>
      </c>
      <c r="EP17">
        <v>8.1547674161403102E-4</v>
      </c>
      <c r="EQ17">
        <v>-7.5071724955183801E-7</v>
      </c>
      <c r="ER17">
        <v>1.8443278439785599E-10</v>
      </c>
      <c r="ES17">
        <v>-0.16089261508997699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18.8</v>
      </c>
      <c r="FB17">
        <v>19</v>
      </c>
      <c r="FC17">
        <v>2</v>
      </c>
      <c r="FD17">
        <v>477.51799999999997</v>
      </c>
      <c r="FE17">
        <v>489.58300000000003</v>
      </c>
      <c r="FF17">
        <v>22.905200000000001</v>
      </c>
      <c r="FG17">
        <v>33.430900000000001</v>
      </c>
      <c r="FH17">
        <v>29.9999</v>
      </c>
      <c r="FI17">
        <v>33.308700000000002</v>
      </c>
      <c r="FJ17">
        <v>33.261099999999999</v>
      </c>
      <c r="FK17">
        <v>20.388100000000001</v>
      </c>
      <c r="FL17">
        <v>14.709300000000001</v>
      </c>
      <c r="FM17">
        <v>23.1462</v>
      </c>
      <c r="FN17">
        <v>22.942</v>
      </c>
      <c r="FO17">
        <v>405.82299999999998</v>
      </c>
      <c r="FP17">
        <v>18.845199999999998</v>
      </c>
      <c r="FQ17">
        <v>100.874</v>
      </c>
      <c r="FR17">
        <v>100.571</v>
      </c>
    </row>
    <row r="18" spans="1:174" x14ac:dyDescent="0.25">
      <c r="A18">
        <v>2</v>
      </c>
      <c r="B18">
        <v>1608321387</v>
      </c>
      <c r="C18">
        <v>142.5</v>
      </c>
      <c r="D18" t="s">
        <v>297</v>
      </c>
      <c r="E18" t="s">
        <v>298</v>
      </c>
      <c r="F18" t="s">
        <v>289</v>
      </c>
      <c r="G18" t="s">
        <v>290</v>
      </c>
      <c r="H18">
        <v>1608321379</v>
      </c>
      <c r="I18">
        <f t="shared" si="0"/>
        <v>1.1731170506742627E-3</v>
      </c>
      <c r="J18">
        <f t="shared" si="1"/>
        <v>-0.25628998734406372</v>
      </c>
      <c r="K18">
        <f t="shared" si="2"/>
        <v>49.545354838709699</v>
      </c>
      <c r="L18">
        <f t="shared" si="3"/>
        <v>54.295933440342544</v>
      </c>
      <c r="M18">
        <f t="shared" si="4"/>
        <v>5.5729367887363548</v>
      </c>
      <c r="N18">
        <f t="shared" si="5"/>
        <v>5.0853372102907182</v>
      </c>
      <c r="O18">
        <f t="shared" si="6"/>
        <v>6.6503860607312351E-2</v>
      </c>
      <c r="P18">
        <f t="shared" si="7"/>
        <v>2.9742774152354396</v>
      </c>
      <c r="Q18">
        <f t="shared" si="8"/>
        <v>6.5688676246225861E-2</v>
      </c>
      <c r="R18">
        <f t="shared" si="9"/>
        <v>4.1127831114054145E-2</v>
      </c>
      <c r="S18">
        <f t="shared" si="10"/>
        <v>231.29252848347997</v>
      </c>
      <c r="T18">
        <f t="shared" si="11"/>
        <v>29.028247850078149</v>
      </c>
      <c r="U18">
        <f t="shared" si="12"/>
        <v>28.028377419354801</v>
      </c>
      <c r="V18">
        <f t="shared" si="13"/>
        <v>3.8011220381617279</v>
      </c>
      <c r="W18">
        <f t="shared" si="14"/>
        <v>53.279146043327273</v>
      </c>
      <c r="X18">
        <f t="shared" si="15"/>
        <v>2.0200798205527062</v>
      </c>
      <c r="Y18">
        <f t="shared" si="16"/>
        <v>3.7915018737536665</v>
      </c>
      <c r="Z18">
        <f t="shared" si="17"/>
        <v>1.7810422176090217</v>
      </c>
      <c r="AA18">
        <f t="shared" si="18"/>
        <v>-51.734461934734988</v>
      </c>
      <c r="AB18">
        <f t="shared" si="19"/>
        <v>-6.9705368138042951</v>
      </c>
      <c r="AC18">
        <f t="shared" si="20"/>
        <v>-0.51088623102779807</v>
      </c>
      <c r="AD18">
        <f t="shared" si="21"/>
        <v>172.07664350391289</v>
      </c>
      <c r="AE18">
        <v>17</v>
      </c>
      <c r="AF18">
        <v>3</v>
      </c>
      <c r="AG18">
        <f t="shared" si="22"/>
        <v>1</v>
      </c>
      <c r="AH18">
        <f t="shared" si="23"/>
        <v>0</v>
      </c>
      <c r="AI18">
        <f t="shared" si="24"/>
        <v>54059.121874758945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15407.3</v>
      </c>
      <c r="AS18">
        <v>644.25228000000004</v>
      </c>
      <c r="AT18">
        <v>735.7</v>
      </c>
      <c r="AU18">
        <f t="shared" si="27"/>
        <v>0.12430028544243577</v>
      </c>
      <c r="AV18">
        <v>0.5</v>
      </c>
      <c r="AW18">
        <f t="shared" si="28"/>
        <v>1180.1921619180828</v>
      </c>
      <c r="AX18">
        <f t="shared" si="29"/>
        <v>-0.25628998734406372</v>
      </c>
      <c r="AY18">
        <f t="shared" si="30"/>
        <v>73.349111301671527</v>
      </c>
      <c r="AZ18">
        <f t="shared" si="31"/>
        <v>0.30606225363599299</v>
      </c>
      <c r="BA18">
        <f t="shared" si="32"/>
        <v>2.7237724740496254E-4</v>
      </c>
      <c r="BB18">
        <f t="shared" si="33"/>
        <v>3.4339812423542204</v>
      </c>
      <c r="BC18" t="s">
        <v>300</v>
      </c>
      <c r="BD18">
        <v>510.53</v>
      </c>
      <c r="BE18">
        <f t="shared" si="34"/>
        <v>225.17000000000007</v>
      </c>
      <c r="BF18">
        <f t="shared" si="35"/>
        <v>0.40612745925300875</v>
      </c>
      <c r="BG18">
        <f t="shared" si="36"/>
        <v>0.91816612454798208</v>
      </c>
      <c r="BH18">
        <f t="shared" si="37"/>
        <v>4.5219488779003054</v>
      </c>
      <c r="BI18">
        <f t="shared" si="38"/>
        <v>0.99205880291815585</v>
      </c>
      <c r="BJ18">
        <f t="shared" si="39"/>
        <v>0.32183083895712178</v>
      </c>
      <c r="BK18">
        <f t="shared" si="40"/>
        <v>0.67816916104287817</v>
      </c>
      <c r="BL18">
        <f t="shared" si="41"/>
        <v>1400.0083870967701</v>
      </c>
      <c r="BM18">
        <f t="shared" si="42"/>
        <v>1180.1921619180828</v>
      </c>
      <c r="BN18">
        <f t="shared" si="43"/>
        <v>0.84298935120344154</v>
      </c>
      <c r="BO18">
        <f t="shared" si="44"/>
        <v>0.19597870240688312</v>
      </c>
      <c r="BP18">
        <v>6</v>
      </c>
      <c r="BQ18">
        <v>0.5</v>
      </c>
      <c r="BR18" t="s">
        <v>294</v>
      </c>
      <c r="BS18">
        <v>2</v>
      </c>
      <c r="BT18">
        <v>1608321379</v>
      </c>
      <c r="BU18">
        <v>49.545354838709699</v>
      </c>
      <c r="BV18">
        <v>49.307654838709702</v>
      </c>
      <c r="BW18">
        <v>19.681206451612901</v>
      </c>
      <c r="BX18">
        <v>18.3017580645161</v>
      </c>
      <c r="BY18">
        <v>50.582387096774198</v>
      </c>
      <c r="BZ18">
        <v>19.698145161290299</v>
      </c>
      <c r="CA18">
        <v>500.21241935483903</v>
      </c>
      <c r="CB18">
        <v>102.54006451612899</v>
      </c>
      <c r="CC18">
        <v>9.9975641935483903E-2</v>
      </c>
      <c r="CD18">
        <v>27.9849064516129</v>
      </c>
      <c r="CE18">
        <v>28.028377419354801</v>
      </c>
      <c r="CF18">
        <v>999.9</v>
      </c>
      <c r="CG18">
        <v>0</v>
      </c>
      <c r="CH18">
        <v>0</v>
      </c>
      <c r="CI18">
        <v>10003.1370967742</v>
      </c>
      <c r="CJ18">
        <v>0</v>
      </c>
      <c r="CK18">
        <v>366.97348387096798</v>
      </c>
      <c r="CL18">
        <v>1400.0083870967701</v>
      </c>
      <c r="CM18">
        <v>0.89999980645161304</v>
      </c>
      <c r="CN18">
        <v>0.10000023548387101</v>
      </c>
      <c r="CO18">
        <v>0</v>
      </c>
      <c r="CP18">
        <v>644.29774193548405</v>
      </c>
      <c r="CQ18">
        <v>4.99979</v>
      </c>
      <c r="CR18">
        <v>9104.6725806451595</v>
      </c>
      <c r="CS18">
        <v>11904.7387096774</v>
      </c>
      <c r="CT18">
        <v>48.026000000000003</v>
      </c>
      <c r="CU18">
        <v>50.52</v>
      </c>
      <c r="CV18">
        <v>49.186999999999998</v>
      </c>
      <c r="CW18">
        <v>49.625</v>
      </c>
      <c r="CX18">
        <v>49.247967741935497</v>
      </c>
      <c r="CY18">
        <v>1255.50451612903</v>
      </c>
      <c r="CZ18">
        <v>139.50387096774199</v>
      </c>
      <c r="DA18">
        <v>0</v>
      </c>
      <c r="DB18">
        <v>141.700000047684</v>
      </c>
      <c r="DC18">
        <v>0</v>
      </c>
      <c r="DD18">
        <v>644.25228000000004</v>
      </c>
      <c r="DE18">
        <v>-3.10176922621981</v>
      </c>
      <c r="DF18">
        <v>-41.153076819943898</v>
      </c>
      <c r="DG18">
        <v>9104.0643999999993</v>
      </c>
      <c r="DH18">
        <v>15</v>
      </c>
      <c r="DI18">
        <v>1608321266</v>
      </c>
      <c r="DJ18" t="s">
        <v>295</v>
      </c>
      <c r="DK18">
        <v>1608321266</v>
      </c>
      <c r="DL18">
        <v>1608321261.5</v>
      </c>
      <c r="DM18">
        <v>9</v>
      </c>
      <c r="DN18">
        <v>0.24399999999999999</v>
      </c>
      <c r="DO18">
        <v>0</v>
      </c>
      <c r="DP18">
        <v>-0.85699999999999998</v>
      </c>
      <c r="DQ18">
        <v>-3.2000000000000001E-2</v>
      </c>
      <c r="DR18">
        <v>406</v>
      </c>
      <c r="DS18">
        <v>19</v>
      </c>
      <c r="DT18">
        <v>0.47</v>
      </c>
      <c r="DU18">
        <v>0.08</v>
      </c>
      <c r="DV18">
        <v>-0.25725793857072898</v>
      </c>
      <c r="DW18">
        <v>-0.27513453219191503</v>
      </c>
      <c r="DX18">
        <v>3.2841497498956602E-2</v>
      </c>
      <c r="DY18">
        <v>1</v>
      </c>
      <c r="DZ18">
        <v>0.2401065</v>
      </c>
      <c r="EA18">
        <v>0.23187547942157899</v>
      </c>
      <c r="EB18">
        <v>3.6847339855815897E-2</v>
      </c>
      <c r="EC18">
        <v>0</v>
      </c>
      <c r="ED18">
        <v>1.3817996666666701</v>
      </c>
      <c r="EE18">
        <v>8.8958309232481603E-2</v>
      </c>
      <c r="EF18">
        <v>1.4012630370094301E-2</v>
      </c>
      <c r="EG18">
        <v>1</v>
      </c>
      <c r="EH18">
        <v>2</v>
      </c>
      <c r="EI18">
        <v>3</v>
      </c>
      <c r="EJ18" t="s">
        <v>301</v>
      </c>
      <c r="EK18">
        <v>100</v>
      </c>
      <c r="EL18">
        <v>100</v>
      </c>
      <c r="EM18">
        <v>-1.0369999999999999</v>
      </c>
      <c r="EN18">
        <v>-1.6799999999999999E-2</v>
      </c>
      <c r="EO18">
        <v>-1.07638758272079</v>
      </c>
      <c r="EP18">
        <v>8.1547674161403102E-4</v>
      </c>
      <c r="EQ18">
        <v>-7.5071724955183801E-7</v>
      </c>
      <c r="ER18">
        <v>1.8443278439785599E-10</v>
      </c>
      <c r="ES18">
        <v>-0.161171726254244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478.43099999999998</v>
      </c>
      <c r="FE18">
        <v>486.25200000000001</v>
      </c>
      <c r="FF18">
        <v>22.857800000000001</v>
      </c>
      <c r="FG18">
        <v>33.632399999999997</v>
      </c>
      <c r="FH18">
        <v>30</v>
      </c>
      <c r="FI18">
        <v>33.508200000000002</v>
      </c>
      <c r="FJ18">
        <v>33.457999999999998</v>
      </c>
      <c r="FK18">
        <v>5.1033299999999997</v>
      </c>
      <c r="FL18">
        <v>18.648099999999999</v>
      </c>
      <c r="FM18">
        <v>22.017099999999999</v>
      </c>
      <c r="FN18">
        <v>22.868400000000001</v>
      </c>
      <c r="FO18">
        <v>49.434399999999997</v>
      </c>
      <c r="FP18">
        <v>18.1494</v>
      </c>
      <c r="FQ18">
        <v>100.84</v>
      </c>
      <c r="FR18">
        <v>100.542</v>
      </c>
    </row>
    <row r="19" spans="1:174" x14ac:dyDescent="0.25">
      <c r="A19">
        <v>3</v>
      </c>
      <c r="B19">
        <v>1608321478.5</v>
      </c>
      <c r="C19">
        <v>234</v>
      </c>
      <c r="D19" t="s">
        <v>302</v>
      </c>
      <c r="E19" t="s">
        <v>303</v>
      </c>
      <c r="F19" t="s">
        <v>289</v>
      </c>
      <c r="G19" t="s">
        <v>290</v>
      </c>
      <c r="H19">
        <v>1608321470.5</v>
      </c>
      <c r="I19">
        <f t="shared" si="0"/>
        <v>1.9924434753160677E-3</v>
      </c>
      <c r="J19">
        <f t="shared" si="1"/>
        <v>0.81917137994319211</v>
      </c>
      <c r="K19">
        <f t="shared" si="2"/>
        <v>79.694141935483898</v>
      </c>
      <c r="L19">
        <f t="shared" si="3"/>
        <v>65.935265510472178</v>
      </c>
      <c r="M19">
        <f t="shared" si="4"/>
        <v>6.767448075896267</v>
      </c>
      <c r="N19">
        <f t="shared" si="5"/>
        <v>8.179628357086635</v>
      </c>
      <c r="O19">
        <f t="shared" si="6"/>
        <v>0.11417643306005572</v>
      </c>
      <c r="P19">
        <f t="shared" si="7"/>
        <v>2.9736308261950382</v>
      </c>
      <c r="Q19">
        <f t="shared" si="8"/>
        <v>0.11179568920465771</v>
      </c>
      <c r="R19">
        <f t="shared" si="9"/>
        <v>7.0082071493151876E-2</v>
      </c>
      <c r="S19">
        <f t="shared" si="10"/>
        <v>231.29043702201136</v>
      </c>
      <c r="T19">
        <f t="shared" si="11"/>
        <v>28.80984271661076</v>
      </c>
      <c r="U19">
        <f t="shared" si="12"/>
        <v>27.977570967741901</v>
      </c>
      <c r="V19">
        <f t="shared" si="13"/>
        <v>3.7898806209806408</v>
      </c>
      <c r="W19">
        <f t="shared" si="14"/>
        <v>53.102093658974326</v>
      </c>
      <c r="X19">
        <f t="shared" si="15"/>
        <v>2.0123556886605423</v>
      </c>
      <c r="Y19">
        <f t="shared" si="16"/>
        <v>3.7895976410723899</v>
      </c>
      <c r="Z19">
        <f t="shared" si="17"/>
        <v>1.7775249323200986</v>
      </c>
      <c r="AA19">
        <f t="shared" si="18"/>
        <v>-87.866757261438593</v>
      </c>
      <c r="AB19">
        <f t="shared" si="19"/>
        <v>-0.20530584156770612</v>
      </c>
      <c r="AC19">
        <f t="shared" si="20"/>
        <v>-1.5046139739751279E-2</v>
      </c>
      <c r="AD19">
        <f t="shared" si="21"/>
        <v>143.20332777926532</v>
      </c>
      <c r="AE19">
        <v>16</v>
      </c>
      <c r="AF19">
        <v>3</v>
      </c>
      <c r="AG19">
        <f t="shared" si="22"/>
        <v>1</v>
      </c>
      <c r="AH19">
        <f t="shared" si="23"/>
        <v>0</v>
      </c>
      <c r="AI19">
        <f t="shared" si="24"/>
        <v>54041.65843576222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15405.9</v>
      </c>
      <c r="AS19">
        <v>638.55476923076901</v>
      </c>
      <c r="AT19">
        <v>727.24</v>
      </c>
      <c r="AU19">
        <f t="shared" si="27"/>
        <v>0.12194767995329048</v>
      </c>
      <c r="AV19">
        <v>0.5</v>
      </c>
      <c r="AW19">
        <f t="shared" si="28"/>
        <v>1180.1852038535053</v>
      </c>
      <c r="AX19">
        <f t="shared" si="29"/>
        <v>0.81917137994319211</v>
      </c>
      <c r="AY19">
        <f t="shared" si="30"/>
        <v>71.96042376256807</v>
      </c>
      <c r="AZ19">
        <f t="shared" si="31"/>
        <v>0.30442494912271051</v>
      </c>
      <c r="BA19">
        <f t="shared" si="32"/>
        <v>1.18364376641754E-3</v>
      </c>
      <c r="BB19">
        <f t="shared" si="33"/>
        <v>3.485561850283263</v>
      </c>
      <c r="BC19" t="s">
        <v>305</v>
      </c>
      <c r="BD19">
        <v>505.85</v>
      </c>
      <c r="BE19">
        <f t="shared" si="34"/>
        <v>221.39</v>
      </c>
      <c r="BF19">
        <f t="shared" si="35"/>
        <v>0.40058372450982882</v>
      </c>
      <c r="BG19">
        <f t="shared" si="36"/>
        <v>0.91967651465951683</v>
      </c>
      <c r="BH19">
        <f t="shared" si="37"/>
        <v>7.5392885168715038</v>
      </c>
      <c r="BI19">
        <f t="shared" si="38"/>
        <v>0.99538087539841913</v>
      </c>
      <c r="BJ19">
        <f t="shared" si="39"/>
        <v>0.31733421596302575</v>
      </c>
      <c r="BK19">
        <f t="shared" si="40"/>
        <v>0.68266578403697431</v>
      </c>
      <c r="BL19">
        <f t="shared" si="41"/>
        <v>1400.0006451612901</v>
      </c>
      <c r="BM19">
        <f t="shared" si="42"/>
        <v>1180.1852038535053</v>
      </c>
      <c r="BN19">
        <f t="shared" si="43"/>
        <v>0.84298904284971921</v>
      </c>
      <c r="BO19">
        <f t="shared" si="44"/>
        <v>0.19597808569943834</v>
      </c>
      <c r="BP19">
        <v>6</v>
      </c>
      <c r="BQ19">
        <v>0.5</v>
      </c>
      <c r="BR19" t="s">
        <v>294</v>
      </c>
      <c r="BS19">
        <v>2</v>
      </c>
      <c r="BT19">
        <v>1608321470.5</v>
      </c>
      <c r="BU19">
        <v>79.694141935483898</v>
      </c>
      <c r="BV19">
        <v>80.867180645161298</v>
      </c>
      <c r="BW19">
        <v>19.606387096774199</v>
      </c>
      <c r="BX19">
        <v>17.2633516129032</v>
      </c>
      <c r="BY19">
        <v>80.709493548387101</v>
      </c>
      <c r="BZ19">
        <v>19.624861290322599</v>
      </c>
      <c r="CA19">
        <v>500.21748387096801</v>
      </c>
      <c r="CB19">
        <v>102.537774193548</v>
      </c>
      <c r="CC19">
        <v>9.9987609677419403E-2</v>
      </c>
      <c r="CD19">
        <v>27.976290322580599</v>
      </c>
      <c r="CE19">
        <v>27.977570967741901</v>
      </c>
      <c r="CF19">
        <v>999.9</v>
      </c>
      <c r="CG19">
        <v>0</v>
      </c>
      <c r="CH19">
        <v>0</v>
      </c>
      <c r="CI19">
        <v>9999.7022580645207</v>
      </c>
      <c r="CJ19">
        <v>0</v>
      </c>
      <c r="CK19">
        <v>374.16567741935501</v>
      </c>
      <c r="CL19">
        <v>1400.0006451612901</v>
      </c>
      <c r="CM19">
        <v>0.90000651612903204</v>
      </c>
      <c r="CN19">
        <v>9.9993541935483904E-2</v>
      </c>
      <c r="CO19">
        <v>0</v>
      </c>
      <c r="CP19">
        <v>638.581064516129</v>
      </c>
      <c r="CQ19">
        <v>4.99979</v>
      </c>
      <c r="CR19">
        <v>9034.6719354838697</v>
      </c>
      <c r="CS19">
        <v>11904.6903225806</v>
      </c>
      <c r="CT19">
        <v>48.186999999999998</v>
      </c>
      <c r="CU19">
        <v>50.664999999999999</v>
      </c>
      <c r="CV19">
        <v>49.3546774193548</v>
      </c>
      <c r="CW19">
        <v>49.711387096774203</v>
      </c>
      <c r="CX19">
        <v>49.375</v>
      </c>
      <c r="CY19">
        <v>1255.51193548387</v>
      </c>
      <c r="CZ19">
        <v>139.488709677419</v>
      </c>
      <c r="DA19">
        <v>0</v>
      </c>
      <c r="DB19">
        <v>90.900000095367403</v>
      </c>
      <c r="DC19">
        <v>0</v>
      </c>
      <c r="DD19">
        <v>638.55476923076901</v>
      </c>
      <c r="DE19">
        <v>-4.1138461310097796</v>
      </c>
      <c r="DF19">
        <v>-60.6427349825479</v>
      </c>
      <c r="DG19">
        <v>9034.0876923076903</v>
      </c>
      <c r="DH19">
        <v>15</v>
      </c>
      <c r="DI19">
        <v>1608321266</v>
      </c>
      <c r="DJ19" t="s">
        <v>295</v>
      </c>
      <c r="DK19">
        <v>1608321266</v>
      </c>
      <c r="DL19">
        <v>1608321261.5</v>
      </c>
      <c r="DM19">
        <v>9</v>
      </c>
      <c r="DN19">
        <v>0.24399999999999999</v>
      </c>
      <c r="DO19">
        <v>0</v>
      </c>
      <c r="DP19">
        <v>-0.85699999999999998</v>
      </c>
      <c r="DQ19">
        <v>-3.2000000000000001E-2</v>
      </c>
      <c r="DR19">
        <v>406</v>
      </c>
      <c r="DS19">
        <v>19</v>
      </c>
      <c r="DT19">
        <v>0.47</v>
      </c>
      <c r="DU19">
        <v>0.08</v>
      </c>
      <c r="DV19">
        <v>0.81650658848436797</v>
      </c>
      <c r="DW19">
        <v>7.0434259840685007E-2</v>
      </c>
      <c r="DX19">
        <v>1.98511305170577E-2</v>
      </c>
      <c r="DY19">
        <v>1</v>
      </c>
      <c r="DZ19">
        <v>-1.1721710000000001</v>
      </c>
      <c r="EA19">
        <v>-9.3427808676306595E-2</v>
      </c>
      <c r="EB19">
        <v>2.4028464696410901E-2</v>
      </c>
      <c r="EC19">
        <v>1</v>
      </c>
      <c r="ED19">
        <v>2.3422200000000002</v>
      </c>
      <c r="EE19">
        <v>0.18127875417129899</v>
      </c>
      <c r="EF19">
        <v>1.9671901619653698E-2</v>
      </c>
      <c r="EG19">
        <v>1</v>
      </c>
      <c r="EH19">
        <v>3</v>
      </c>
      <c r="EI19">
        <v>3</v>
      </c>
      <c r="EJ19" t="s">
        <v>306</v>
      </c>
      <c r="EK19">
        <v>100</v>
      </c>
      <c r="EL19">
        <v>100</v>
      </c>
      <c r="EM19">
        <v>-1.0149999999999999</v>
      </c>
      <c r="EN19">
        <v>-1.84E-2</v>
      </c>
      <c r="EO19">
        <v>-1.07638758272079</v>
      </c>
      <c r="EP19">
        <v>8.1547674161403102E-4</v>
      </c>
      <c r="EQ19">
        <v>-7.5071724955183801E-7</v>
      </c>
      <c r="ER19">
        <v>1.8443278439785599E-10</v>
      </c>
      <c r="ES19">
        <v>-0.161171726254244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3.5</v>
      </c>
      <c r="FB19">
        <v>3.6</v>
      </c>
      <c r="FC19">
        <v>2</v>
      </c>
      <c r="FD19">
        <v>479.24599999999998</v>
      </c>
      <c r="FE19">
        <v>484.262</v>
      </c>
      <c r="FF19">
        <v>23.008299999999998</v>
      </c>
      <c r="FG19">
        <v>33.709899999999998</v>
      </c>
      <c r="FH19">
        <v>30.0002</v>
      </c>
      <c r="FI19">
        <v>33.601700000000001</v>
      </c>
      <c r="FJ19">
        <v>33.553899999999999</v>
      </c>
      <c r="FK19">
        <v>6.4580200000000003</v>
      </c>
      <c r="FL19">
        <v>22.290099999999999</v>
      </c>
      <c r="FM19">
        <v>20.131699999999999</v>
      </c>
      <c r="FN19">
        <v>23.012499999999999</v>
      </c>
      <c r="FO19">
        <v>80.956100000000006</v>
      </c>
      <c r="FP19">
        <v>17.11</v>
      </c>
      <c r="FQ19">
        <v>100.827</v>
      </c>
      <c r="FR19">
        <v>100.53700000000001</v>
      </c>
    </row>
    <row r="20" spans="1:174" x14ac:dyDescent="0.25">
      <c r="A20">
        <v>4</v>
      </c>
      <c r="B20">
        <v>1608321599</v>
      </c>
      <c r="C20">
        <v>354.5</v>
      </c>
      <c r="D20" t="s">
        <v>307</v>
      </c>
      <c r="E20" t="s">
        <v>308</v>
      </c>
      <c r="F20" t="s">
        <v>289</v>
      </c>
      <c r="G20" t="s">
        <v>290</v>
      </c>
      <c r="H20">
        <v>1608321591</v>
      </c>
      <c r="I20">
        <f t="shared" si="0"/>
        <v>3.0451585261210331E-3</v>
      </c>
      <c r="J20">
        <f t="shared" si="1"/>
        <v>1.8738784221101135</v>
      </c>
      <c r="K20">
        <f t="shared" si="2"/>
        <v>99.907690322580606</v>
      </c>
      <c r="L20">
        <f t="shared" si="3"/>
        <v>79.892503652992133</v>
      </c>
      <c r="M20">
        <f t="shared" si="4"/>
        <v>8.2000017832530059</v>
      </c>
      <c r="N20">
        <f t="shared" si="5"/>
        <v>10.254319258339676</v>
      </c>
      <c r="O20">
        <f t="shared" si="6"/>
        <v>0.17651868487272002</v>
      </c>
      <c r="P20">
        <f t="shared" si="7"/>
        <v>2.9731474983098289</v>
      </c>
      <c r="Q20">
        <f t="shared" si="8"/>
        <v>0.17089635191071514</v>
      </c>
      <c r="R20">
        <f t="shared" si="9"/>
        <v>0.10730044662609861</v>
      </c>
      <c r="S20">
        <f t="shared" si="10"/>
        <v>231.2888268911845</v>
      </c>
      <c r="T20">
        <f t="shared" si="11"/>
        <v>28.564300553102598</v>
      </c>
      <c r="U20">
        <f t="shared" si="12"/>
        <v>27.911296774193499</v>
      </c>
      <c r="V20">
        <f t="shared" si="13"/>
        <v>3.7752604186984717</v>
      </c>
      <c r="W20">
        <f t="shared" si="14"/>
        <v>52.644073364272124</v>
      </c>
      <c r="X20">
        <f t="shared" si="15"/>
        <v>1.9978156655208383</v>
      </c>
      <c r="Y20">
        <f t="shared" si="16"/>
        <v>3.7949488666974864</v>
      </c>
      <c r="Z20">
        <f t="shared" si="17"/>
        <v>1.7774447531776334</v>
      </c>
      <c r="AA20">
        <f t="shared" si="18"/>
        <v>-134.29149100193757</v>
      </c>
      <c r="AB20">
        <f t="shared" si="19"/>
        <v>14.297201792142429</v>
      </c>
      <c r="AC20">
        <f t="shared" si="20"/>
        <v>1.0477420479699318</v>
      </c>
      <c r="AD20">
        <f t="shared" si="21"/>
        <v>112.34227972935929</v>
      </c>
      <c r="AE20">
        <v>4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54023.145650875922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15404.3</v>
      </c>
      <c r="AS20">
        <v>629.74934615384598</v>
      </c>
      <c r="AT20">
        <v>720.74</v>
      </c>
      <c r="AU20">
        <f t="shared" si="27"/>
        <v>0.12624615512688908</v>
      </c>
      <c r="AV20">
        <v>0.5</v>
      </c>
      <c r="AW20">
        <f t="shared" si="28"/>
        <v>1180.1750909503094</v>
      </c>
      <c r="AX20">
        <f t="shared" si="29"/>
        <v>1.8738784221101135</v>
      </c>
      <c r="AY20">
        <f t="shared" si="30"/>
        <v>74.496283804501587</v>
      </c>
      <c r="AZ20">
        <f t="shared" si="31"/>
        <v>0.31889446957293899</v>
      </c>
      <c r="BA20">
        <f t="shared" si="32"/>
        <v>2.0773408291071623E-3</v>
      </c>
      <c r="BB20">
        <f t="shared" si="33"/>
        <v>3.5260149291006466</v>
      </c>
      <c r="BC20" t="s">
        <v>310</v>
      </c>
      <c r="BD20">
        <v>490.9</v>
      </c>
      <c r="BE20">
        <f t="shared" si="34"/>
        <v>229.84000000000003</v>
      </c>
      <c r="BF20">
        <f t="shared" si="35"/>
        <v>0.39588693807063186</v>
      </c>
      <c r="BG20">
        <f t="shared" si="36"/>
        <v>0.91706060234268449</v>
      </c>
      <c r="BH20">
        <f t="shared" si="37"/>
        <v>17.288490207541269</v>
      </c>
      <c r="BI20">
        <f t="shared" si="38"/>
        <v>0.99793329515275864</v>
      </c>
      <c r="BJ20">
        <f t="shared" si="39"/>
        <v>0.30860039646852805</v>
      </c>
      <c r="BK20">
        <f t="shared" si="40"/>
        <v>0.69139960353147201</v>
      </c>
      <c r="BL20">
        <f t="shared" si="41"/>
        <v>1399.9883870967701</v>
      </c>
      <c r="BM20">
        <f t="shared" si="42"/>
        <v>1180.1750909503094</v>
      </c>
      <c r="BN20">
        <f t="shared" si="43"/>
        <v>0.84298920035879776</v>
      </c>
      <c r="BO20">
        <f t="shared" si="44"/>
        <v>0.19597840071759554</v>
      </c>
      <c r="BP20">
        <v>6</v>
      </c>
      <c r="BQ20">
        <v>0.5</v>
      </c>
      <c r="BR20" t="s">
        <v>294</v>
      </c>
      <c r="BS20">
        <v>2</v>
      </c>
      <c r="BT20">
        <v>1608321591</v>
      </c>
      <c r="BU20">
        <v>99.907690322580606</v>
      </c>
      <c r="BV20">
        <v>102.520258064516</v>
      </c>
      <c r="BW20">
        <v>19.464690322580601</v>
      </c>
      <c r="BX20">
        <v>15.8832290322581</v>
      </c>
      <c r="BY20">
        <v>100.909225806452</v>
      </c>
      <c r="BZ20">
        <v>19.486080645161302</v>
      </c>
      <c r="CA20">
        <v>500.22354838709703</v>
      </c>
      <c r="CB20">
        <v>102.537935483871</v>
      </c>
      <c r="CC20">
        <v>0.100001848387097</v>
      </c>
      <c r="CD20">
        <v>28.000493548387102</v>
      </c>
      <c r="CE20">
        <v>27.911296774193499</v>
      </c>
      <c r="CF20">
        <v>999.9</v>
      </c>
      <c r="CG20">
        <v>0</v>
      </c>
      <c r="CH20">
        <v>0</v>
      </c>
      <c r="CI20">
        <v>9996.9525806451602</v>
      </c>
      <c r="CJ20">
        <v>0</v>
      </c>
      <c r="CK20">
        <v>866.55280645161304</v>
      </c>
      <c r="CL20">
        <v>1399.9883870967701</v>
      </c>
      <c r="CM20">
        <v>0.90000045161290299</v>
      </c>
      <c r="CN20">
        <v>9.9999512903225798E-2</v>
      </c>
      <c r="CO20">
        <v>0</v>
      </c>
      <c r="CP20">
        <v>629.77687096774196</v>
      </c>
      <c r="CQ20">
        <v>4.99979</v>
      </c>
      <c r="CR20">
        <v>8935.2248387096806</v>
      </c>
      <c r="CS20">
        <v>11904.558064516101</v>
      </c>
      <c r="CT20">
        <v>48.378999999999998</v>
      </c>
      <c r="CU20">
        <v>50.875</v>
      </c>
      <c r="CV20">
        <v>49.561999999999998</v>
      </c>
      <c r="CW20">
        <v>49.899000000000001</v>
      </c>
      <c r="CX20">
        <v>49.558</v>
      </c>
      <c r="CY20">
        <v>1255.4935483871</v>
      </c>
      <c r="CZ20">
        <v>139.494838709677</v>
      </c>
      <c r="DA20">
        <v>0</v>
      </c>
      <c r="DB20">
        <v>119.700000047684</v>
      </c>
      <c r="DC20">
        <v>0</v>
      </c>
      <c r="DD20">
        <v>629.74934615384598</v>
      </c>
      <c r="DE20">
        <v>-3.49357264832646</v>
      </c>
      <c r="DF20">
        <v>-48.548034266418298</v>
      </c>
      <c r="DG20">
        <v>8934.9465384615396</v>
      </c>
      <c r="DH20">
        <v>15</v>
      </c>
      <c r="DI20">
        <v>1608321266</v>
      </c>
      <c r="DJ20" t="s">
        <v>295</v>
      </c>
      <c r="DK20">
        <v>1608321266</v>
      </c>
      <c r="DL20">
        <v>1608321261.5</v>
      </c>
      <c r="DM20">
        <v>9</v>
      </c>
      <c r="DN20">
        <v>0.24399999999999999</v>
      </c>
      <c r="DO20">
        <v>0</v>
      </c>
      <c r="DP20">
        <v>-0.85699999999999998</v>
      </c>
      <c r="DQ20">
        <v>-3.2000000000000001E-2</v>
      </c>
      <c r="DR20">
        <v>406</v>
      </c>
      <c r="DS20">
        <v>19</v>
      </c>
      <c r="DT20">
        <v>0.47</v>
      </c>
      <c r="DU20">
        <v>0.08</v>
      </c>
      <c r="DV20">
        <v>1.87385254873027</v>
      </c>
      <c r="DW20">
        <v>0.21443581498072301</v>
      </c>
      <c r="DX20">
        <v>2.37075251934564E-2</v>
      </c>
      <c r="DY20">
        <v>1</v>
      </c>
      <c r="DZ20">
        <v>-2.6145943333333301</v>
      </c>
      <c r="EA20">
        <v>-0.25801975528363902</v>
      </c>
      <c r="EB20">
        <v>2.93749255526243E-2</v>
      </c>
      <c r="EC20">
        <v>0</v>
      </c>
      <c r="ED20">
        <v>3.5837353333333302</v>
      </c>
      <c r="EE20">
        <v>0.404624516129034</v>
      </c>
      <c r="EF20">
        <v>3.1715518255614597E-2</v>
      </c>
      <c r="EG20">
        <v>0</v>
      </c>
      <c r="EH20">
        <v>1</v>
      </c>
      <c r="EI20">
        <v>3</v>
      </c>
      <c r="EJ20" t="s">
        <v>296</v>
      </c>
      <c r="EK20">
        <v>100</v>
      </c>
      <c r="EL20">
        <v>100</v>
      </c>
      <c r="EM20">
        <v>-1.0009999999999999</v>
      </c>
      <c r="EN20">
        <v>-2.12E-2</v>
      </c>
      <c r="EO20">
        <v>-1.07638758272079</v>
      </c>
      <c r="EP20">
        <v>8.1547674161403102E-4</v>
      </c>
      <c r="EQ20">
        <v>-7.5071724955183801E-7</v>
      </c>
      <c r="ER20">
        <v>1.8443278439785599E-10</v>
      </c>
      <c r="ES20">
        <v>-0.161171726254244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5.5</v>
      </c>
      <c r="FB20">
        <v>5.6</v>
      </c>
      <c r="FC20">
        <v>2</v>
      </c>
      <c r="FD20">
        <v>494.3</v>
      </c>
      <c r="FE20">
        <v>481.54199999999997</v>
      </c>
      <c r="FF20">
        <v>22.966899999999999</v>
      </c>
      <c r="FG20">
        <v>33.8371</v>
      </c>
      <c r="FH20">
        <v>30.001100000000001</v>
      </c>
      <c r="FI20">
        <v>33.74</v>
      </c>
      <c r="FJ20">
        <v>33.697600000000001</v>
      </c>
      <c r="FK20">
        <v>7.4163699999999997</v>
      </c>
      <c r="FL20">
        <v>24.227599999999999</v>
      </c>
      <c r="FM20">
        <v>17.122299999999999</v>
      </c>
      <c r="FN20">
        <v>22.945599999999999</v>
      </c>
      <c r="FO20">
        <v>102.598</v>
      </c>
      <c r="FP20">
        <v>15.763199999999999</v>
      </c>
      <c r="FQ20">
        <v>100.80500000000001</v>
      </c>
      <c r="FR20">
        <v>100.51600000000001</v>
      </c>
    </row>
    <row r="21" spans="1:174" x14ac:dyDescent="0.25">
      <c r="A21">
        <v>5</v>
      </c>
      <c r="B21">
        <v>1608321719.5</v>
      </c>
      <c r="C21">
        <v>475</v>
      </c>
      <c r="D21" t="s">
        <v>311</v>
      </c>
      <c r="E21" t="s">
        <v>312</v>
      </c>
      <c r="F21" t="s">
        <v>289</v>
      </c>
      <c r="G21" t="s">
        <v>290</v>
      </c>
      <c r="H21">
        <v>1608321711.5</v>
      </c>
      <c r="I21">
        <f t="shared" si="0"/>
        <v>3.8431587628877796E-3</v>
      </c>
      <c r="J21">
        <f t="shared" si="1"/>
        <v>4.3997903337410724</v>
      </c>
      <c r="K21">
        <f t="shared" si="2"/>
        <v>149.850516129032</v>
      </c>
      <c r="L21">
        <f t="shared" si="3"/>
        <v>113.80016596416438</v>
      </c>
      <c r="M21">
        <f t="shared" si="4"/>
        <v>11.680195286255652</v>
      </c>
      <c r="N21">
        <f t="shared" si="5"/>
        <v>15.380322843153493</v>
      </c>
      <c r="O21">
        <f t="shared" si="6"/>
        <v>0.22559523611981613</v>
      </c>
      <c r="P21">
        <f t="shared" si="7"/>
        <v>2.9735161939578099</v>
      </c>
      <c r="Q21">
        <f t="shared" si="8"/>
        <v>0.21649975720118744</v>
      </c>
      <c r="R21">
        <f t="shared" si="9"/>
        <v>0.13609898450130606</v>
      </c>
      <c r="S21">
        <f t="shared" si="10"/>
        <v>231.29301873329874</v>
      </c>
      <c r="T21">
        <f t="shared" si="11"/>
        <v>28.300187113438067</v>
      </c>
      <c r="U21">
        <f t="shared" si="12"/>
        <v>27.722887096774201</v>
      </c>
      <c r="V21">
        <f t="shared" si="13"/>
        <v>3.7339653788855567</v>
      </c>
      <c r="W21">
        <f t="shared" si="14"/>
        <v>51.895191495491844</v>
      </c>
      <c r="X21">
        <f t="shared" si="15"/>
        <v>1.9625689202387211</v>
      </c>
      <c r="Y21">
        <f t="shared" si="16"/>
        <v>3.7817933871757852</v>
      </c>
      <c r="Z21">
        <f t="shared" si="17"/>
        <v>1.7713964586468356</v>
      </c>
      <c r="AA21">
        <f t="shared" si="18"/>
        <v>-169.48330144335108</v>
      </c>
      <c r="AB21">
        <f t="shared" si="19"/>
        <v>34.955462672475683</v>
      </c>
      <c r="AC21">
        <f t="shared" si="20"/>
        <v>2.5581601386713899</v>
      </c>
      <c r="AD21">
        <f t="shared" si="21"/>
        <v>99.323340101094715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54044.645677442641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15404.1</v>
      </c>
      <c r="AS21">
        <v>622.93207692307703</v>
      </c>
      <c r="AT21">
        <v>727.23</v>
      </c>
      <c r="AU21">
        <f t="shared" si="27"/>
        <v>0.14341807004238405</v>
      </c>
      <c r="AV21">
        <v>0.5</v>
      </c>
      <c r="AW21">
        <f t="shared" si="28"/>
        <v>1180.1953457890454</v>
      </c>
      <c r="AX21">
        <f t="shared" si="29"/>
        <v>4.3997903337410724</v>
      </c>
      <c r="AY21">
        <f t="shared" si="30"/>
        <v>84.630669383034487</v>
      </c>
      <c r="AZ21">
        <f t="shared" si="31"/>
        <v>0.32523410750381587</v>
      </c>
      <c r="BA21">
        <f t="shared" si="32"/>
        <v>4.2175541797527197E-3</v>
      </c>
      <c r="BB21">
        <f t="shared" si="33"/>
        <v>3.4856235303824099</v>
      </c>
      <c r="BC21" t="s">
        <v>314</v>
      </c>
      <c r="BD21">
        <v>490.71</v>
      </c>
      <c r="BE21">
        <f t="shared" si="34"/>
        <v>236.52000000000004</v>
      </c>
      <c r="BF21">
        <f t="shared" si="35"/>
        <v>0.44096872601438764</v>
      </c>
      <c r="BG21">
        <f t="shared" si="36"/>
        <v>0.91465592829539177</v>
      </c>
      <c r="BH21">
        <f t="shared" si="37"/>
        <v>8.874095163295916</v>
      </c>
      <c r="BI21">
        <f t="shared" si="38"/>
        <v>0.99538480219804115</v>
      </c>
      <c r="BJ21">
        <f t="shared" si="39"/>
        <v>0.347369755963363</v>
      </c>
      <c r="BK21">
        <f t="shared" si="40"/>
        <v>0.65263024403663694</v>
      </c>
      <c r="BL21">
        <f t="shared" si="41"/>
        <v>1400.01225806452</v>
      </c>
      <c r="BM21">
        <f t="shared" si="42"/>
        <v>1180.1953457890454</v>
      </c>
      <c r="BN21">
        <f t="shared" si="43"/>
        <v>0.84298929455134508</v>
      </c>
      <c r="BO21">
        <f t="shared" si="44"/>
        <v>0.19597858910269023</v>
      </c>
      <c r="BP21">
        <v>6</v>
      </c>
      <c r="BQ21">
        <v>0.5</v>
      </c>
      <c r="BR21" t="s">
        <v>294</v>
      </c>
      <c r="BS21">
        <v>2</v>
      </c>
      <c r="BT21">
        <v>1608321711.5</v>
      </c>
      <c r="BU21">
        <v>149.850516129032</v>
      </c>
      <c r="BV21">
        <v>155.818903225806</v>
      </c>
      <c r="BW21">
        <v>19.1213129032258</v>
      </c>
      <c r="BX21">
        <v>14.5995548387097</v>
      </c>
      <c r="BY21">
        <v>150.820258064516</v>
      </c>
      <c r="BZ21">
        <v>19.1497483870968</v>
      </c>
      <c r="CA21">
        <v>500.20445161290297</v>
      </c>
      <c r="CB21">
        <v>102.53780645161299</v>
      </c>
      <c r="CC21">
        <v>9.9963777419354805E-2</v>
      </c>
      <c r="CD21">
        <v>27.9409387096774</v>
      </c>
      <c r="CE21">
        <v>27.722887096774201</v>
      </c>
      <c r="CF21">
        <v>999.9</v>
      </c>
      <c r="CG21">
        <v>0</v>
      </c>
      <c r="CH21">
        <v>0</v>
      </c>
      <c r="CI21">
        <v>9999.0506451612891</v>
      </c>
      <c r="CJ21">
        <v>0</v>
      </c>
      <c r="CK21">
        <v>821.13935483871001</v>
      </c>
      <c r="CL21">
        <v>1400.01225806452</v>
      </c>
      <c r="CM21">
        <v>0.90000112903225804</v>
      </c>
      <c r="CN21">
        <v>9.9998832258064496E-2</v>
      </c>
      <c r="CO21">
        <v>0</v>
      </c>
      <c r="CP21">
        <v>622.94632258064496</v>
      </c>
      <c r="CQ21">
        <v>4.99979</v>
      </c>
      <c r="CR21">
        <v>8844.6661290322609</v>
      </c>
      <c r="CS21">
        <v>11904.7838709677</v>
      </c>
      <c r="CT21">
        <v>48.487806451612897</v>
      </c>
      <c r="CU21">
        <v>51.043999999999997</v>
      </c>
      <c r="CV21">
        <v>49.683</v>
      </c>
      <c r="CW21">
        <v>50</v>
      </c>
      <c r="CX21">
        <v>49.634999999999998</v>
      </c>
      <c r="CY21">
        <v>1255.5106451612901</v>
      </c>
      <c r="CZ21">
        <v>139.501612903226</v>
      </c>
      <c r="DA21">
        <v>0</v>
      </c>
      <c r="DB21">
        <v>119.700000047684</v>
      </c>
      <c r="DC21">
        <v>0</v>
      </c>
      <c r="DD21">
        <v>622.93207692307703</v>
      </c>
      <c r="DE21">
        <v>-3.40970940103244</v>
      </c>
      <c r="DF21">
        <v>-50.078632516838397</v>
      </c>
      <c r="DG21">
        <v>8844.2723076923103</v>
      </c>
      <c r="DH21">
        <v>15</v>
      </c>
      <c r="DI21">
        <v>1608321266</v>
      </c>
      <c r="DJ21" t="s">
        <v>295</v>
      </c>
      <c r="DK21">
        <v>1608321266</v>
      </c>
      <c r="DL21">
        <v>1608321261.5</v>
      </c>
      <c r="DM21">
        <v>9</v>
      </c>
      <c r="DN21">
        <v>0.24399999999999999</v>
      </c>
      <c r="DO21">
        <v>0</v>
      </c>
      <c r="DP21">
        <v>-0.85699999999999998</v>
      </c>
      <c r="DQ21">
        <v>-3.2000000000000001E-2</v>
      </c>
      <c r="DR21">
        <v>406</v>
      </c>
      <c r="DS21">
        <v>19</v>
      </c>
      <c r="DT21">
        <v>0.47</v>
      </c>
      <c r="DU21">
        <v>0.08</v>
      </c>
      <c r="DV21">
        <v>4.3971550207628702</v>
      </c>
      <c r="DW21">
        <v>0.198390492756988</v>
      </c>
      <c r="DX21">
        <v>3.5752616523884402E-2</v>
      </c>
      <c r="DY21">
        <v>1</v>
      </c>
      <c r="DZ21">
        <v>-5.96742066666667</v>
      </c>
      <c r="EA21">
        <v>-0.28024578420469198</v>
      </c>
      <c r="EB21">
        <v>4.6188259470225701E-2</v>
      </c>
      <c r="EC21">
        <v>0</v>
      </c>
      <c r="ED21">
        <v>4.5207459999999999</v>
      </c>
      <c r="EE21">
        <v>0.27350656284760599</v>
      </c>
      <c r="EF21">
        <v>2.4794909101130701E-2</v>
      </c>
      <c r="EG21">
        <v>0</v>
      </c>
      <c r="EH21">
        <v>1</v>
      </c>
      <c r="EI21">
        <v>3</v>
      </c>
      <c r="EJ21" t="s">
        <v>296</v>
      </c>
      <c r="EK21">
        <v>100</v>
      </c>
      <c r="EL21">
        <v>100</v>
      </c>
      <c r="EM21">
        <v>-0.97</v>
      </c>
      <c r="EN21">
        <v>-2.9499999999999998E-2</v>
      </c>
      <c r="EO21">
        <v>-1.07638758272079</v>
      </c>
      <c r="EP21">
        <v>8.1547674161403102E-4</v>
      </c>
      <c r="EQ21">
        <v>-7.5071724955183801E-7</v>
      </c>
      <c r="ER21">
        <v>1.8443278439785599E-10</v>
      </c>
      <c r="ES21">
        <v>-0.161171726254244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7.6</v>
      </c>
      <c r="FB21">
        <v>7.6</v>
      </c>
      <c r="FC21">
        <v>2</v>
      </c>
      <c r="FD21">
        <v>495.13</v>
      </c>
      <c r="FE21">
        <v>480.73899999999998</v>
      </c>
      <c r="FF21">
        <v>23.174099999999999</v>
      </c>
      <c r="FG21">
        <v>33.869100000000003</v>
      </c>
      <c r="FH21">
        <v>29.9984</v>
      </c>
      <c r="FI21">
        <v>33.770699999999998</v>
      </c>
      <c r="FJ21">
        <v>33.712000000000003</v>
      </c>
      <c r="FK21">
        <v>9.7929499999999994</v>
      </c>
      <c r="FL21">
        <v>25.0688</v>
      </c>
      <c r="FM21">
        <v>13.739000000000001</v>
      </c>
      <c r="FN21">
        <v>23.184000000000001</v>
      </c>
      <c r="FO21">
        <v>155.93799999999999</v>
      </c>
      <c r="FP21">
        <v>14.4695</v>
      </c>
      <c r="FQ21">
        <v>100.82</v>
      </c>
      <c r="FR21">
        <v>100.53400000000001</v>
      </c>
    </row>
    <row r="22" spans="1:174" x14ac:dyDescent="0.25">
      <c r="A22">
        <v>6</v>
      </c>
      <c r="B22">
        <v>1608321800.5</v>
      </c>
      <c r="C22">
        <v>556</v>
      </c>
      <c r="D22" t="s">
        <v>315</v>
      </c>
      <c r="E22" t="s">
        <v>316</v>
      </c>
      <c r="F22" t="s">
        <v>289</v>
      </c>
      <c r="G22" t="s">
        <v>290</v>
      </c>
      <c r="H22">
        <v>1608321792.75</v>
      </c>
      <c r="I22">
        <f t="shared" si="0"/>
        <v>3.9930708330558808E-3</v>
      </c>
      <c r="J22">
        <f t="shared" si="1"/>
        <v>6.941656834984995</v>
      </c>
      <c r="K22">
        <f t="shared" si="2"/>
        <v>199.253066666667</v>
      </c>
      <c r="L22">
        <f t="shared" si="3"/>
        <v>144.23891163682003</v>
      </c>
      <c r="M22">
        <f t="shared" si="4"/>
        <v>14.80503586663546</v>
      </c>
      <c r="N22">
        <f t="shared" si="5"/>
        <v>20.45182374895343</v>
      </c>
      <c r="O22">
        <f t="shared" si="6"/>
        <v>0.22996885853842416</v>
      </c>
      <c r="P22">
        <f t="shared" si="7"/>
        <v>2.9740109159384769</v>
      </c>
      <c r="Q22">
        <f t="shared" si="8"/>
        <v>0.22052673133984907</v>
      </c>
      <c r="R22">
        <f t="shared" si="9"/>
        <v>0.13864524013543461</v>
      </c>
      <c r="S22">
        <f t="shared" si="10"/>
        <v>231.29588167814447</v>
      </c>
      <c r="T22">
        <f t="shared" si="11"/>
        <v>28.287448086080627</v>
      </c>
      <c r="U22">
        <f t="shared" si="12"/>
        <v>27.669136666666699</v>
      </c>
      <c r="V22">
        <f t="shared" si="13"/>
        <v>3.7222570301537208</v>
      </c>
      <c r="W22">
        <f t="shared" si="14"/>
        <v>50.554783708063546</v>
      </c>
      <c r="X22">
        <f t="shared" si="15"/>
        <v>1.9147477656444323</v>
      </c>
      <c r="Y22">
        <f t="shared" si="16"/>
        <v>3.7874709873183132</v>
      </c>
      <c r="Z22">
        <f t="shared" si="17"/>
        <v>1.8075092645092885</v>
      </c>
      <c r="AA22">
        <f t="shared" si="18"/>
        <v>-176.09442373776434</v>
      </c>
      <c r="AB22">
        <f t="shared" si="19"/>
        <v>47.703901355468716</v>
      </c>
      <c r="AC22">
        <f t="shared" si="20"/>
        <v>3.4900663180182856</v>
      </c>
      <c r="AD22">
        <f t="shared" si="21"/>
        <v>106.39542561386712</v>
      </c>
      <c r="AE22">
        <v>3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54054.635312933351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15404.4</v>
      </c>
      <c r="AS22">
        <v>623.21115384615405</v>
      </c>
      <c r="AT22">
        <v>741.54</v>
      </c>
      <c r="AU22">
        <f t="shared" si="27"/>
        <v>0.1595717643739325</v>
      </c>
      <c r="AV22">
        <v>0.5</v>
      </c>
      <c r="AW22">
        <f t="shared" si="28"/>
        <v>1180.2095106277598</v>
      </c>
      <c r="AX22">
        <f t="shared" si="29"/>
        <v>6.941656834984995</v>
      </c>
      <c r="AY22">
        <f t="shared" si="30"/>
        <v>94.164056970883536</v>
      </c>
      <c r="AZ22">
        <f t="shared" si="31"/>
        <v>0.33825552229144751</v>
      </c>
      <c r="BA22">
        <f t="shared" si="32"/>
        <v>6.3712453145726693E-3</v>
      </c>
      <c r="BB22">
        <f t="shared" si="33"/>
        <v>3.3990614127356582</v>
      </c>
      <c r="BC22" t="s">
        <v>318</v>
      </c>
      <c r="BD22">
        <v>490.71</v>
      </c>
      <c r="BE22">
        <f t="shared" si="34"/>
        <v>250.82999999999998</v>
      </c>
      <c r="BF22">
        <f t="shared" si="35"/>
        <v>0.471749177346593</v>
      </c>
      <c r="BG22">
        <f t="shared" si="36"/>
        <v>0.90949241710778428</v>
      </c>
      <c r="BH22">
        <f t="shared" si="37"/>
        <v>4.5400950357121541</v>
      </c>
      <c r="BI22">
        <f t="shared" si="38"/>
        <v>0.98976555193887239</v>
      </c>
      <c r="BJ22">
        <f t="shared" si="39"/>
        <v>0.37145041032576381</v>
      </c>
      <c r="BK22">
        <f t="shared" si="40"/>
        <v>0.62854958967423613</v>
      </c>
      <c r="BL22">
        <f t="shared" si="41"/>
        <v>1400.029</v>
      </c>
      <c r="BM22">
        <f t="shared" si="42"/>
        <v>1180.2095106277598</v>
      </c>
      <c r="BN22">
        <f t="shared" si="43"/>
        <v>0.84298933138367826</v>
      </c>
      <c r="BO22">
        <f t="shared" si="44"/>
        <v>0.1959786627673564</v>
      </c>
      <c r="BP22">
        <v>6</v>
      </c>
      <c r="BQ22">
        <v>0.5</v>
      </c>
      <c r="BR22" t="s">
        <v>294</v>
      </c>
      <c r="BS22">
        <v>2</v>
      </c>
      <c r="BT22">
        <v>1608321792.75</v>
      </c>
      <c r="BU22">
        <v>199.253066666667</v>
      </c>
      <c r="BV22">
        <v>208.53389999999999</v>
      </c>
      <c r="BW22">
        <v>18.654540000000001</v>
      </c>
      <c r="BX22">
        <v>13.954223333333299</v>
      </c>
      <c r="BY22">
        <v>200.19473333333301</v>
      </c>
      <c r="BZ22">
        <v>18.692416666666698</v>
      </c>
      <c r="CA22">
        <v>500.21080000000001</v>
      </c>
      <c r="CB22">
        <v>102.5425</v>
      </c>
      <c r="CC22">
        <v>9.99540966666667E-2</v>
      </c>
      <c r="CD22">
        <v>27.966663333333301</v>
      </c>
      <c r="CE22">
        <v>27.669136666666699</v>
      </c>
      <c r="CF22">
        <v>999.9</v>
      </c>
      <c r="CG22">
        <v>0</v>
      </c>
      <c r="CH22">
        <v>0</v>
      </c>
      <c r="CI22">
        <v>10001.391666666699</v>
      </c>
      <c r="CJ22">
        <v>0</v>
      </c>
      <c r="CK22">
        <v>837.87810000000002</v>
      </c>
      <c r="CL22">
        <v>1400.029</v>
      </c>
      <c r="CM22">
        <v>0.9</v>
      </c>
      <c r="CN22">
        <v>9.9999966666666704E-2</v>
      </c>
      <c r="CO22">
        <v>0</v>
      </c>
      <c r="CP22">
        <v>623.19676666666703</v>
      </c>
      <c r="CQ22">
        <v>4.99979</v>
      </c>
      <c r="CR22">
        <v>8851.1090000000004</v>
      </c>
      <c r="CS22">
        <v>11904.916666666701</v>
      </c>
      <c r="CT22">
        <v>48.493699999999997</v>
      </c>
      <c r="CU22">
        <v>51.057866666666598</v>
      </c>
      <c r="CV22">
        <v>49.686999999999998</v>
      </c>
      <c r="CW22">
        <v>49.936999999999998</v>
      </c>
      <c r="CX22">
        <v>49.625</v>
      </c>
      <c r="CY22">
        <v>1255.5239999999999</v>
      </c>
      <c r="CZ22">
        <v>139.505</v>
      </c>
      <c r="DA22">
        <v>0</v>
      </c>
      <c r="DB22">
        <v>80.100000143051105</v>
      </c>
      <c r="DC22">
        <v>0</v>
      </c>
      <c r="DD22">
        <v>623.21115384615405</v>
      </c>
      <c r="DE22">
        <v>-2.3741538526255201</v>
      </c>
      <c r="DF22">
        <v>-32.5305983231314</v>
      </c>
      <c r="DG22">
        <v>8851.0269230769209</v>
      </c>
      <c r="DH22">
        <v>15</v>
      </c>
      <c r="DI22">
        <v>1608321266</v>
      </c>
      <c r="DJ22" t="s">
        <v>295</v>
      </c>
      <c r="DK22">
        <v>1608321266</v>
      </c>
      <c r="DL22">
        <v>1608321261.5</v>
      </c>
      <c r="DM22">
        <v>9</v>
      </c>
      <c r="DN22">
        <v>0.24399999999999999</v>
      </c>
      <c r="DO22">
        <v>0</v>
      </c>
      <c r="DP22">
        <v>-0.85699999999999998</v>
      </c>
      <c r="DQ22">
        <v>-3.2000000000000001E-2</v>
      </c>
      <c r="DR22">
        <v>406</v>
      </c>
      <c r="DS22">
        <v>19</v>
      </c>
      <c r="DT22">
        <v>0.47</v>
      </c>
      <c r="DU22">
        <v>0.08</v>
      </c>
      <c r="DV22">
        <v>6.9470244182146699</v>
      </c>
      <c r="DW22">
        <v>-0.19587172499257999</v>
      </c>
      <c r="DX22">
        <v>2.89730224919835E-2</v>
      </c>
      <c r="DY22">
        <v>1</v>
      </c>
      <c r="DZ22">
        <v>-9.2836820000000007</v>
      </c>
      <c r="EA22">
        <v>0.13721165739711999</v>
      </c>
      <c r="EB22">
        <v>2.8659827912951699E-2</v>
      </c>
      <c r="EC22">
        <v>1</v>
      </c>
      <c r="ED22">
        <v>4.7000780000000004</v>
      </c>
      <c r="EE22">
        <v>4.8175661846503598E-2</v>
      </c>
      <c r="EF22">
        <v>4.7697221442482996E-3</v>
      </c>
      <c r="EG22">
        <v>1</v>
      </c>
      <c r="EH22">
        <v>3</v>
      </c>
      <c r="EI22">
        <v>3</v>
      </c>
      <c r="EJ22" t="s">
        <v>306</v>
      </c>
      <c r="EK22">
        <v>100</v>
      </c>
      <c r="EL22">
        <v>100</v>
      </c>
      <c r="EM22">
        <v>-0.94099999999999995</v>
      </c>
      <c r="EN22">
        <v>-3.7699999999999997E-2</v>
      </c>
      <c r="EO22">
        <v>-1.07638758272079</v>
      </c>
      <c r="EP22">
        <v>8.1547674161403102E-4</v>
      </c>
      <c r="EQ22">
        <v>-7.5071724955183801E-7</v>
      </c>
      <c r="ER22">
        <v>1.8443278439785599E-10</v>
      </c>
      <c r="ES22">
        <v>-0.161171726254244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8.9</v>
      </c>
      <c r="FB22">
        <v>9</v>
      </c>
      <c r="FC22">
        <v>2</v>
      </c>
      <c r="FD22">
        <v>495.37099999999998</v>
      </c>
      <c r="FE22">
        <v>481.2</v>
      </c>
      <c r="FF22">
        <v>23.447600000000001</v>
      </c>
      <c r="FG22">
        <v>33.681899999999999</v>
      </c>
      <c r="FH22">
        <v>29.999300000000002</v>
      </c>
      <c r="FI22">
        <v>33.649099999999997</v>
      </c>
      <c r="FJ22">
        <v>33.598599999999998</v>
      </c>
      <c r="FK22">
        <v>12.127700000000001</v>
      </c>
      <c r="FL22">
        <v>24.0351</v>
      </c>
      <c r="FM22">
        <v>11.0982</v>
      </c>
      <c r="FN22">
        <v>23.4634</v>
      </c>
      <c r="FO22">
        <v>208.88800000000001</v>
      </c>
      <c r="FP22">
        <v>14.0245</v>
      </c>
      <c r="FQ22">
        <v>100.86</v>
      </c>
      <c r="FR22">
        <v>100.56</v>
      </c>
    </row>
    <row r="23" spans="1:174" x14ac:dyDescent="0.25">
      <c r="A23">
        <v>7</v>
      </c>
      <c r="B23">
        <v>1608321873.5</v>
      </c>
      <c r="C23">
        <v>629</v>
      </c>
      <c r="D23" t="s">
        <v>319</v>
      </c>
      <c r="E23" t="s">
        <v>320</v>
      </c>
      <c r="F23" t="s">
        <v>289</v>
      </c>
      <c r="G23" t="s">
        <v>290</v>
      </c>
      <c r="H23">
        <v>1608321865.75</v>
      </c>
      <c r="I23">
        <f t="shared" si="0"/>
        <v>3.9301781518682813E-3</v>
      </c>
      <c r="J23">
        <f t="shared" si="1"/>
        <v>9.4059630614541909</v>
      </c>
      <c r="K23">
        <f t="shared" si="2"/>
        <v>248.937366666667</v>
      </c>
      <c r="L23">
        <f t="shared" si="3"/>
        <v>173.62624091020322</v>
      </c>
      <c r="M23">
        <f t="shared" si="4"/>
        <v>17.822806750966212</v>
      </c>
      <c r="N23">
        <f t="shared" si="5"/>
        <v>25.553525526645757</v>
      </c>
      <c r="O23">
        <f t="shared" si="6"/>
        <v>0.22529501219633066</v>
      </c>
      <c r="P23">
        <f t="shared" si="7"/>
        <v>2.9713263188478649</v>
      </c>
      <c r="Q23">
        <f t="shared" si="8"/>
        <v>0.21621680617390365</v>
      </c>
      <c r="R23">
        <f t="shared" si="9"/>
        <v>0.13592066361738411</v>
      </c>
      <c r="S23">
        <f t="shared" si="10"/>
        <v>231.29359106963912</v>
      </c>
      <c r="T23">
        <f t="shared" si="11"/>
        <v>28.334388995234704</v>
      </c>
      <c r="U23">
        <f t="shared" si="12"/>
        <v>27.6581166666667</v>
      </c>
      <c r="V23">
        <f t="shared" si="13"/>
        <v>3.7198605269353373</v>
      </c>
      <c r="W23">
        <f t="shared" si="14"/>
        <v>50.210613561929996</v>
      </c>
      <c r="X23">
        <f t="shared" si="15"/>
        <v>1.9051038792261503</v>
      </c>
      <c r="Y23">
        <f t="shared" si="16"/>
        <v>3.7942254517093015</v>
      </c>
      <c r="Z23">
        <f t="shared" si="17"/>
        <v>1.814756647709187</v>
      </c>
      <c r="AA23">
        <f t="shared" si="18"/>
        <v>-173.32085649739122</v>
      </c>
      <c r="AB23">
        <f t="shared" si="19"/>
        <v>54.321545934821081</v>
      </c>
      <c r="AC23">
        <f t="shared" si="20"/>
        <v>3.978198569965306</v>
      </c>
      <c r="AD23">
        <f t="shared" si="21"/>
        <v>116.27247907703429</v>
      </c>
      <c r="AE23">
        <v>2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53970.616886241696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15404.6</v>
      </c>
      <c r="AS23">
        <v>630.97384</v>
      </c>
      <c r="AT23">
        <v>768.37</v>
      </c>
      <c r="AU23">
        <f t="shared" si="27"/>
        <v>0.17881510209924911</v>
      </c>
      <c r="AV23">
        <v>0.5</v>
      </c>
      <c r="AW23">
        <f t="shared" si="28"/>
        <v>1180.1977206277616</v>
      </c>
      <c r="AX23">
        <f t="shared" si="29"/>
        <v>9.4059630614541909</v>
      </c>
      <c r="AY23">
        <f t="shared" si="30"/>
        <v>105.51858795567713</v>
      </c>
      <c r="AZ23">
        <f t="shared" si="31"/>
        <v>0.360503403308302</v>
      </c>
      <c r="BA23">
        <f t="shared" si="32"/>
        <v>8.4593541969899388E-3</v>
      </c>
      <c r="BB23">
        <f t="shared" si="33"/>
        <v>3.2454546637687574</v>
      </c>
      <c r="BC23" t="s">
        <v>322</v>
      </c>
      <c r="BD23">
        <v>491.37</v>
      </c>
      <c r="BE23">
        <f t="shared" si="34"/>
        <v>277</v>
      </c>
      <c r="BF23">
        <f t="shared" si="35"/>
        <v>0.49601501805054155</v>
      </c>
      <c r="BG23">
        <f t="shared" si="36"/>
        <v>0.90002562520076079</v>
      </c>
      <c r="BH23">
        <f t="shared" si="37"/>
        <v>2.5976208606622881</v>
      </c>
      <c r="BI23">
        <f t="shared" si="38"/>
        <v>0.9792299485528837</v>
      </c>
      <c r="BJ23">
        <f t="shared" si="39"/>
        <v>0.38627100518064994</v>
      </c>
      <c r="BK23">
        <f t="shared" si="40"/>
        <v>0.61372899481935006</v>
      </c>
      <c r="BL23">
        <f t="shared" si="41"/>
        <v>1400.0150000000001</v>
      </c>
      <c r="BM23">
        <f t="shared" si="42"/>
        <v>1180.1977206277616</v>
      </c>
      <c r="BN23">
        <f t="shared" si="43"/>
        <v>0.84298933984833124</v>
      </c>
      <c r="BO23">
        <f t="shared" si="44"/>
        <v>0.19597867969666238</v>
      </c>
      <c r="BP23">
        <v>6</v>
      </c>
      <c r="BQ23">
        <v>0.5</v>
      </c>
      <c r="BR23" t="s">
        <v>294</v>
      </c>
      <c r="BS23">
        <v>2</v>
      </c>
      <c r="BT23">
        <v>1608321865.75</v>
      </c>
      <c r="BU23">
        <v>248.937366666667</v>
      </c>
      <c r="BV23">
        <v>261.39316666666701</v>
      </c>
      <c r="BW23">
        <v>18.559143333333299</v>
      </c>
      <c r="BX23">
        <v>13.932463333333301</v>
      </c>
      <c r="BY23">
        <v>249.79236666666699</v>
      </c>
      <c r="BZ23">
        <v>18.6581433333333</v>
      </c>
      <c r="CA23">
        <v>500.21666666666698</v>
      </c>
      <c r="CB23">
        <v>102.5504</v>
      </c>
      <c r="CC23">
        <v>0.10002114333333301</v>
      </c>
      <c r="CD23">
        <v>27.997223333333299</v>
      </c>
      <c r="CE23">
        <v>27.6581166666667</v>
      </c>
      <c r="CF23">
        <v>999.9</v>
      </c>
      <c r="CG23">
        <v>0</v>
      </c>
      <c r="CH23">
        <v>0</v>
      </c>
      <c r="CI23">
        <v>9985.4419999999991</v>
      </c>
      <c r="CJ23">
        <v>0</v>
      </c>
      <c r="CK23">
        <v>844.1626</v>
      </c>
      <c r="CL23">
        <v>1400.0150000000001</v>
      </c>
      <c r="CM23">
        <v>0.89999929999999995</v>
      </c>
      <c r="CN23">
        <v>0.10000067</v>
      </c>
      <c r="CO23">
        <v>0</v>
      </c>
      <c r="CP23">
        <v>630.94443333333402</v>
      </c>
      <c r="CQ23">
        <v>4.99979</v>
      </c>
      <c r="CR23">
        <v>8965.82866666667</v>
      </c>
      <c r="CS23">
        <v>11904.79</v>
      </c>
      <c r="CT23">
        <v>48.5</v>
      </c>
      <c r="CU23">
        <v>51.061999999999998</v>
      </c>
      <c r="CV23">
        <v>49.686999999999998</v>
      </c>
      <c r="CW23">
        <v>49.936999999999998</v>
      </c>
      <c r="CX23">
        <v>49.625</v>
      </c>
      <c r="CY23">
        <v>1255.511</v>
      </c>
      <c r="CZ23">
        <v>139.50399999999999</v>
      </c>
      <c r="DA23">
        <v>0</v>
      </c>
      <c r="DB23">
        <v>72.300000190734906</v>
      </c>
      <c r="DC23">
        <v>0</v>
      </c>
      <c r="DD23">
        <v>630.97384</v>
      </c>
      <c r="DE23">
        <v>4.4027692221980699</v>
      </c>
      <c r="DF23">
        <v>58.1615384810164</v>
      </c>
      <c r="DG23">
        <v>8966.2623999999996</v>
      </c>
      <c r="DH23">
        <v>15</v>
      </c>
      <c r="DI23">
        <v>1608321902.5</v>
      </c>
      <c r="DJ23" t="s">
        <v>323</v>
      </c>
      <c r="DK23">
        <v>1608321891.5</v>
      </c>
      <c r="DL23">
        <v>1608321902.5</v>
      </c>
      <c r="DM23">
        <v>10</v>
      </c>
      <c r="DN23">
        <v>5.6000000000000001E-2</v>
      </c>
      <c r="DO23">
        <v>2.5000000000000001E-2</v>
      </c>
      <c r="DP23">
        <v>-0.85499999999999998</v>
      </c>
      <c r="DQ23">
        <v>-9.9000000000000005E-2</v>
      </c>
      <c r="DR23">
        <v>262</v>
      </c>
      <c r="DS23">
        <v>14</v>
      </c>
      <c r="DT23">
        <v>0.13</v>
      </c>
      <c r="DU23">
        <v>0.02</v>
      </c>
      <c r="DV23">
        <v>9.4458330174387193</v>
      </c>
      <c r="DW23">
        <v>-2.0194171909943201E-2</v>
      </c>
      <c r="DX23">
        <v>1.9427034348459701E-2</v>
      </c>
      <c r="DY23">
        <v>1</v>
      </c>
      <c r="DZ23">
        <v>-12.517709999999999</v>
      </c>
      <c r="EA23">
        <v>2.8140600667380999E-2</v>
      </c>
      <c r="EB23">
        <v>2.2406477486060498E-2</v>
      </c>
      <c r="EC23">
        <v>1</v>
      </c>
      <c r="ED23">
        <v>4.6864596666666696</v>
      </c>
      <c r="EE23">
        <v>0.190150211345926</v>
      </c>
      <c r="EF23">
        <v>2.13251053117108E-2</v>
      </c>
      <c r="EG23">
        <v>1</v>
      </c>
      <c r="EH23">
        <v>3</v>
      </c>
      <c r="EI23">
        <v>3</v>
      </c>
      <c r="EJ23" t="s">
        <v>306</v>
      </c>
      <c r="EK23">
        <v>100</v>
      </c>
      <c r="EL23">
        <v>100</v>
      </c>
      <c r="EM23">
        <v>-0.85499999999999998</v>
      </c>
      <c r="EN23">
        <v>-9.9000000000000005E-2</v>
      </c>
      <c r="EO23">
        <v>-1.07638758272079</v>
      </c>
      <c r="EP23">
        <v>8.1547674161403102E-4</v>
      </c>
      <c r="EQ23">
        <v>-7.5071724955183801E-7</v>
      </c>
      <c r="ER23">
        <v>1.8443278439785599E-10</v>
      </c>
      <c r="ES23">
        <v>-0.161171726254244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10.1</v>
      </c>
      <c r="FB23">
        <v>10.199999999999999</v>
      </c>
      <c r="FC23">
        <v>2</v>
      </c>
      <c r="FD23">
        <v>495.58100000000002</v>
      </c>
      <c r="FE23">
        <v>482.13600000000002</v>
      </c>
      <c r="FF23">
        <v>23.279800000000002</v>
      </c>
      <c r="FG23">
        <v>33.497300000000003</v>
      </c>
      <c r="FH23">
        <v>29.998999999999999</v>
      </c>
      <c r="FI23">
        <v>33.515000000000001</v>
      </c>
      <c r="FJ23">
        <v>33.473300000000002</v>
      </c>
      <c r="FK23">
        <v>14.4299</v>
      </c>
      <c r="FL23">
        <v>20.552499999999998</v>
      </c>
      <c r="FM23">
        <v>9.5975300000000008</v>
      </c>
      <c r="FN23">
        <v>23.278099999999998</v>
      </c>
      <c r="FO23">
        <v>261.91000000000003</v>
      </c>
      <c r="FP23">
        <v>14.048</v>
      </c>
      <c r="FQ23">
        <v>100.9</v>
      </c>
      <c r="FR23">
        <v>100.58499999999999</v>
      </c>
    </row>
    <row r="24" spans="1:174" x14ac:dyDescent="0.25">
      <c r="A24">
        <v>8</v>
      </c>
      <c r="B24">
        <v>1608322008.5</v>
      </c>
      <c r="C24">
        <v>764</v>
      </c>
      <c r="D24" t="s">
        <v>324</v>
      </c>
      <c r="E24" t="s">
        <v>325</v>
      </c>
      <c r="F24" t="s">
        <v>289</v>
      </c>
      <c r="G24" t="s">
        <v>290</v>
      </c>
      <c r="H24">
        <v>1608322000.5</v>
      </c>
      <c r="I24">
        <f t="shared" si="0"/>
        <v>3.8796403921874827E-3</v>
      </c>
      <c r="J24">
        <f t="shared" si="1"/>
        <v>15.390804551495485</v>
      </c>
      <c r="K24">
        <f t="shared" si="2"/>
        <v>399.37893548387098</v>
      </c>
      <c r="L24">
        <f t="shared" si="3"/>
        <v>275.63159658261992</v>
      </c>
      <c r="M24">
        <f t="shared" si="4"/>
        <v>28.29516458542513</v>
      </c>
      <c r="N24">
        <f t="shared" si="5"/>
        <v>40.998538816215572</v>
      </c>
      <c r="O24">
        <f t="shared" si="6"/>
        <v>0.2236272088883012</v>
      </c>
      <c r="P24">
        <f t="shared" si="7"/>
        <v>2.9745167285599368</v>
      </c>
      <c r="Q24">
        <f t="shared" si="8"/>
        <v>0.21468922685191771</v>
      </c>
      <c r="R24">
        <f t="shared" si="9"/>
        <v>0.13495404234510938</v>
      </c>
      <c r="S24">
        <f t="shared" si="10"/>
        <v>231.29166524943327</v>
      </c>
      <c r="T24">
        <f t="shared" si="11"/>
        <v>28.353752122656079</v>
      </c>
      <c r="U24">
        <f t="shared" si="12"/>
        <v>27.647135483871001</v>
      </c>
      <c r="V24">
        <f t="shared" si="13"/>
        <v>3.7174738046313833</v>
      </c>
      <c r="W24">
        <f t="shared" si="14"/>
        <v>50.405762300970437</v>
      </c>
      <c r="X24">
        <f t="shared" si="15"/>
        <v>1.9132625176529259</v>
      </c>
      <c r="Y24">
        <f t="shared" si="16"/>
        <v>3.7957218189240458</v>
      </c>
      <c r="Z24">
        <f t="shared" si="17"/>
        <v>1.8042112869784575</v>
      </c>
      <c r="AA24">
        <f t="shared" si="18"/>
        <v>-171.092141295468</v>
      </c>
      <c r="AB24">
        <f t="shared" si="19"/>
        <v>57.225490402371591</v>
      </c>
      <c r="AC24">
        <f t="shared" si="20"/>
        <v>4.1862838772926674</v>
      </c>
      <c r="AD24">
        <f t="shared" si="21"/>
        <v>121.61129823362954</v>
      </c>
      <c r="AE24">
        <v>2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54063.051746961661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326</v>
      </c>
      <c r="AR24">
        <v>15405.3</v>
      </c>
      <c r="AS24">
        <v>683.49728000000005</v>
      </c>
      <c r="AT24">
        <v>880.8</v>
      </c>
      <c r="AU24">
        <f t="shared" si="27"/>
        <v>0.22400399636693902</v>
      </c>
      <c r="AV24">
        <v>0.5</v>
      </c>
      <c r="AW24">
        <f t="shared" si="28"/>
        <v>1180.1880490148583</v>
      </c>
      <c r="AX24">
        <f t="shared" si="29"/>
        <v>15.390804551495485</v>
      </c>
      <c r="AY24">
        <f t="shared" si="30"/>
        <v>132.18341972191459</v>
      </c>
      <c r="AZ24">
        <f t="shared" si="31"/>
        <v>0.43358310626702995</v>
      </c>
      <c r="BA24">
        <f t="shared" si="32"/>
        <v>1.3530514941785067E-2</v>
      </c>
      <c r="BB24">
        <f t="shared" si="33"/>
        <v>2.7035422343324251</v>
      </c>
      <c r="BC24" t="s">
        <v>327</v>
      </c>
      <c r="BD24">
        <v>498.9</v>
      </c>
      <c r="BE24">
        <f t="shared" si="34"/>
        <v>381.9</v>
      </c>
      <c r="BF24">
        <f t="shared" si="35"/>
        <v>0.51663451165226482</v>
      </c>
      <c r="BG24">
        <f t="shared" si="36"/>
        <v>0.86178967711115451</v>
      </c>
      <c r="BH24">
        <f t="shared" si="37"/>
        <v>1.1934372603759527</v>
      </c>
      <c r="BI24">
        <f t="shared" si="38"/>
        <v>0.9350809404020558</v>
      </c>
      <c r="BJ24">
        <f t="shared" si="39"/>
        <v>0.37710312155640896</v>
      </c>
      <c r="BK24">
        <f t="shared" si="40"/>
        <v>0.6228968784435911</v>
      </c>
      <c r="BL24">
        <f t="shared" si="41"/>
        <v>1400.0035483871</v>
      </c>
      <c r="BM24">
        <f t="shared" si="42"/>
        <v>1180.1880490148583</v>
      </c>
      <c r="BN24">
        <f t="shared" si="43"/>
        <v>0.84298932697314644</v>
      </c>
      <c r="BO24">
        <f t="shared" si="44"/>
        <v>0.19597865394629271</v>
      </c>
      <c r="BP24">
        <v>6</v>
      </c>
      <c r="BQ24">
        <v>0.5</v>
      </c>
      <c r="BR24" t="s">
        <v>294</v>
      </c>
      <c r="BS24">
        <v>2</v>
      </c>
      <c r="BT24">
        <v>1608322000.5</v>
      </c>
      <c r="BU24">
        <v>399.37893548387098</v>
      </c>
      <c r="BV24">
        <v>419.69874193548401</v>
      </c>
      <c r="BW24">
        <v>18.637658064516099</v>
      </c>
      <c r="BX24">
        <v>14.0707677419355</v>
      </c>
      <c r="BY24">
        <v>400.18174193548401</v>
      </c>
      <c r="BZ24">
        <v>18.6517451612903</v>
      </c>
      <c r="CA24">
        <v>500.20903225806501</v>
      </c>
      <c r="CB24">
        <v>102.55574193548399</v>
      </c>
      <c r="CC24">
        <v>9.9994693548387095E-2</v>
      </c>
      <c r="CD24">
        <v>28.0039870967742</v>
      </c>
      <c r="CE24">
        <v>27.647135483871001</v>
      </c>
      <c r="CF24">
        <v>999.9</v>
      </c>
      <c r="CG24">
        <v>0</v>
      </c>
      <c r="CH24">
        <v>0</v>
      </c>
      <c r="CI24">
        <v>10002.9619354839</v>
      </c>
      <c r="CJ24">
        <v>0</v>
      </c>
      <c r="CK24">
        <v>511.73409677419397</v>
      </c>
      <c r="CL24">
        <v>1400.0035483871</v>
      </c>
      <c r="CM24">
        <v>0.90000045161290299</v>
      </c>
      <c r="CN24">
        <v>9.9999512903225798E-2</v>
      </c>
      <c r="CO24">
        <v>0</v>
      </c>
      <c r="CP24">
        <v>683.34109677419303</v>
      </c>
      <c r="CQ24">
        <v>4.99979</v>
      </c>
      <c r="CR24">
        <v>9708.5716129032298</v>
      </c>
      <c r="CS24">
        <v>11904.7193548387</v>
      </c>
      <c r="CT24">
        <v>48.55</v>
      </c>
      <c r="CU24">
        <v>51.140999999999998</v>
      </c>
      <c r="CV24">
        <v>49.75</v>
      </c>
      <c r="CW24">
        <v>50.043999999999997</v>
      </c>
      <c r="CX24">
        <v>49.686999999999998</v>
      </c>
      <c r="CY24">
        <v>1255.50129032258</v>
      </c>
      <c r="CZ24">
        <v>139.50225806451601</v>
      </c>
      <c r="DA24">
        <v>0</v>
      </c>
      <c r="DB24">
        <v>134.60000014305101</v>
      </c>
      <c r="DC24">
        <v>0</v>
      </c>
      <c r="DD24">
        <v>683.49728000000005</v>
      </c>
      <c r="DE24">
        <v>9.3363846361652705</v>
      </c>
      <c r="DF24">
        <v>131.66000007209499</v>
      </c>
      <c r="DG24">
        <v>9710.9815999999992</v>
      </c>
      <c r="DH24">
        <v>15</v>
      </c>
      <c r="DI24">
        <v>1608321902.5</v>
      </c>
      <c r="DJ24" t="s">
        <v>323</v>
      </c>
      <c r="DK24">
        <v>1608321891.5</v>
      </c>
      <c r="DL24">
        <v>1608321902.5</v>
      </c>
      <c r="DM24">
        <v>10</v>
      </c>
      <c r="DN24">
        <v>5.6000000000000001E-2</v>
      </c>
      <c r="DO24">
        <v>2.5000000000000001E-2</v>
      </c>
      <c r="DP24">
        <v>-0.85499999999999998</v>
      </c>
      <c r="DQ24">
        <v>-9.9000000000000005E-2</v>
      </c>
      <c r="DR24">
        <v>262</v>
      </c>
      <c r="DS24">
        <v>14</v>
      </c>
      <c r="DT24">
        <v>0.13</v>
      </c>
      <c r="DU24">
        <v>0.02</v>
      </c>
      <c r="DV24">
        <v>15.392901604860301</v>
      </c>
      <c r="DW24">
        <v>-0.167474470591845</v>
      </c>
      <c r="DX24">
        <v>3.6232230344609997E-2</v>
      </c>
      <c r="DY24">
        <v>1</v>
      </c>
      <c r="DZ24">
        <v>-20.318239999999999</v>
      </c>
      <c r="EA24">
        <v>8.6031590656319906E-2</v>
      </c>
      <c r="EB24">
        <v>3.7780105875976702E-2</v>
      </c>
      <c r="EC24">
        <v>1</v>
      </c>
      <c r="ED24">
        <v>4.5676633333333303</v>
      </c>
      <c r="EE24">
        <v>-0.11666936596218699</v>
      </c>
      <c r="EF24">
        <v>9.6530676759025505E-3</v>
      </c>
      <c r="EG24">
        <v>1</v>
      </c>
      <c r="EH24">
        <v>3</v>
      </c>
      <c r="EI24">
        <v>3</v>
      </c>
      <c r="EJ24" t="s">
        <v>306</v>
      </c>
      <c r="EK24">
        <v>100</v>
      </c>
      <c r="EL24">
        <v>100</v>
      </c>
      <c r="EM24">
        <v>-0.80300000000000005</v>
      </c>
      <c r="EN24">
        <v>-1.41E-2</v>
      </c>
      <c r="EO24">
        <v>-1.0206639539195701</v>
      </c>
      <c r="EP24">
        <v>8.1547674161403102E-4</v>
      </c>
      <c r="EQ24">
        <v>-7.5071724955183801E-7</v>
      </c>
      <c r="ER24">
        <v>1.8443278439785599E-10</v>
      </c>
      <c r="ES24">
        <v>-0.136559409564569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1.9</v>
      </c>
      <c r="FB24">
        <v>1.8</v>
      </c>
      <c r="FC24">
        <v>2</v>
      </c>
      <c r="FD24">
        <v>495.839</v>
      </c>
      <c r="FE24">
        <v>482.43700000000001</v>
      </c>
      <c r="FF24">
        <v>23.032699999999998</v>
      </c>
      <c r="FG24">
        <v>33.359200000000001</v>
      </c>
      <c r="FH24">
        <v>30.0001</v>
      </c>
      <c r="FI24">
        <v>33.3902</v>
      </c>
      <c r="FJ24">
        <v>33.3581</v>
      </c>
      <c r="FK24">
        <v>20.9742</v>
      </c>
      <c r="FL24">
        <v>15.218400000000001</v>
      </c>
      <c r="FM24">
        <v>8.0164399999999993</v>
      </c>
      <c r="FN24">
        <v>23.029399999999999</v>
      </c>
      <c r="FO24">
        <v>420.03800000000001</v>
      </c>
      <c r="FP24">
        <v>14.164999999999999</v>
      </c>
      <c r="FQ24">
        <v>100.91500000000001</v>
      </c>
      <c r="FR24">
        <v>100.589</v>
      </c>
    </row>
    <row r="25" spans="1:174" x14ac:dyDescent="0.25">
      <c r="A25">
        <v>9</v>
      </c>
      <c r="B25">
        <v>1608322117.5</v>
      </c>
      <c r="C25">
        <v>873</v>
      </c>
      <c r="D25" t="s">
        <v>328</v>
      </c>
      <c r="E25" t="s">
        <v>329</v>
      </c>
      <c r="F25" t="s">
        <v>289</v>
      </c>
      <c r="G25" t="s">
        <v>290</v>
      </c>
      <c r="H25">
        <v>1608322109.75</v>
      </c>
      <c r="I25">
        <f t="shared" si="0"/>
        <v>3.6711298787803714E-3</v>
      </c>
      <c r="J25">
        <f t="shared" si="1"/>
        <v>18.281240641905914</v>
      </c>
      <c r="K25">
        <f t="shared" si="2"/>
        <v>499.70183333333301</v>
      </c>
      <c r="L25">
        <f t="shared" si="3"/>
        <v>343.79081254007588</v>
      </c>
      <c r="M25">
        <f t="shared" si="4"/>
        <v>35.291906381090271</v>
      </c>
      <c r="N25">
        <f t="shared" si="5"/>
        <v>51.296979666678531</v>
      </c>
      <c r="O25">
        <f t="shared" si="6"/>
        <v>0.21032374445153498</v>
      </c>
      <c r="P25">
        <f t="shared" si="7"/>
        <v>2.9740197450574062</v>
      </c>
      <c r="Q25">
        <f t="shared" si="8"/>
        <v>0.20239602161651649</v>
      </c>
      <c r="R25">
        <f t="shared" si="9"/>
        <v>0.12718489089747656</v>
      </c>
      <c r="S25">
        <f t="shared" si="10"/>
        <v>231.2905294800394</v>
      </c>
      <c r="T25">
        <f t="shared" si="11"/>
        <v>28.384506430697847</v>
      </c>
      <c r="U25">
        <f t="shared" si="12"/>
        <v>27.652103333333301</v>
      </c>
      <c r="V25">
        <f t="shared" si="13"/>
        <v>3.7185533840484624</v>
      </c>
      <c r="W25">
        <f t="shared" si="14"/>
        <v>50.322766159791911</v>
      </c>
      <c r="X25">
        <f t="shared" si="15"/>
        <v>1.907582280655125</v>
      </c>
      <c r="Y25">
        <f t="shared" si="16"/>
        <v>3.7906944037970844</v>
      </c>
      <c r="Z25">
        <f t="shared" si="17"/>
        <v>1.8109711033933373</v>
      </c>
      <c r="AA25">
        <f t="shared" si="18"/>
        <v>-161.89682765421438</v>
      </c>
      <c r="AB25">
        <f t="shared" si="19"/>
        <v>52.774381273905071</v>
      </c>
      <c r="AC25">
        <f t="shared" si="20"/>
        <v>3.8609695345813542</v>
      </c>
      <c r="AD25">
        <f t="shared" si="21"/>
        <v>126.02905263431145</v>
      </c>
      <c r="AE25">
        <v>1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54052.546965589478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15404.6</v>
      </c>
      <c r="AS25">
        <v>708.48356000000001</v>
      </c>
      <c r="AT25">
        <v>931.19</v>
      </c>
      <c r="AU25">
        <f t="shared" si="27"/>
        <v>0.23916326421031153</v>
      </c>
      <c r="AV25">
        <v>0.5</v>
      </c>
      <c r="AW25">
        <f t="shared" si="28"/>
        <v>1180.1867796313654</v>
      </c>
      <c r="AX25">
        <f t="shared" si="29"/>
        <v>18.281240641905914</v>
      </c>
      <c r="AY25">
        <f t="shared" si="30"/>
        <v>141.12866129724648</v>
      </c>
      <c r="AZ25">
        <f t="shared" si="31"/>
        <v>0.45608307649351909</v>
      </c>
      <c r="BA25">
        <f t="shared" si="32"/>
        <v>1.5979663937273382E-2</v>
      </c>
      <c r="BB25">
        <f t="shared" si="33"/>
        <v>2.5031304030326784</v>
      </c>
      <c r="BC25" t="s">
        <v>331</v>
      </c>
      <c r="BD25">
        <v>506.49</v>
      </c>
      <c r="BE25">
        <f t="shared" si="34"/>
        <v>424.70000000000005</v>
      </c>
      <c r="BF25">
        <f t="shared" si="35"/>
        <v>0.52438530727572408</v>
      </c>
      <c r="BG25">
        <f t="shared" si="36"/>
        <v>0.84587692653841817</v>
      </c>
      <c r="BH25">
        <f t="shared" si="37"/>
        <v>1.0324197456022417</v>
      </c>
      <c r="BI25">
        <f t="shared" si="38"/>
        <v>0.91529379710649228</v>
      </c>
      <c r="BJ25">
        <f t="shared" si="39"/>
        <v>0.37487943161600173</v>
      </c>
      <c r="BK25">
        <f t="shared" si="40"/>
        <v>0.62512056838399821</v>
      </c>
      <c r="BL25">
        <f t="shared" si="41"/>
        <v>1400.0026666666699</v>
      </c>
      <c r="BM25">
        <f t="shared" si="42"/>
        <v>1180.1867796313654</v>
      </c>
      <c r="BN25">
        <f t="shared" si="43"/>
        <v>0.84298895118630446</v>
      </c>
      <c r="BO25">
        <f t="shared" si="44"/>
        <v>0.19597790237260887</v>
      </c>
      <c r="BP25">
        <v>6</v>
      </c>
      <c r="BQ25">
        <v>0.5</v>
      </c>
      <c r="BR25" t="s">
        <v>294</v>
      </c>
      <c r="BS25">
        <v>2</v>
      </c>
      <c r="BT25">
        <v>1608322109.75</v>
      </c>
      <c r="BU25">
        <v>499.70183333333301</v>
      </c>
      <c r="BV25">
        <v>523.83029999999997</v>
      </c>
      <c r="BW25">
        <v>18.582426666666699</v>
      </c>
      <c r="BX25">
        <v>14.2607933333333</v>
      </c>
      <c r="BY25">
        <v>500.47930000000002</v>
      </c>
      <c r="BZ25">
        <v>18.597623333333299</v>
      </c>
      <c r="CA25">
        <v>500.215233333333</v>
      </c>
      <c r="CB25">
        <v>102.55516666666701</v>
      </c>
      <c r="CC25">
        <v>0.10000937</v>
      </c>
      <c r="CD25">
        <v>27.981253333333299</v>
      </c>
      <c r="CE25">
        <v>27.652103333333301</v>
      </c>
      <c r="CF25">
        <v>999.9</v>
      </c>
      <c r="CG25">
        <v>0</v>
      </c>
      <c r="CH25">
        <v>0</v>
      </c>
      <c r="CI25">
        <v>10000.206333333301</v>
      </c>
      <c r="CJ25">
        <v>0</v>
      </c>
      <c r="CK25">
        <v>215.533633333333</v>
      </c>
      <c r="CL25">
        <v>1400.0026666666699</v>
      </c>
      <c r="CM25">
        <v>0.90000936666666598</v>
      </c>
      <c r="CN25">
        <v>9.9990566666666697E-2</v>
      </c>
      <c r="CO25">
        <v>0</v>
      </c>
      <c r="CP25">
        <v>708.45523333333301</v>
      </c>
      <c r="CQ25">
        <v>4.99979</v>
      </c>
      <c r="CR25">
        <v>10062.6133333333</v>
      </c>
      <c r="CS25">
        <v>11904.753333333299</v>
      </c>
      <c r="CT25">
        <v>48.686999999999998</v>
      </c>
      <c r="CU25">
        <v>51.301666666666598</v>
      </c>
      <c r="CV25">
        <v>49.875</v>
      </c>
      <c r="CW25">
        <v>50.186999999999998</v>
      </c>
      <c r="CX25">
        <v>49.811999999999998</v>
      </c>
      <c r="CY25">
        <v>1255.51833333333</v>
      </c>
      <c r="CZ25">
        <v>139.48466666666701</v>
      </c>
      <c r="DA25">
        <v>0</v>
      </c>
      <c r="DB25">
        <v>108.30000019073501</v>
      </c>
      <c r="DC25">
        <v>0</v>
      </c>
      <c r="DD25">
        <v>708.48356000000001</v>
      </c>
      <c r="DE25">
        <v>2.45023075179635</v>
      </c>
      <c r="DF25">
        <v>15.7692307082143</v>
      </c>
      <c r="DG25">
        <v>10062.656000000001</v>
      </c>
      <c r="DH25">
        <v>15</v>
      </c>
      <c r="DI25">
        <v>1608321902.5</v>
      </c>
      <c r="DJ25" t="s">
        <v>323</v>
      </c>
      <c r="DK25">
        <v>1608321891.5</v>
      </c>
      <c r="DL25">
        <v>1608321902.5</v>
      </c>
      <c r="DM25">
        <v>10</v>
      </c>
      <c r="DN25">
        <v>5.6000000000000001E-2</v>
      </c>
      <c r="DO25">
        <v>2.5000000000000001E-2</v>
      </c>
      <c r="DP25">
        <v>-0.85499999999999998</v>
      </c>
      <c r="DQ25">
        <v>-9.9000000000000005E-2</v>
      </c>
      <c r="DR25">
        <v>262</v>
      </c>
      <c r="DS25">
        <v>14</v>
      </c>
      <c r="DT25">
        <v>0.13</v>
      </c>
      <c r="DU25">
        <v>0.02</v>
      </c>
      <c r="DV25">
        <v>18.291875535189899</v>
      </c>
      <c r="DW25">
        <v>-0.14640540567107899</v>
      </c>
      <c r="DX25">
        <v>3.6265941429249798E-2</v>
      </c>
      <c r="DY25">
        <v>1</v>
      </c>
      <c r="DZ25">
        <v>-24.1356866666667</v>
      </c>
      <c r="EA25">
        <v>0.19480311457172</v>
      </c>
      <c r="EB25">
        <v>3.8294583893228901E-2</v>
      </c>
      <c r="EC25">
        <v>1</v>
      </c>
      <c r="ED25">
        <v>4.3225030000000002</v>
      </c>
      <c r="EE25">
        <v>-0.118958042269177</v>
      </c>
      <c r="EF25">
        <v>1.86779974212085E-2</v>
      </c>
      <c r="EG25">
        <v>1</v>
      </c>
      <c r="EH25">
        <v>3</v>
      </c>
      <c r="EI25">
        <v>3</v>
      </c>
      <c r="EJ25" t="s">
        <v>306</v>
      </c>
      <c r="EK25">
        <v>100</v>
      </c>
      <c r="EL25">
        <v>100</v>
      </c>
      <c r="EM25">
        <v>-0.77800000000000002</v>
      </c>
      <c r="EN25">
        <v>-1.54E-2</v>
      </c>
      <c r="EO25">
        <v>-1.0206639539195701</v>
      </c>
      <c r="EP25">
        <v>8.1547674161403102E-4</v>
      </c>
      <c r="EQ25">
        <v>-7.5071724955183801E-7</v>
      </c>
      <c r="ER25">
        <v>1.8443278439785599E-10</v>
      </c>
      <c r="ES25">
        <v>-0.136559409564569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3.8</v>
      </c>
      <c r="FB25">
        <v>3.6</v>
      </c>
      <c r="FC25">
        <v>2</v>
      </c>
      <c r="FD25">
        <v>496.92500000000001</v>
      </c>
      <c r="FE25">
        <v>482.23500000000001</v>
      </c>
      <c r="FF25">
        <v>23.014500000000002</v>
      </c>
      <c r="FG25">
        <v>33.389000000000003</v>
      </c>
      <c r="FH25">
        <v>30.000399999999999</v>
      </c>
      <c r="FI25">
        <v>33.3842</v>
      </c>
      <c r="FJ25">
        <v>33.352200000000003</v>
      </c>
      <c r="FK25">
        <v>25.076699999999999</v>
      </c>
      <c r="FL25">
        <v>8.5709499999999998</v>
      </c>
      <c r="FM25">
        <v>6.5178599999999998</v>
      </c>
      <c r="FN25">
        <v>23.021999999999998</v>
      </c>
      <c r="FO25">
        <v>523.96100000000001</v>
      </c>
      <c r="FP25">
        <v>14.4084</v>
      </c>
      <c r="FQ25">
        <v>100.90900000000001</v>
      </c>
      <c r="FR25">
        <v>100.577</v>
      </c>
    </row>
    <row r="26" spans="1:174" x14ac:dyDescent="0.25">
      <c r="A26">
        <v>10</v>
      </c>
      <c r="B26">
        <v>1608322218.5</v>
      </c>
      <c r="C26">
        <v>974</v>
      </c>
      <c r="D26" t="s">
        <v>332</v>
      </c>
      <c r="E26" t="s">
        <v>333</v>
      </c>
      <c r="F26" t="s">
        <v>289</v>
      </c>
      <c r="G26" t="s">
        <v>290</v>
      </c>
      <c r="H26">
        <v>1608322210.75</v>
      </c>
      <c r="I26">
        <f t="shared" si="0"/>
        <v>3.4537950353885466E-3</v>
      </c>
      <c r="J26">
        <f t="shared" si="1"/>
        <v>20.475164133839176</v>
      </c>
      <c r="K26">
        <f t="shared" si="2"/>
        <v>599.56830000000002</v>
      </c>
      <c r="L26">
        <f t="shared" si="3"/>
        <v>412.95333560129501</v>
      </c>
      <c r="M26">
        <f t="shared" si="4"/>
        <v>42.39028014574729</v>
      </c>
      <c r="N26">
        <f t="shared" si="5"/>
        <v>61.546586532596471</v>
      </c>
      <c r="O26">
        <f t="shared" si="6"/>
        <v>0.19651420336424083</v>
      </c>
      <c r="P26">
        <f t="shared" si="7"/>
        <v>2.9749168539218904</v>
      </c>
      <c r="Q26">
        <f t="shared" si="8"/>
        <v>0.18957688608156872</v>
      </c>
      <c r="R26">
        <f t="shared" si="9"/>
        <v>0.11908844129718146</v>
      </c>
      <c r="S26">
        <f t="shared" si="10"/>
        <v>231.29150094710624</v>
      </c>
      <c r="T26">
        <f t="shared" si="11"/>
        <v>28.448879911722504</v>
      </c>
      <c r="U26">
        <f t="shared" si="12"/>
        <v>27.6715433333333</v>
      </c>
      <c r="V26">
        <f t="shared" si="13"/>
        <v>3.7227805836244579</v>
      </c>
      <c r="W26">
        <f t="shared" si="14"/>
        <v>50.199456806068575</v>
      </c>
      <c r="X26">
        <f t="shared" si="15"/>
        <v>1.9038849349380387</v>
      </c>
      <c r="Y26">
        <f t="shared" si="16"/>
        <v>3.7926405106197874</v>
      </c>
      <c r="Z26">
        <f t="shared" si="17"/>
        <v>1.8188956486864192</v>
      </c>
      <c r="AA26">
        <f t="shared" si="18"/>
        <v>-152.31236106063491</v>
      </c>
      <c r="AB26">
        <f t="shared" si="19"/>
        <v>51.08435245059718</v>
      </c>
      <c r="AC26">
        <f t="shared" si="20"/>
        <v>3.7367262756532398</v>
      </c>
      <c r="AD26">
        <f t="shared" si="21"/>
        <v>133.80021861272175</v>
      </c>
      <c r="AE26">
        <v>1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54077.198965326417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15404.1</v>
      </c>
      <c r="AS26">
        <v>721.25861538461504</v>
      </c>
      <c r="AT26">
        <v>959.07</v>
      </c>
      <c r="AU26">
        <f t="shared" si="27"/>
        <v>0.2479604039490183</v>
      </c>
      <c r="AV26">
        <v>0.5</v>
      </c>
      <c r="AW26">
        <f t="shared" si="28"/>
        <v>1180.1865406277732</v>
      </c>
      <c r="AX26">
        <f t="shared" si="29"/>
        <v>20.475164133839176</v>
      </c>
      <c r="AY26">
        <f t="shared" si="30"/>
        <v>146.31976567462857</v>
      </c>
      <c r="AZ26">
        <f t="shared" si="31"/>
        <v>0.47096666562398992</v>
      </c>
      <c r="BA26">
        <f t="shared" si="32"/>
        <v>1.7838630495190012E-2</v>
      </c>
      <c r="BB26">
        <f t="shared" si="33"/>
        <v>2.4012950045356436</v>
      </c>
      <c r="BC26" t="s">
        <v>335</v>
      </c>
      <c r="BD26">
        <v>507.38</v>
      </c>
      <c r="BE26">
        <f t="shared" si="34"/>
        <v>451.69000000000005</v>
      </c>
      <c r="BF26">
        <f t="shared" si="35"/>
        <v>0.52649247186208459</v>
      </c>
      <c r="BG26">
        <f t="shared" si="36"/>
        <v>0.83602933168766103</v>
      </c>
      <c r="BH26">
        <f t="shared" si="37"/>
        <v>0.97626495637428212</v>
      </c>
      <c r="BI26">
        <f t="shared" si="38"/>
        <v>0.90434587976018721</v>
      </c>
      <c r="BJ26">
        <f t="shared" si="39"/>
        <v>0.37036888665923945</v>
      </c>
      <c r="BK26">
        <f t="shared" si="40"/>
        <v>0.62963111334076061</v>
      </c>
      <c r="BL26">
        <f t="shared" si="41"/>
        <v>1400.00166666667</v>
      </c>
      <c r="BM26">
        <f t="shared" si="42"/>
        <v>1180.1865406277732</v>
      </c>
      <c r="BN26">
        <f t="shared" si="43"/>
        <v>0.84298938260390432</v>
      </c>
      <c r="BO26">
        <f t="shared" si="44"/>
        <v>0.1959787652078086</v>
      </c>
      <c r="BP26">
        <v>6</v>
      </c>
      <c r="BQ26">
        <v>0.5</v>
      </c>
      <c r="BR26" t="s">
        <v>294</v>
      </c>
      <c r="BS26">
        <v>2</v>
      </c>
      <c r="BT26">
        <v>1608322210.75</v>
      </c>
      <c r="BU26">
        <v>599.56830000000002</v>
      </c>
      <c r="BV26">
        <v>626.61289999999997</v>
      </c>
      <c r="BW26">
        <v>18.547073333333302</v>
      </c>
      <c r="BX26">
        <v>14.480973333333299</v>
      </c>
      <c r="BY26">
        <v>600.32996666666702</v>
      </c>
      <c r="BZ26">
        <v>18.562986666666699</v>
      </c>
      <c r="CA26">
        <v>500.194866666667</v>
      </c>
      <c r="CB26">
        <v>102.551533333333</v>
      </c>
      <c r="CC26">
        <v>9.9968643333333301E-2</v>
      </c>
      <c r="CD26">
        <v>27.9900566666667</v>
      </c>
      <c r="CE26">
        <v>27.6715433333333</v>
      </c>
      <c r="CF26">
        <v>999.9</v>
      </c>
      <c r="CG26">
        <v>0</v>
      </c>
      <c r="CH26">
        <v>0</v>
      </c>
      <c r="CI26">
        <v>10005.6366666667</v>
      </c>
      <c r="CJ26">
        <v>0</v>
      </c>
      <c r="CK26">
        <v>480.980166666667</v>
      </c>
      <c r="CL26">
        <v>1400.00166666667</v>
      </c>
      <c r="CM26">
        <v>0.89999903333333398</v>
      </c>
      <c r="CN26">
        <v>0.10000095000000001</v>
      </c>
      <c r="CO26">
        <v>0</v>
      </c>
      <c r="CP26">
        <v>721.26396666666699</v>
      </c>
      <c r="CQ26">
        <v>4.99979</v>
      </c>
      <c r="CR26">
        <v>10243.67</v>
      </c>
      <c r="CS26">
        <v>11904.686666666699</v>
      </c>
      <c r="CT26">
        <v>48.75</v>
      </c>
      <c r="CU26">
        <v>51.375</v>
      </c>
      <c r="CV26">
        <v>49.964300000000001</v>
      </c>
      <c r="CW26">
        <v>50.25</v>
      </c>
      <c r="CX26">
        <v>49.875</v>
      </c>
      <c r="CY26">
        <v>1255.4970000000001</v>
      </c>
      <c r="CZ26">
        <v>139.50466666666699</v>
      </c>
      <c r="DA26">
        <v>0</v>
      </c>
      <c r="DB26">
        <v>100.5</v>
      </c>
      <c r="DC26">
        <v>0</v>
      </c>
      <c r="DD26">
        <v>721.25861538461504</v>
      </c>
      <c r="DE26">
        <v>-4.10584615474228</v>
      </c>
      <c r="DF26">
        <v>-59.716239318113097</v>
      </c>
      <c r="DG26">
        <v>10243.2807692308</v>
      </c>
      <c r="DH26">
        <v>15</v>
      </c>
      <c r="DI26">
        <v>1608321902.5</v>
      </c>
      <c r="DJ26" t="s">
        <v>323</v>
      </c>
      <c r="DK26">
        <v>1608321891.5</v>
      </c>
      <c r="DL26">
        <v>1608321902.5</v>
      </c>
      <c r="DM26">
        <v>10</v>
      </c>
      <c r="DN26">
        <v>5.6000000000000001E-2</v>
      </c>
      <c r="DO26">
        <v>2.5000000000000001E-2</v>
      </c>
      <c r="DP26">
        <v>-0.85499999999999998</v>
      </c>
      <c r="DQ26">
        <v>-9.9000000000000005E-2</v>
      </c>
      <c r="DR26">
        <v>262</v>
      </c>
      <c r="DS26">
        <v>14</v>
      </c>
      <c r="DT26">
        <v>0.13</v>
      </c>
      <c r="DU26">
        <v>0.02</v>
      </c>
      <c r="DV26">
        <v>20.484948189513499</v>
      </c>
      <c r="DW26">
        <v>-5.0898458612296402E-2</v>
      </c>
      <c r="DX26">
        <v>5.4941232495870802E-2</v>
      </c>
      <c r="DY26">
        <v>1</v>
      </c>
      <c r="DZ26">
        <v>-27.05</v>
      </c>
      <c r="EA26">
        <v>0.13406362625135801</v>
      </c>
      <c r="EB26">
        <v>6.0851721421829902E-2</v>
      </c>
      <c r="EC26">
        <v>1</v>
      </c>
      <c r="ED26">
        <v>4.0669903333333304</v>
      </c>
      <c r="EE26">
        <v>-0.188760400444938</v>
      </c>
      <c r="EF26">
        <v>1.4845205395083799E-2</v>
      </c>
      <c r="EG26">
        <v>1</v>
      </c>
      <c r="EH26">
        <v>3</v>
      </c>
      <c r="EI26">
        <v>3</v>
      </c>
      <c r="EJ26" t="s">
        <v>306</v>
      </c>
      <c r="EK26">
        <v>100</v>
      </c>
      <c r="EL26">
        <v>100</v>
      </c>
      <c r="EM26">
        <v>-0.76200000000000001</v>
      </c>
      <c r="EN26">
        <v>-1.6E-2</v>
      </c>
      <c r="EO26">
        <v>-1.0206639539195701</v>
      </c>
      <c r="EP26">
        <v>8.1547674161403102E-4</v>
      </c>
      <c r="EQ26">
        <v>-7.5071724955183801E-7</v>
      </c>
      <c r="ER26">
        <v>1.8443278439785599E-10</v>
      </c>
      <c r="ES26">
        <v>-0.136559409564569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5.5</v>
      </c>
      <c r="FB26">
        <v>5.3</v>
      </c>
      <c r="FC26">
        <v>2</v>
      </c>
      <c r="FD26">
        <v>496.90899999999999</v>
      </c>
      <c r="FE26">
        <v>482.42099999999999</v>
      </c>
      <c r="FF26">
        <v>23.103100000000001</v>
      </c>
      <c r="FG26">
        <v>33.427599999999998</v>
      </c>
      <c r="FH26">
        <v>30.000499999999999</v>
      </c>
      <c r="FI26">
        <v>33.397300000000001</v>
      </c>
      <c r="FJ26">
        <v>33.362699999999997</v>
      </c>
      <c r="FK26">
        <v>29.002400000000002</v>
      </c>
      <c r="FL26">
        <v>0.42197400000000002</v>
      </c>
      <c r="FM26">
        <v>5.7741699999999998</v>
      </c>
      <c r="FN26">
        <v>23.103300000000001</v>
      </c>
      <c r="FO26">
        <v>626.79200000000003</v>
      </c>
      <c r="FP26">
        <v>14.7095</v>
      </c>
      <c r="FQ26">
        <v>100.899</v>
      </c>
      <c r="FR26">
        <v>100.562</v>
      </c>
    </row>
    <row r="27" spans="1:174" x14ac:dyDescent="0.25">
      <c r="A27">
        <v>11</v>
      </c>
      <c r="B27">
        <v>1608322339</v>
      </c>
      <c r="C27">
        <v>1094.5</v>
      </c>
      <c r="D27" t="s">
        <v>336</v>
      </c>
      <c r="E27" t="s">
        <v>337</v>
      </c>
      <c r="F27" t="s">
        <v>289</v>
      </c>
      <c r="G27" t="s">
        <v>290</v>
      </c>
      <c r="H27">
        <v>1608322331</v>
      </c>
      <c r="I27">
        <f t="shared" si="0"/>
        <v>3.1592439150478864E-3</v>
      </c>
      <c r="J27">
        <f t="shared" si="1"/>
        <v>21.854791854556083</v>
      </c>
      <c r="K27">
        <f t="shared" si="2"/>
        <v>699.930322580645</v>
      </c>
      <c r="L27">
        <f t="shared" si="3"/>
        <v>479.32275476187448</v>
      </c>
      <c r="M27">
        <f t="shared" si="4"/>
        <v>49.201100464384922</v>
      </c>
      <c r="N27">
        <f t="shared" si="5"/>
        <v>71.845832014522216</v>
      </c>
      <c r="O27">
        <f t="shared" si="6"/>
        <v>0.17687171075113448</v>
      </c>
      <c r="P27">
        <f t="shared" si="7"/>
        <v>2.9742070617607239</v>
      </c>
      <c r="Q27">
        <f t="shared" si="8"/>
        <v>0.17122919549566898</v>
      </c>
      <c r="R27">
        <f t="shared" si="9"/>
        <v>0.10751020984233878</v>
      </c>
      <c r="S27">
        <f t="shared" si="10"/>
        <v>231.29063977510123</v>
      </c>
      <c r="T27">
        <f t="shared" si="11"/>
        <v>28.529823585502353</v>
      </c>
      <c r="U27">
        <f t="shared" si="12"/>
        <v>27.686661290322601</v>
      </c>
      <c r="V27">
        <f t="shared" si="13"/>
        <v>3.7260708591313105</v>
      </c>
      <c r="W27">
        <f t="shared" si="14"/>
        <v>49.658179257785001</v>
      </c>
      <c r="X27">
        <f t="shared" si="15"/>
        <v>1.8839458424999858</v>
      </c>
      <c r="Y27">
        <f t="shared" si="16"/>
        <v>3.7938278661407754</v>
      </c>
      <c r="Z27">
        <f t="shared" si="17"/>
        <v>1.8421250166313248</v>
      </c>
      <c r="AA27">
        <f t="shared" si="18"/>
        <v>-139.3226566536118</v>
      </c>
      <c r="AB27">
        <f t="shared" si="19"/>
        <v>49.508985626590423</v>
      </c>
      <c r="AC27">
        <f t="shared" si="20"/>
        <v>3.622725344871061</v>
      </c>
      <c r="AD27">
        <f t="shared" si="21"/>
        <v>145.09969409295093</v>
      </c>
      <c r="AE27">
        <v>2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54055.322532975086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15404.1</v>
      </c>
      <c r="AS27">
        <v>724.02042307692295</v>
      </c>
      <c r="AT27">
        <v>968.14</v>
      </c>
      <c r="AU27">
        <f t="shared" si="27"/>
        <v>0.25215317714697982</v>
      </c>
      <c r="AV27">
        <v>0.5</v>
      </c>
      <c r="AW27">
        <f t="shared" si="28"/>
        <v>1180.1865296599553</v>
      </c>
      <c r="AX27">
        <f t="shared" si="29"/>
        <v>21.854791854556083</v>
      </c>
      <c r="AY27">
        <f t="shared" si="30"/>
        <v>148.79389153991303</v>
      </c>
      <c r="AZ27">
        <f t="shared" si="31"/>
        <v>0.47590224554299998</v>
      </c>
      <c r="BA27">
        <f t="shared" si="32"/>
        <v>1.9007621906035266E-2</v>
      </c>
      <c r="BB27">
        <f t="shared" si="33"/>
        <v>2.3694300411097569</v>
      </c>
      <c r="BC27" t="s">
        <v>339</v>
      </c>
      <c r="BD27">
        <v>507.4</v>
      </c>
      <c r="BE27">
        <f t="shared" si="34"/>
        <v>460.74</v>
      </c>
      <c r="BF27">
        <f t="shared" si="35"/>
        <v>0.5298423773127513</v>
      </c>
      <c r="BG27">
        <f t="shared" si="36"/>
        <v>0.83274282312283099</v>
      </c>
      <c r="BH27">
        <f t="shared" si="37"/>
        <v>0.96618619505452685</v>
      </c>
      <c r="BI27">
        <f t="shared" si="38"/>
        <v>0.90078427250297832</v>
      </c>
      <c r="BJ27">
        <f t="shared" si="39"/>
        <v>0.37131828561682317</v>
      </c>
      <c r="BK27">
        <f t="shared" si="40"/>
        <v>0.62868171438317688</v>
      </c>
      <c r="BL27">
        <f t="shared" si="41"/>
        <v>1400.00225806452</v>
      </c>
      <c r="BM27">
        <f t="shared" si="42"/>
        <v>1180.1865296599553</v>
      </c>
      <c r="BN27">
        <f t="shared" si="43"/>
        <v>0.84298901866882969</v>
      </c>
      <c r="BO27">
        <f t="shared" si="44"/>
        <v>0.19597803733765926</v>
      </c>
      <c r="BP27">
        <v>6</v>
      </c>
      <c r="BQ27">
        <v>0.5</v>
      </c>
      <c r="BR27" t="s">
        <v>294</v>
      </c>
      <c r="BS27">
        <v>2</v>
      </c>
      <c r="BT27">
        <v>1608322331</v>
      </c>
      <c r="BU27">
        <v>699.930322580645</v>
      </c>
      <c r="BV27">
        <v>728.79861290322594</v>
      </c>
      <c r="BW27">
        <v>18.3536161290323</v>
      </c>
      <c r="BX27">
        <v>14.6335161290323</v>
      </c>
      <c r="BY27">
        <v>700.68483870967702</v>
      </c>
      <c r="BZ27">
        <v>18.373374193548401</v>
      </c>
      <c r="CA27">
        <v>500.18983870967702</v>
      </c>
      <c r="CB27">
        <v>102.547161290323</v>
      </c>
      <c r="CC27">
        <v>9.9958996774193606E-2</v>
      </c>
      <c r="CD27">
        <v>27.9954258064516</v>
      </c>
      <c r="CE27">
        <v>27.686661290322601</v>
      </c>
      <c r="CF27">
        <v>999.9</v>
      </c>
      <c r="CG27">
        <v>0</v>
      </c>
      <c r="CH27">
        <v>0</v>
      </c>
      <c r="CI27">
        <v>10002.046774193501</v>
      </c>
      <c r="CJ27">
        <v>0</v>
      </c>
      <c r="CK27">
        <v>317.20564516129002</v>
      </c>
      <c r="CL27">
        <v>1400.00225806452</v>
      </c>
      <c r="CM27">
        <v>0.90000929032258004</v>
      </c>
      <c r="CN27">
        <v>9.9990616129032303E-2</v>
      </c>
      <c r="CO27">
        <v>0</v>
      </c>
      <c r="CP27">
        <v>724.02732258064498</v>
      </c>
      <c r="CQ27">
        <v>4.99979</v>
      </c>
      <c r="CR27">
        <v>10273.374193548399</v>
      </c>
      <c r="CS27">
        <v>11904.722580645201</v>
      </c>
      <c r="CT27">
        <v>48.802</v>
      </c>
      <c r="CU27">
        <v>51.436999999999998</v>
      </c>
      <c r="CV27">
        <v>50.008000000000003</v>
      </c>
      <c r="CW27">
        <v>50.311999999999998</v>
      </c>
      <c r="CX27">
        <v>49.936999999999998</v>
      </c>
      <c r="CY27">
        <v>1255.51451612903</v>
      </c>
      <c r="CZ27">
        <v>139.487741935484</v>
      </c>
      <c r="DA27">
        <v>0</v>
      </c>
      <c r="DB27">
        <v>120</v>
      </c>
      <c r="DC27">
        <v>0</v>
      </c>
      <c r="DD27">
        <v>724.02042307692295</v>
      </c>
      <c r="DE27">
        <v>-4.1989401709549297</v>
      </c>
      <c r="DF27">
        <v>-70.536752135083802</v>
      </c>
      <c r="DG27">
        <v>10272.6076923077</v>
      </c>
      <c r="DH27">
        <v>15</v>
      </c>
      <c r="DI27">
        <v>1608321902.5</v>
      </c>
      <c r="DJ27" t="s">
        <v>323</v>
      </c>
      <c r="DK27">
        <v>1608321891.5</v>
      </c>
      <c r="DL27">
        <v>1608321902.5</v>
      </c>
      <c r="DM27">
        <v>10</v>
      </c>
      <c r="DN27">
        <v>5.6000000000000001E-2</v>
      </c>
      <c r="DO27">
        <v>2.5000000000000001E-2</v>
      </c>
      <c r="DP27">
        <v>-0.85499999999999998</v>
      </c>
      <c r="DQ27">
        <v>-9.9000000000000005E-2</v>
      </c>
      <c r="DR27">
        <v>262</v>
      </c>
      <c r="DS27">
        <v>14</v>
      </c>
      <c r="DT27">
        <v>0.13</v>
      </c>
      <c r="DU27">
        <v>0.02</v>
      </c>
      <c r="DV27">
        <v>21.857707009314399</v>
      </c>
      <c r="DW27">
        <v>-0.93895007958253696</v>
      </c>
      <c r="DX27">
        <v>7.2756753461362997E-2</v>
      </c>
      <c r="DY27">
        <v>0</v>
      </c>
      <c r="DZ27">
        <v>-28.863516666666701</v>
      </c>
      <c r="EA27">
        <v>1.4855038932145701</v>
      </c>
      <c r="EB27">
        <v>0.11095565205171901</v>
      </c>
      <c r="EC27">
        <v>0</v>
      </c>
      <c r="ED27">
        <v>3.7181419999999998</v>
      </c>
      <c r="EE27">
        <v>-0.49866340378198398</v>
      </c>
      <c r="EF27">
        <v>3.6586092111620699E-2</v>
      </c>
      <c r="EG27">
        <v>0</v>
      </c>
      <c r="EH27">
        <v>0</v>
      </c>
      <c r="EI27">
        <v>3</v>
      </c>
      <c r="EJ27" t="s">
        <v>340</v>
      </c>
      <c r="EK27">
        <v>100</v>
      </c>
      <c r="EL27">
        <v>100</v>
      </c>
      <c r="EM27">
        <v>-0.754</v>
      </c>
      <c r="EN27">
        <v>-1.9E-2</v>
      </c>
      <c r="EO27">
        <v>-1.0206639539195701</v>
      </c>
      <c r="EP27">
        <v>8.1547674161403102E-4</v>
      </c>
      <c r="EQ27">
        <v>-7.5071724955183801E-7</v>
      </c>
      <c r="ER27">
        <v>1.8443278439785599E-10</v>
      </c>
      <c r="ES27">
        <v>-0.136559409564569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7.5</v>
      </c>
      <c r="FB27">
        <v>7.3</v>
      </c>
      <c r="FC27">
        <v>2</v>
      </c>
      <c r="FD27">
        <v>496.80799999999999</v>
      </c>
      <c r="FE27">
        <v>482.20699999999999</v>
      </c>
      <c r="FF27">
        <v>23.040099999999999</v>
      </c>
      <c r="FG27">
        <v>33.453400000000002</v>
      </c>
      <c r="FH27">
        <v>29.9999</v>
      </c>
      <c r="FI27">
        <v>33.405099999999997</v>
      </c>
      <c r="FJ27">
        <v>33.363999999999997</v>
      </c>
      <c r="FK27">
        <v>32.800400000000003</v>
      </c>
      <c r="FL27">
        <v>0</v>
      </c>
      <c r="FM27">
        <v>8.1008300000000002</v>
      </c>
      <c r="FN27">
        <v>23.0395</v>
      </c>
      <c r="FO27">
        <v>728.82799999999997</v>
      </c>
      <c r="FP27">
        <v>16.584499999999998</v>
      </c>
      <c r="FQ27">
        <v>100.899</v>
      </c>
      <c r="FR27">
        <v>100.56699999999999</v>
      </c>
    </row>
    <row r="28" spans="1:174" x14ac:dyDescent="0.25">
      <c r="A28">
        <v>12</v>
      </c>
      <c r="B28">
        <v>1608322438.5</v>
      </c>
      <c r="C28">
        <v>1194</v>
      </c>
      <c r="D28" t="s">
        <v>341</v>
      </c>
      <c r="E28" t="s">
        <v>342</v>
      </c>
      <c r="F28" t="s">
        <v>289</v>
      </c>
      <c r="G28" t="s">
        <v>290</v>
      </c>
      <c r="H28">
        <v>1608322430.5</v>
      </c>
      <c r="I28">
        <f t="shared" si="0"/>
        <v>2.7622664021195033E-3</v>
      </c>
      <c r="J28">
        <f t="shared" si="1"/>
        <v>22.853788416117961</v>
      </c>
      <c r="K28">
        <f t="shared" si="2"/>
        <v>799.60448387096801</v>
      </c>
      <c r="L28">
        <f t="shared" si="3"/>
        <v>543.41272342701654</v>
      </c>
      <c r="M28">
        <f t="shared" si="4"/>
        <v>55.778371953071279</v>
      </c>
      <c r="N28">
        <f t="shared" si="5"/>
        <v>82.07506816444382</v>
      </c>
      <c r="O28">
        <f t="shared" si="6"/>
        <v>0.15821035306877007</v>
      </c>
      <c r="P28">
        <f t="shared" si="7"/>
        <v>2.9744338892765394</v>
      </c>
      <c r="Q28">
        <f t="shared" si="8"/>
        <v>0.15367960224115054</v>
      </c>
      <c r="R28">
        <f t="shared" si="9"/>
        <v>9.6446013829228572E-2</v>
      </c>
      <c r="S28">
        <f t="shared" si="10"/>
        <v>231.28953643461708</v>
      </c>
      <c r="T28">
        <f t="shared" si="11"/>
        <v>28.634583856741809</v>
      </c>
      <c r="U28">
        <f t="shared" si="12"/>
        <v>27.724964516128999</v>
      </c>
      <c r="V28">
        <f t="shared" si="13"/>
        <v>3.7344185432724579</v>
      </c>
      <c r="W28">
        <f t="shared" si="14"/>
        <v>51.138767971415312</v>
      </c>
      <c r="X28">
        <f t="shared" si="15"/>
        <v>1.9404660262680571</v>
      </c>
      <c r="Y28">
        <f t="shared" si="16"/>
        <v>3.7945107073222926</v>
      </c>
      <c r="Z28">
        <f t="shared" si="17"/>
        <v>1.7939525170044008</v>
      </c>
      <c r="AA28">
        <f t="shared" si="18"/>
        <v>-121.81594833347009</v>
      </c>
      <c r="AB28">
        <f t="shared" si="19"/>
        <v>43.865584678455484</v>
      </c>
      <c r="AC28">
        <f t="shared" si="20"/>
        <v>3.2101977230866989</v>
      </c>
      <c r="AD28">
        <f t="shared" si="21"/>
        <v>156.54937050268919</v>
      </c>
      <c r="AE28">
        <v>2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54061.364508608189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15403.2</v>
      </c>
      <c r="AS28">
        <v>727.66607999999997</v>
      </c>
      <c r="AT28">
        <v>979.01</v>
      </c>
      <c r="AU28">
        <f t="shared" si="27"/>
        <v>0.2567327402171582</v>
      </c>
      <c r="AV28">
        <v>0.5</v>
      </c>
      <c r="AW28">
        <f t="shared" si="28"/>
        <v>1180.1769296600253</v>
      </c>
      <c r="AX28">
        <f t="shared" si="29"/>
        <v>22.853788416117961</v>
      </c>
      <c r="AY28">
        <f t="shared" si="30"/>
        <v>151.49502854634534</v>
      </c>
      <c r="AZ28">
        <f t="shared" si="31"/>
        <v>0.47981123788316771</v>
      </c>
      <c r="BA28">
        <f t="shared" si="32"/>
        <v>1.9854256855100644E-2</v>
      </c>
      <c r="BB28">
        <f t="shared" si="33"/>
        <v>2.3320190804996881</v>
      </c>
      <c r="BC28" t="s">
        <v>344</v>
      </c>
      <c r="BD28">
        <v>509.27</v>
      </c>
      <c r="BE28">
        <f t="shared" si="34"/>
        <v>469.74</v>
      </c>
      <c r="BF28">
        <f t="shared" si="35"/>
        <v>0.53507029420530505</v>
      </c>
      <c r="BG28">
        <f t="shared" si="36"/>
        <v>0.82935981778618928</v>
      </c>
      <c r="BH28">
        <f t="shared" si="37"/>
        <v>0.95374714603042066</v>
      </c>
      <c r="BI28">
        <f t="shared" si="38"/>
        <v>0.89651584131379825</v>
      </c>
      <c r="BJ28">
        <f t="shared" si="39"/>
        <v>0.37447842660184971</v>
      </c>
      <c r="BK28">
        <f t="shared" si="40"/>
        <v>0.62552157339815029</v>
      </c>
      <c r="BL28">
        <f t="shared" si="41"/>
        <v>1399.9903225806499</v>
      </c>
      <c r="BM28">
        <f t="shared" si="42"/>
        <v>1180.1769296600253</v>
      </c>
      <c r="BN28">
        <f t="shared" si="43"/>
        <v>0.84298934830104022</v>
      </c>
      <c r="BO28">
        <f t="shared" si="44"/>
        <v>0.19597869660208056</v>
      </c>
      <c r="BP28">
        <v>6</v>
      </c>
      <c r="BQ28">
        <v>0.5</v>
      </c>
      <c r="BR28" t="s">
        <v>294</v>
      </c>
      <c r="BS28">
        <v>2</v>
      </c>
      <c r="BT28">
        <v>1608322430.5</v>
      </c>
      <c r="BU28">
        <v>799.60448387096801</v>
      </c>
      <c r="BV28">
        <v>829.66680645161296</v>
      </c>
      <c r="BW28">
        <v>18.904709677419401</v>
      </c>
      <c r="BX28">
        <v>15.6540258064516</v>
      </c>
      <c r="BY28">
        <v>800.35874193548398</v>
      </c>
      <c r="BZ28">
        <v>18.9134483870968</v>
      </c>
      <c r="CA28">
        <v>500.21103225806502</v>
      </c>
      <c r="CB28">
        <v>102.54458064516101</v>
      </c>
      <c r="CC28">
        <v>0.10000154516129001</v>
      </c>
      <c r="CD28">
        <v>27.998512903225802</v>
      </c>
      <c r="CE28">
        <v>27.724964516128999</v>
      </c>
      <c r="CF28">
        <v>999.9</v>
      </c>
      <c r="CG28">
        <v>0</v>
      </c>
      <c r="CH28">
        <v>0</v>
      </c>
      <c r="CI28">
        <v>10003.5819354839</v>
      </c>
      <c r="CJ28">
        <v>0</v>
      </c>
      <c r="CK28">
        <v>209.11454838709699</v>
      </c>
      <c r="CL28">
        <v>1399.9903225806499</v>
      </c>
      <c r="CM28">
        <v>0.89999922580645197</v>
      </c>
      <c r="CN28">
        <v>0.100000741935484</v>
      </c>
      <c r="CO28">
        <v>0</v>
      </c>
      <c r="CP28">
        <v>727.73790322580703</v>
      </c>
      <c r="CQ28">
        <v>4.99979</v>
      </c>
      <c r="CR28">
        <v>10322.8774193548</v>
      </c>
      <c r="CS28">
        <v>11904.587096774199</v>
      </c>
      <c r="CT28">
        <v>48.875</v>
      </c>
      <c r="CU28">
        <v>51.485774193548401</v>
      </c>
      <c r="CV28">
        <v>50.061999999999998</v>
      </c>
      <c r="CW28">
        <v>50.375</v>
      </c>
      <c r="CX28">
        <v>50</v>
      </c>
      <c r="CY28">
        <v>1255.4883870967701</v>
      </c>
      <c r="CZ28">
        <v>139.50193548387099</v>
      </c>
      <c r="DA28">
        <v>0</v>
      </c>
      <c r="DB28">
        <v>99</v>
      </c>
      <c r="DC28">
        <v>0</v>
      </c>
      <c r="DD28">
        <v>727.66607999999997</v>
      </c>
      <c r="DE28">
        <v>-5.63246154612228</v>
      </c>
      <c r="DF28">
        <v>-75.346153868006098</v>
      </c>
      <c r="DG28">
        <v>10321.791999999999</v>
      </c>
      <c r="DH28">
        <v>15</v>
      </c>
      <c r="DI28">
        <v>1608321902.5</v>
      </c>
      <c r="DJ28" t="s">
        <v>323</v>
      </c>
      <c r="DK28">
        <v>1608321891.5</v>
      </c>
      <c r="DL28">
        <v>1608321902.5</v>
      </c>
      <c r="DM28">
        <v>10</v>
      </c>
      <c r="DN28">
        <v>5.6000000000000001E-2</v>
      </c>
      <c r="DO28">
        <v>2.5000000000000001E-2</v>
      </c>
      <c r="DP28">
        <v>-0.85499999999999998</v>
      </c>
      <c r="DQ28">
        <v>-9.9000000000000005E-2</v>
      </c>
      <c r="DR28">
        <v>262</v>
      </c>
      <c r="DS28">
        <v>14</v>
      </c>
      <c r="DT28">
        <v>0.13</v>
      </c>
      <c r="DU28">
        <v>0.02</v>
      </c>
      <c r="DV28">
        <v>22.8686181754112</v>
      </c>
      <c r="DW28">
        <v>-0.34472452004774301</v>
      </c>
      <c r="DX28">
        <v>5.5419532213272102E-2</v>
      </c>
      <c r="DY28">
        <v>1</v>
      </c>
      <c r="DZ28">
        <v>-30.066743333333299</v>
      </c>
      <c r="EA28">
        <v>0.17590478309246799</v>
      </c>
      <c r="EB28">
        <v>4.8833312969279001E-2</v>
      </c>
      <c r="EC28">
        <v>1</v>
      </c>
      <c r="ED28">
        <v>3.2519979999999999</v>
      </c>
      <c r="EE28">
        <v>4.67292547274736E-2</v>
      </c>
      <c r="EF28">
        <v>1.2072395067536001E-2</v>
      </c>
      <c r="EG28">
        <v>1</v>
      </c>
      <c r="EH28">
        <v>3</v>
      </c>
      <c r="EI28">
        <v>3</v>
      </c>
      <c r="EJ28" t="s">
        <v>306</v>
      </c>
      <c r="EK28">
        <v>100</v>
      </c>
      <c r="EL28">
        <v>100</v>
      </c>
      <c r="EM28">
        <v>-0.754</v>
      </c>
      <c r="EN28">
        <v>-8.2000000000000007E-3</v>
      </c>
      <c r="EO28">
        <v>-1.0206639539195701</v>
      </c>
      <c r="EP28">
        <v>8.1547674161403102E-4</v>
      </c>
      <c r="EQ28">
        <v>-7.5071724955183801E-7</v>
      </c>
      <c r="ER28">
        <v>1.8443278439785599E-10</v>
      </c>
      <c r="ES28">
        <v>-0.136559409564569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9.1</v>
      </c>
      <c r="FB28">
        <v>8.9</v>
      </c>
      <c r="FC28">
        <v>2</v>
      </c>
      <c r="FD28">
        <v>496.52800000000002</v>
      </c>
      <c r="FE28">
        <v>482.87299999999999</v>
      </c>
      <c r="FF28">
        <v>22.8706</v>
      </c>
      <c r="FG28">
        <v>33.477800000000002</v>
      </c>
      <c r="FH28">
        <v>30.000699999999998</v>
      </c>
      <c r="FI28">
        <v>33.423299999999998</v>
      </c>
      <c r="FJ28">
        <v>33.384900000000002</v>
      </c>
      <c r="FK28">
        <v>36.494900000000001</v>
      </c>
      <c r="FL28">
        <v>0</v>
      </c>
      <c r="FM28">
        <v>11.659800000000001</v>
      </c>
      <c r="FN28">
        <v>22.861599999999999</v>
      </c>
      <c r="FO28">
        <v>829.73299999999995</v>
      </c>
      <c r="FP28">
        <v>16.809899999999999</v>
      </c>
      <c r="FQ28">
        <v>100.89400000000001</v>
      </c>
      <c r="FR28">
        <v>100.55500000000001</v>
      </c>
    </row>
    <row r="29" spans="1:174" x14ac:dyDescent="0.25">
      <c r="A29">
        <v>13</v>
      </c>
      <c r="B29">
        <v>1608322559.0999999</v>
      </c>
      <c r="C29">
        <v>1314.5999999046301</v>
      </c>
      <c r="D29" t="s">
        <v>345</v>
      </c>
      <c r="E29" t="s">
        <v>346</v>
      </c>
      <c r="F29" t="s">
        <v>289</v>
      </c>
      <c r="G29" t="s">
        <v>290</v>
      </c>
      <c r="H29">
        <v>1608322551.0999999</v>
      </c>
      <c r="I29">
        <f t="shared" si="0"/>
        <v>2.4102777855744919E-3</v>
      </c>
      <c r="J29">
        <f t="shared" si="1"/>
        <v>23.146536765931771</v>
      </c>
      <c r="K29">
        <f t="shared" si="2"/>
        <v>899.42119354838701</v>
      </c>
      <c r="L29">
        <f t="shared" si="3"/>
        <v>600.17120373050943</v>
      </c>
      <c r="M29">
        <f t="shared" si="4"/>
        <v>61.603815639848293</v>
      </c>
      <c r="N29">
        <f t="shared" si="5"/>
        <v>92.319953115922061</v>
      </c>
      <c r="O29">
        <f t="shared" si="6"/>
        <v>0.13632438782252015</v>
      </c>
      <c r="P29">
        <f t="shared" si="7"/>
        <v>2.9741290718936861</v>
      </c>
      <c r="Q29">
        <f t="shared" si="8"/>
        <v>0.13294570360484137</v>
      </c>
      <c r="R29">
        <f t="shared" si="9"/>
        <v>8.3387651583237757E-2</v>
      </c>
      <c r="S29">
        <f t="shared" si="10"/>
        <v>231.29015807506667</v>
      </c>
      <c r="T29">
        <f t="shared" si="11"/>
        <v>28.709181419972126</v>
      </c>
      <c r="U29">
        <f t="shared" si="12"/>
        <v>27.769109677419401</v>
      </c>
      <c r="V29">
        <f t="shared" si="13"/>
        <v>3.7440596381802154</v>
      </c>
      <c r="W29">
        <f t="shared" si="14"/>
        <v>51.031495224152422</v>
      </c>
      <c r="X29">
        <f t="shared" si="15"/>
        <v>1.9346268513197786</v>
      </c>
      <c r="Y29">
        <f t="shared" si="16"/>
        <v>3.7910448103118672</v>
      </c>
      <c r="Z29">
        <f t="shared" si="17"/>
        <v>1.8094327868604367</v>
      </c>
      <c r="AA29">
        <f t="shared" si="18"/>
        <v>-106.2932503438351</v>
      </c>
      <c r="AB29">
        <f t="shared" si="19"/>
        <v>34.269579450601142</v>
      </c>
      <c r="AC29">
        <f t="shared" si="20"/>
        <v>2.508549953539025</v>
      </c>
      <c r="AD29">
        <f t="shared" si="21"/>
        <v>161.77503713537175</v>
      </c>
      <c r="AE29">
        <v>2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54055.222157022617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15402.4</v>
      </c>
      <c r="AS29">
        <v>726.69042307692303</v>
      </c>
      <c r="AT29">
        <v>980.39</v>
      </c>
      <c r="AU29">
        <f t="shared" si="27"/>
        <v>0.25877413776464153</v>
      </c>
      <c r="AV29">
        <v>0.5</v>
      </c>
      <c r="AW29">
        <f t="shared" si="28"/>
        <v>1180.1784780471457</v>
      </c>
      <c r="AX29">
        <f t="shared" si="29"/>
        <v>23.146536765931771</v>
      </c>
      <c r="AY29">
        <f t="shared" si="30"/>
        <v>152.69983403251854</v>
      </c>
      <c r="AZ29">
        <f t="shared" si="31"/>
        <v>0.47715704974550938</v>
      </c>
      <c r="BA29">
        <f t="shared" si="32"/>
        <v>2.0102285109456351E-2</v>
      </c>
      <c r="BB29">
        <f t="shared" si="33"/>
        <v>2.3273289201236245</v>
      </c>
      <c r="BC29" t="s">
        <v>348</v>
      </c>
      <c r="BD29">
        <v>512.59</v>
      </c>
      <c r="BE29">
        <f t="shared" si="34"/>
        <v>467.79999999999995</v>
      </c>
      <c r="BF29">
        <f t="shared" si="35"/>
        <v>0.54232487585095546</v>
      </c>
      <c r="BG29">
        <f t="shared" si="36"/>
        <v>0.82985935573506364</v>
      </c>
      <c r="BH29">
        <f t="shared" si="37"/>
        <v>0.9576710212638686</v>
      </c>
      <c r="BI29">
        <f t="shared" si="38"/>
        <v>0.89597394296595401</v>
      </c>
      <c r="BJ29">
        <f t="shared" si="39"/>
        <v>0.38254296366723262</v>
      </c>
      <c r="BK29">
        <f t="shared" si="40"/>
        <v>0.61745703633276738</v>
      </c>
      <c r="BL29">
        <f t="shared" si="41"/>
        <v>1399.9919354838701</v>
      </c>
      <c r="BM29">
        <f t="shared" si="42"/>
        <v>1180.1784780471457</v>
      </c>
      <c r="BN29">
        <f t="shared" si="43"/>
        <v>0.84298948310673538</v>
      </c>
      <c r="BO29">
        <f t="shared" si="44"/>
        <v>0.19597896621347055</v>
      </c>
      <c r="BP29">
        <v>6</v>
      </c>
      <c r="BQ29">
        <v>0.5</v>
      </c>
      <c r="BR29" t="s">
        <v>294</v>
      </c>
      <c r="BS29">
        <v>2</v>
      </c>
      <c r="BT29">
        <v>1608322551.0999999</v>
      </c>
      <c r="BU29">
        <v>899.42119354838701</v>
      </c>
      <c r="BV29">
        <v>929.78641935483904</v>
      </c>
      <c r="BW29">
        <v>18.847977419354802</v>
      </c>
      <c r="BX29">
        <v>16.011283870967699</v>
      </c>
      <c r="BY29">
        <v>900.38116129032301</v>
      </c>
      <c r="BZ29">
        <v>18.863838709677399</v>
      </c>
      <c r="CA29">
        <v>500.19832258064503</v>
      </c>
      <c r="CB29">
        <v>102.54374193548399</v>
      </c>
      <c r="CC29">
        <v>9.9995812903225803E-2</v>
      </c>
      <c r="CD29">
        <v>27.982838709677399</v>
      </c>
      <c r="CE29">
        <v>27.769109677419401</v>
      </c>
      <c r="CF29">
        <v>999.9</v>
      </c>
      <c r="CG29">
        <v>0</v>
      </c>
      <c r="CH29">
        <v>0</v>
      </c>
      <c r="CI29">
        <v>10001.9390322581</v>
      </c>
      <c r="CJ29">
        <v>0</v>
      </c>
      <c r="CK29">
        <v>186.942193548387</v>
      </c>
      <c r="CL29">
        <v>1399.9919354838701</v>
      </c>
      <c r="CM29">
        <v>0.89999419354838694</v>
      </c>
      <c r="CN29">
        <v>0.100005806451613</v>
      </c>
      <c r="CO29">
        <v>0</v>
      </c>
      <c r="CP29">
        <v>726.71651612903202</v>
      </c>
      <c r="CQ29">
        <v>4.99979</v>
      </c>
      <c r="CR29">
        <v>10325.683870967699</v>
      </c>
      <c r="CS29">
        <v>11904.583870967699</v>
      </c>
      <c r="CT29">
        <v>48.936999999999998</v>
      </c>
      <c r="CU29">
        <v>51.561999999999998</v>
      </c>
      <c r="CV29">
        <v>50.143000000000001</v>
      </c>
      <c r="CW29">
        <v>50.436999999999998</v>
      </c>
      <c r="CX29">
        <v>50.061999999999998</v>
      </c>
      <c r="CY29">
        <v>1255.4835483871</v>
      </c>
      <c r="CZ29">
        <v>139.50838709677399</v>
      </c>
      <c r="DA29">
        <v>0</v>
      </c>
      <c r="DB29">
        <v>120.10000014305101</v>
      </c>
      <c r="DC29">
        <v>0</v>
      </c>
      <c r="DD29">
        <v>726.69042307692303</v>
      </c>
      <c r="DE29">
        <v>-1.75442735121849</v>
      </c>
      <c r="DF29">
        <v>-23.723077000484299</v>
      </c>
      <c r="DG29">
        <v>10325.5115384615</v>
      </c>
      <c r="DH29">
        <v>15</v>
      </c>
      <c r="DI29">
        <v>1608322516.5999999</v>
      </c>
      <c r="DJ29" t="s">
        <v>349</v>
      </c>
      <c r="DK29">
        <v>1608322513.5999999</v>
      </c>
      <c r="DL29">
        <v>1608322516.5999999</v>
      </c>
      <c r="DM29">
        <v>11</v>
      </c>
      <c r="DN29">
        <v>-0.2</v>
      </c>
      <c r="DO29">
        <v>-6.0000000000000001E-3</v>
      </c>
      <c r="DP29">
        <v>-0.96299999999999997</v>
      </c>
      <c r="DQ29">
        <v>-7.3999999999999996E-2</v>
      </c>
      <c r="DR29">
        <v>929</v>
      </c>
      <c r="DS29">
        <v>16</v>
      </c>
      <c r="DT29">
        <v>0.1</v>
      </c>
      <c r="DU29">
        <v>0.03</v>
      </c>
      <c r="DV29">
        <v>23.147397089539702</v>
      </c>
      <c r="DW29">
        <v>-4.2843304002643798E-4</v>
      </c>
      <c r="DX29">
        <v>5.3762551787039599E-2</v>
      </c>
      <c r="DY29">
        <v>1</v>
      </c>
      <c r="DZ29">
        <v>-30.3651451612903</v>
      </c>
      <c r="EA29">
        <v>0.18693387096785899</v>
      </c>
      <c r="EB29">
        <v>6.3900541866093896E-2</v>
      </c>
      <c r="EC29">
        <v>1</v>
      </c>
      <c r="ED29">
        <v>2.8366903225806399</v>
      </c>
      <c r="EE29">
        <v>-0.171726774193561</v>
      </c>
      <c r="EF29">
        <v>1.28850372047158E-2</v>
      </c>
      <c r="EG29">
        <v>1</v>
      </c>
      <c r="EH29">
        <v>3</v>
      </c>
      <c r="EI29">
        <v>3</v>
      </c>
      <c r="EJ29" t="s">
        <v>306</v>
      </c>
      <c r="EK29">
        <v>100</v>
      </c>
      <c r="EL29">
        <v>100</v>
      </c>
      <c r="EM29">
        <v>-0.96</v>
      </c>
      <c r="EN29">
        <v>-1.6199999999999999E-2</v>
      </c>
      <c r="EO29">
        <v>-1.22023525966294</v>
      </c>
      <c r="EP29">
        <v>8.1547674161403102E-4</v>
      </c>
      <c r="EQ29">
        <v>-7.5071724955183801E-7</v>
      </c>
      <c r="ER29">
        <v>1.8443278439785599E-10</v>
      </c>
      <c r="ES29">
        <v>-0.14267751152917901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0.8</v>
      </c>
      <c r="FB29">
        <v>0.7</v>
      </c>
      <c r="FC29">
        <v>2</v>
      </c>
      <c r="FD29">
        <v>496.01900000000001</v>
      </c>
      <c r="FE29">
        <v>482.42599999999999</v>
      </c>
      <c r="FF29">
        <v>22.9056</v>
      </c>
      <c r="FG29">
        <v>33.532899999999998</v>
      </c>
      <c r="FH29">
        <v>30.0002</v>
      </c>
      <c r="FI29">
        <v>33.470799999999997</v>
      </c>
      <c r="FJ29">
        <v>33.4313</v>
      </c>
      <c r="FK29">
        <v>40.087000000000003</v>
      </c>
      <c r="FL29">
        <v>0</v>
      </c>
      <c r="FM29">
        <v>12.3238</v>
      </c>
      <c r="FN29">
        <v>22.908200000000001</v>
      </c>
      <c r="FO29">
        <v>929.83100000000002</v>
      </c>
      <c r="FP29">
        <v>16.7928</v>
      </c>
      <c r="FQ29">
        <v>100.879</v>
      </c>
      <c r="FR29">
        <v>100.547</v>
      </c>
    </row>
    <row r="30" spans="1:174" x14ac:dyDescent="0.25">
      <c r="A30">
        <v>14</v>
      </c>
      <c r="B30">
        <v>1608322679.5999999</v>
      </c>
      <c r="C30">
        <v>1435.0999999046301</v>
      </c>
      <c r="D30" t="s">
        <v>350</v>
      </c>
      <c r="E30" t="s">
        <v>351</v>
      </c>
      <c r="F30" t="s">
        <v>289</v>
      </c>
      <c r="G30" t="s">
        <v>290</v>
      </c>
      <c r="H30">
        <v>1608322671.5999999</v>
      </c>
      <c r="I30">
        <f t="shared" si="0"/>
        <v>1.7947416841025852E-3</v>
      </c>
      <c r="J30">
        <f t="shared" si="1"/>
        <v>23.785945224371002</v>
      </c>
      <c r="K30">
        <f t="shared" si="2"/>
        <v>1199.7596774193501</v>
      </c>
      <c r="L30">
        <f t="shared" si="3"/>
        <v>786.18874020834232</v>
      </c>
      <c r="M30">
        <f t="shared" si="4"/>
        <v>80.695301185335197</v>
      </c>
      <c r="N30">
        <f t="shared" si="5"/>
        <v>123.1446897773158</v>
      </c>
      <c r="O30">
        <f t="shared" si="6"/>
        <v>0.10050465220511806</v>
      </c>
      <c r="P30">
        <f t="shared" si="7"/>
        <v>2.973684311654142</v>
      </c>
      <c r="Q30">
        <f t="shared" si="8"/>
        <v>9.8654980625470623E-2</v>
      </c>
      <c r="R30">
        <f t="shared" si="9"/>
        <v>6.1822713173684464E-2</v>
      </c>
      <c r="S30">
        <f t="shared" si="10"/>
        <v>231.29275985548529</v>
      </c>
      <c r="T30">
        <f t="shared" si="11"/>
        <v>28.887815516748791</v>
      </c>
      <c r="U30">
        <f t="shared" si="12"/>
        <v>27.864132258064501</v>
      </c>
      <c r="V30">
        <f t="shared" si="13"/>
        <v>3.7648858383372907</v>
      </c>
      <c r="W30">
        <f t="shared" si="14"/>
        <v>51.364404737654901</v>
      </c>
      <c r="X30">
        <f t="shared" si="15"/>
        <v>1.949607022781797</v>
      </c>
      <c r="Y30">
        <f t="shared" si="16"/>
        <v>3.7956383077726064</v>
      </c>
      <c r="Z30">
        <f t="shared" si="17"/>
        <v>1.8152788155554938</v>
      </c>
      <c r="AA30">
        <f t="shared" si="18"/>
        <v>-79.148108268924005</v>
      </c>
      <c r="AB30">
        <f t="shared" si="19"/>
        <v>22.360638903734976</v>
      </c>
      <c r="AC30">
        <f t="shared" si="20"/>
        <v>1.6379996045811194</v>
      </c>
      <c r="AD30">
        <f t="shared" si="21"/>
        <v>176.14329009487739</v>
      </c>
      <c r="AE30">
        <v>3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54038.394753868852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352</v>
      </c>
      <c r="AR30">
        <v>15401.6</v>
      </c>
      <c r="AS30">
        <v>721.47284615384604</v>
      </c>
      <c r="AT30">
        <v>971.76</v>
      </c>
      <c r="AU30">
        <f t="shared" si="27"/>
        <v>0.25756066708462377</v>
      </c>
      <c r="AV30">
        <v>0.5</v>
      </c>
      <c r="AW30">
        <f t="shared" si="28"/>
        <v>1180.1969135309255</v>
      </c>
      <c r="AX30">
        <f t="shared" si="29"/>
        <v>23.785945224371002</v>
      </c>
      <c r="AY30">
        <f t="shared" si="30"/>
        <v>151.9861521701196</v>
      </c>
      <c r="AZ30">
        <f t="shared" si="31"/>
        <v>0.47609492055651598</v>
      </c>
      <c r="BA30">
        <f t="shared" si="32"/>
        <v>2.0643752262743745E-2</v>
      </c>
      <c r="BB30">
        <f t="shared" si="33"/>
        <v>2.3568782415411209</v>
      </c>
      <c r="BC30" t="s">
        <v>353</v>
      </c>
      <c r="BD30">
        <v>509.11</v>
      </c>
      <c r="BE30">
        <f t="shared" si="34"/>
        <v>462.65</v>
      </c>
      <c r="BF30">
        <f t="shared" si="35"/>
        <v>0.5409859588158521</v>
      </c>
      <c r="BG30">
        <f t="shared" si="36"/>
        <v>0.83194513561716976</v>
      </c>
      <c r="BH30">
        <f t="shared" si="37"/>
        <v>0.97660429573068241</v>
      </c>
      <c r="BI30">
        <f t="shared" si="38"/>
        <v>0.89936277103979223</v>
      </c>
      <c r="BJ30">
        <f t="shared" si="39"/>
        <v>0.38174875598021873</v>
      </c>
      <c r="BK30">
        <f t="shared" si="40"/>
        <v>0.61825124401978127</v>
      </c>
      <c r="BL30">
        <f t="shared" si="41"/>
        <v>1400.01451612903</v>
      </c>
      <c r="BM30">
        <f t="shared" si="42"/>
        <v>1180.1969135309255</v>
      </c>
      <c r="BN30">
        <f t="shared" si="43"/>
        <v>0.84298905470931174</v>
      </c>
      <c r="BO30">
        <f t="shared" si="44"/>
        <v>0.19597810941862337</v>
      </c>
      <c r="BP30">
        <v>6</v>
      </c>
      <c r="BQ30">
        <v>0.5</v>
      </c>
      <c r="BR30" t="s">
        <v>294</v>
      </c>
      <c r="BS30">
        <v>2</v>
      </c>
      <c r="BT30">
        <v>1608322671.5999999</v>
      </c>
      <c r="BU30">
        <v>1199.7596774193501</v>
      </c>
      <c r="BV30">
        <v>1230.87387096774</v>
      </c>
      <c r="BW30">
        <v>18.994403225806501</v>
      </c>
      <c r="BX30">
        <v>16.882493548387099</v>
      </c>
      <c r="BY30">
        <v>1200.76322580645</v>
      </c>
      <c r="BZ30">
        <v>19.007306451612902</v>
      </c>
      <c r="CA30">
        <v>500.20651612903202</v>
      </c>
      <c r="CB30">
        <v>102.541161290323</v>
      </c>
      <c r="CC30">
        <v>9.9969341935483902E-2</v>
      </c>
      <c r="CD30">
        <v>28.003609677419401</v>
      </c>
      <c r="CE30">
        <v>27.864132258064501</v>
      </c>
      <c r="CF30">
        <v>999.9</v>
      </c>
      <c r="CG30">
        <v>0</v>
      </c>
      <c r="CH30">
        <v>0</v>
      </c>
      <c r="CI30">
        <v>9999.6745161290291</v>
      </c>
      <c r="CJ30">
        <v>0</v>
      </c>
      <c r="CK30">
        <v>215.12996774193499</v>
      </c>
      <c r="CL30">
        <v>1400.01451612903</v>
      </c>
      <c r="CM30">
        <v>0.90000558064516101</v>
      </c>
      <c r="CN30">
        <v>9.9994329032258106E-2</v>
      </c>
      <c r="CO30">
        <v>0</v>
      </c>
      <c r="CP30">
        <v>721.61058064516101</v>
      </c>
      <c r="CQ30">
        <v>4.99979</v>
      </c>
      <c r="CR30">
        <v>10246.6451612903</v>
      </c>
      <c r="CS30">
        <v>11904.8096774194</v>
      </c>
      <c r="CT30">
        <v>49</v>
      </c>
      <c r="CU30">
        <v>51.625</v>
      </c>
      <c r="CV30">
        <v>50.233741935483899</v>
      </c>
      <c r="CW30">
        <v>50.5</v>
      </c>
      <c r="CX30">
        <v>50.125</v>
      </c>
      <c r="CY30">
        <v>1255.5238709677401</v>
      </c>
      <c r="CZ30">
        <v>139.49064516128999</v>
      </c>
      <c r="DA30">
        <v>0</v>
      </c>
      <c r="DB30">
        <v>120</v>
      </c>
      <c r="DC30">
        <v>0</v>
      </c>
      <c r="DD30">
        <v>721.47284615384604</v>
      </c>
      <c r="DE30">
        <v>-11.3509059892233</v>
      </c>
      <c r="DF30">
        <v>-158.23247880639801</v>
      </c>
      <c r="DG30">
        <v>10244.85</v>
      </c>
      <c r="DH30">
        <v>15</v>
      </c>
      <c r="DI30">
        <v>1608322516.5999999</v>
      </c>
      <c r="DJ30" t="s">
        <v>349</v>
      </c>
      <c r="DK30">
        <v>1608322513.5999999</v>
      </c>
      <c r="DL30">
        <v>1608322516.5999999</v>
      </c>
      <c r="DM30">
        <v>11</v>
      </c>
      <c r="DN30">
        <v>-0.2</v>
      </c>
      <c r="DO30">
        <v>-6.0000000000000001E-3</v>
      </c>
      <c r="DP30">
        <v>-0.96299999999999997</v>
      </c>
      <c r="DQ30">
        <v>-7.3999999999999996E-2</v>
      </c>
      <c r="DR30">
        <v>929</v>
      </c>
      <c r="DS30">
        <v>16</v>
      </c>
      <c r="DT30">
        <v>0.1</v>
      </c>
      <c r="DU30">
        <v>0.03</v>
      </c>
      <c r="DV30">
        <v>23.801295939968099</v>
      </c>
      <c r="DW30">
        <v>-1.60780107712468</v>
      </c>
      <c r="DX30">
        <v>0.136703363253428</v>
      </c>
      <c r="DY30">
        <v>0</v>
      </c>
      <c r="DZ30">
        <v>-31.127290322580599</v>
      </c>
      <c r="EA30">
        <v>2.2900983870968199</v>
      </c>
      <c r="EB30">
        <v>0.196895322369181</v>
      </c>
      <c r="EC30">
        <v>0</v>
      </c>
      <c r="ED30">
        <v>2.11472419354839</v>
      </c>
      <c r="EE30">
        <v>-0.552142258064519</v>
      </c>
      <c r="EF30">
        <v>4.4830153214693101E-2</v>
      </c>
      <c r="EG30">
        <v>0</v>
      </c>
      <c r="EH30">
        <v>0</v>
      </c>
      <c r="EI30">
        <v>3</v>
      </c>
      <c r="EJ30" t="s">
        <v>340</v>
      </c>
      <c r="EK30">
        <v>100</v>
      </c>
      <c r="EL30">
        <v>100</v>
      </c>
      <c r="EM30">
        <v>-1.01</v>
      </c>
      <c r="EN30">
        <v>-1.18E-2</v>
      </c>
      <c r="EO30">
        <v>-1.22023525966294</v>
      </c>
      <c r="EP30">
        <v>8.1547674161403102E-4</v>
      </c>
      <c r="EQ30">
        <v>-7.5071724955183801E-7</v>
      </c>
      <c r="ER30">
        <v>1.8443278439785599E-10</v>
      </c>
      <c r="ES30">
        <v>-0.14267751152917901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2.8</v>
      </c>
      <c r="FB30">
        <v>2.7</v>
      </c>
      <c r="FC30">
        <v>2</v>
      </c>
      <c r="FD30">
        <v>495.23599999999999</v>
      </c>
      <c r="FE30">
        <v>483.29399999999998</v>
      </c>
      <c r="FF30">
        <v>22.8262</v>
      </c>
      <c r="FG30">
        <v>33.621600000000001</v>
      </c>
      <c r="FH30">
        <v>30.000399999999999</v>
      </c>
      <c r="FI30">
        <v>33.552799999999998</v>
      </c>
      <c r="FJ30">
        <v>33.514899999999997</v>
      </c>
      <c r="FK30">
        <v>50.549799999999998</v>
      </c>
      <c r="FL30">
        <v>0</v>
      </c>
      <c r="FM30">
        <v>14.996700000000001</v>
      </c>
      <c r="FN30">
        <v>22.827500000000001</v>
      </c>
      <c r="FO30">
        <v>1230.8800000000001</v>
      </c>
      <c r="FP30">
        <v>17.619299999999999</v>
      </c>
      <c r="FQ30">
        <v>100.85899999999999</v>
      </c>
      <c r="FR30">
        <v>100.52800000000001</v>
      </c>
    </row>
    <row r="31" spans="1:174" x14ac:dyDescent="0.25">
      <c r="A31">
        <v>15</v>
      </c>
      <c r="B31">
        <v>1608322800.0999999</v>
      </c>
      <c r="C31">
        <v>1555.5999999046301</v>
      </c>
      <c r="D31" t="s">
        <v>354</v>
      </c>
      <c r="E31" t="s">
        <v>355</v>
      </c>
      <c r="F31" t="s">
        <v>289</v>
      </c>
      <c r="G31" t="s">
        <v>290</v>
      </c>
      <c r="H31">
        <v>1608322792.0999999</v>
      </c>
      <c r="I31">
        <f t="shared" si="0"/>
        <v>1.3938254941783352E-3</v>
      </c>
      <c r="J31">
        <f t="shared" si="1"/>
        <v>22.952311670071907</v>
      </c>
      <c r="K31">
        <f t="shared" si="2"/>
        <v>1399.9451612903199</v>
      </c>
      <c r="L31">
        <f t="shared" si="3"/>
        <v>888.50763478792135</v>
      </c>
      <c r="M31">
        <f t="shared" si="4"/>
        <v>91.19184237175503</v>
      </c>
      <c r="N31">
        <f t="shared" si="5"/>
        <v>143.68315305243286</v>
      </c>
      <c r="O31">
        <f t="shared" si="6"/>
        <v>7.7748453253077915E-2</v>
      </c>
      <c r="P31">
        <f t="shared" si="7"/>
        <v>2.9735825446858746</v>
      </c>
      <c r="Q31">
        <f t="shared" si="8"/>
        <v>7.6636527205730595E-2</v>
      </c>
      <c r="R31">
        <f t="shared" si="9"/>
        <v>4.799640683905812E-2</v>
      </c>
      <c r="S31">
        <f t="shared" si="10"/>
        <v>231.28983359436916</v>
      </c>
      <c r="T31">
        <f t="shared" si="11"/>
        <v>28.988009182255013</v>
      </c>
      <c r="U31">
        <f t="shared" si="12"/>
        <v>27.924025806451599</v>
      </c>
      <c r="V31">
        <f t="shared" si="13"/>
        <v>3.7780646411132612</v>
      </c>
      <c r="W31">
        <f t="shared" si="14"/>
        <v>51.741052188638839</v>
      </c>
      <c r="X31">
        <f t="shared" si="15"/>
        <v>1.9636085085570745</v>
      </c>
      <c r="Y31">
        <f t="shared" si="16"/>
        <v>3.7950687616442376</v>
      </c>
      <c r="Z31">
        <f t="shared" si="17"/>
        <v>1.8144561325561868</v>
      </c>
      <c r="AA31">
        <f t="shared" si="18"/>
        <v>-61.467704293264582</v>
      </c>
      <c r="AB31">
        <f t="shared" si="19"/>
        <v>12.345558629831839</v>
      </c>
      <c r="AC31">
        <f t="shared" si="20"/>
        <v>0.90464721901313805</v>
      </c>
      <c r="AD31">
        <f t="shared" si="21"/>
        <v>183.07233514994954</v>
      </c>
      <c r="AE31">
        <v>3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54035.737529491314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356</v>
      </c>
      <c r="AR31">
        <v>15400.9</v>
      </c>
      <c r="AS31">
        <v>714.61223076923102</v>
      </c>
      <c r="AT31">
        <v>961.6</v>
      </c>
      <c r="AU31">
        <f t="shared" si="27"/>
        <v>0.2568508415461408</v>
      </c>
      <c r="AV31">
        <v>0.5</v>
      </c>
      <c r="AW31">
        <f t="shared" si="28"/>
        <v>1180.1836651437973</v>
      </c>
      <c r="AX31">
        <f t="shared" si="29"/>
        <v>22.952311670071907</v>
      </c>
      <c r="AY31">
        <f t="shared" si="30"/>
        <v>151.56558378559657</v>
      </c>
      <c r="AZ31">
        <f t="shared" si="31"/>
        <v>0.46861480865224625</v>
      </c>
      <c r="BA31">
        <f t="shared" si="32"/>
        <v>1.9937624833183194E-2</v>
      </c>
      <c r="BB31">
        <f t="shared" si="33"/>
        <v>2.3923460898502493</v>
      </c>
      <c r="BC31" t="s">
        <v>357</v>
      </c>
      <c r="BD31">
        <v>510.98</v>
      </c>
      <c r="BE31">
        <f t="shared" si="34"/>
        <v>450.62</v>
      </c>
      <c r="BF31">
        <f t="shared" si="35"/>
        <v>0.54810654039050422</v>
      </c>
      <c r="BG31">
        <f t="shared" si="36"/>
        <v>0.83620370033804658</v>
      </c>
      <c r="BH31">
        <f t="shared" si="37"/>
        <v>1.0035132516564556</v>
      </c>
      <c r="BI31">
        <f t="shared" si="38"/>
        <v>0.90335239945580592</v>
      </c>
      <c r="BJ31">
        <f t="shared" si="39"/>
        <v>0.39192091591724104</v>
      </c>
      <c r="BK31">
        <f t="shared" si="40"/>
        <v>0.60807908408275901</v>
      </c>
      <c r="BL31">
        <f t="shared" si="41"/>
        <v>1399.99903225806</v>
      </c>
      <c r="BM31">
        <f t="shared" si="42"/>
        <v>1180.1836651437973</v>
      </c>
      <c r="BN31">
        <f t="shared" si="43"/>
        <v>0.84298891495680373</v>
      </c>
      <c r="BO31">
        <f t="shared" si="44"/>
        <v>0.19597782991360763</v>
      </c>
      <c r="BP31">
        <v>6</v>
      </c>
      <c r="BQ31">
        <v>0.5</v>
      </c>
      <c r="BR31" t="s">
        <v>294</v>
      </c>
      <c r="BS31">
        <v>2</v>
      </c>
      <c r="BT31">
        <v>1608322792.0999999</v>
      </c>
      <c r="BU31">
        <v>1399.9451612903199</v>
      </c>
      <c r="BV31">
        <v>1429.81741935484</v>
      </c>
      <c r="BW31">
        <v>19.1319870967742</v>
      </c>
      <c r="BX31">
        <v>17.492058064516101</v>
      </c>
      <c r="BY31">
        <v>1400.98903225806</v>
      </c>
      <c r="BZ31">
        <v>19.142103225806402</v>
      </c>
      <c r="CA31">
        <v>500.20170967741899</v>
      </c>
      <c r="CB31">
        <v>102.53487096774199</v>
      </c>
      <c r="CC31">
        <v>9.9972900000000003E-2</v>
      </c>
      <c r="CD31">
        <v>28.001035483871</v>
      </c>
      <c r="CE31">
        <v>27.924025806451599</v>
      </c>
      <c r="CF31">
        <v>999.9</v>
      </c>
      <c r="CG31">
        <v>0</v>
      </c>
      <c r="CH31">
        <v>0</v>
      </c>
      <c r="CI31">
        <v>9999.7122580645191</v>
      </c>
      <c r="CJ31">
        <v>0</v>
      </c>
      <c r="CK31">
        <v>654.82958064516095</v>
      </c>
      <c r="CL31">
        <v>1399.99903225806</v>
      </c>
      <c r="CM31">
        <v>0.90001425806451596</v>
      </c>
      <c r="CN31">
        <v>9.9985593548387097E-2</v>
      </c>
      <c r="CO31">
        <v>0</v>
      </c>
      <c r="CP31">
        <v>714.64916129032304</v>
      </c>
      <c r="CQ31">
        <v>4.99979</v>
      </c>
      <c r="CR31">
        <v>10156.748387096801</v>
      </c>
      <c r="CS31">
        <v>11904.703225806499</v>
      </c>
      <c r="CT31">
        <v>49.058</v>
      </c>
      <c r="CU31">
        <v>51.667000000000002</v>
      </c>
      <c r="CV31">
        <v>50.253999999999998</v>
      </c>
      <c r="CW31">
        <v>50.561999999999998</v>
      </c>
      <c r="CX31">
        <v>50.137</v>
      </c>
      <c r="CY31">
        <v>1255.5164516129</v>
      </c>
      <c r="CZ31">
        <v>139.48258064516099</v>
      </c>
      <c r="DA31">
        <v>0</v>
      </c>
      <c r="DB31">
        <v>120</v>
      </c>
      <c r="DC31">
        <v>0</v>
      </c>
      <c r="DD31">
        <v>714.61223076923102</v>
      </c>
      <c r="DE31">
        <v>-4.5794188039956696</v>
      </c>
      <c r="DF31">
        <v>-71.094017106666598</v>
      </c>
      <c r="DG31">
        <v>10155.557692307701</v>
      </c>
      <c r="DH31">
        <v>15</v>
      </c>
      <c r="DI31">
        <v>1608322516.5999999</v>
      </c>
      <c r="DJ31" t="s">
        <v>349</v>
      </c>
      <c r="DK31">
        <v>1608322513.5999999</v>
      </c>
      <c r="DL31">
        <v>1608322516.5999999</v>
      </c>
      <c r="DM31">
        <v>11</v>
      </c>
      <c r="DN31">
        <v>-0.2</v>
      </c>
      <c r="DO31">
        <v>-6.0000000000000001E-3</v>
      </c>
      <c r="DP31">
        <v>-0.96299999999999997</v>
      </c>
      <c r="DQ31">
        <v>-7.3999999999999996E-2</v>
      </c>
      <c r="DR31">
        <v>929</v>
      </c>
      <c r="DS31">
        <v>16</v>
      </c>
      <c r="DT31">
        <v>0.1</v>
      </c>
      <c r="DU31">
        <v>0.03</v>
      </c>
      <c r="DV31">
        <v>22.9522002665333</v>
      </c>
      <c r="DW31">
        <v>-2.0080347175219999</v>
      </c>
      <c r="DX31">
        <v>0.16999779433583101</v>
      </c>
      <c r="DY31">
        <v>0</v>
      </c>
      <c r="DZ31">
        <v>-29.872003225806498</v>
      </c>
      <c r="EA31">
        <v>2.2923870967742599</v>
      </c>
      <c r="EB31">
        <v>0.207133155682866</v>
      </c>
      <c r="EC31">
        <v>0</v>
      </c>
      <c r="ED31">
        <v>1.63992806451613</v>
      </c>
      <c r="EE31">
        <v>-8.0513225806450803E-2</v>
      </c>
      <c r="EF31">
        <v>6.2100046331886802E-3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-1.04</v>
      </c>
      <c r="EN31">
        <v>-9.7000000000000003E-3</v>
      </c>
      <c r="EO31">
        <v>-1.22023525966294</v>
      </c>
      <c r="EP31">
        <v>8.1547674161403102E-4</v>
      </c>
      <c r="EQ31">
        <v>-7.5071724955183801E-7</v>
      </c>
      <c r="ER31">
        <v>1.8443278439785599E-10</v>
      </c>
      <c r="ES31">
        <v>-0.14267751152917901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4.8</v>
      </c>
      <c r="FB31">
        <v>4.7</v>
      </c>
      <c r="FC31">
        <v>2</v>
      </c>
      <c r="FD31">
        <v>495.13600000000002</v>
      </c>
      <c r="FE31">
        <v>482.7</v>
      </c>
      <c r="FF31">
        <v>22.718800000000002</v>
      </c>
      <c r="FG31">
        <v>33.734699999999997</v>
      </c>
      <c r="FH31">
        <v>30.000699999999998</v>
      </c>
      <c r="FI31">
        <v>33.660800000000002</v>
      </c>
      <c r="FJ31">
        <v>33.624400000000001</v>
      </c>
      <c r="FK31">
        <v>57.218600000000002</v>
      </c>
      <c r="FL31">
        <v>0</v>
      </c>
      <c r="FM31">
        <v>15.4185</v>
      </c>
      <c r="FN31">
        <v>22.715399999999999</v>
      </c>
      <c r="FO31">
        <v>1429.85</v>
      </c>
      <c r="FP31">
        <v>17.736899999999999</v>
      </c>
      <c r="FQ31">
        <v>100.843</v>
      </c>
      <c r="FR31">
        <v>100.509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2020-12-18T12:23:35Z</dcterms:created>
  <dcterms:modified xsi:type="dcterms:W3CDTF">2021-05-04T23:51:38Z</dcterms:modified>
</cp:coreProperties>
</file>