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934098A3-D526-4D4E-B718-9AB193E2BC59}" xr6:coauthVersionLast="46" xr6:coauthVersionMax="46" xr10:uidLastSave="{00000000-0000-0000-0000-000000000000}"/>
  <bookViews>
    <workbookView xWindow="3150" yWindow="3150" windowWidth="21600" windowHeight="11385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BG31" i="1"/>
  <c r="BF31" i="1"/>
  <c r="BE31" i="1"/>
  <c r="BD31" i="1"/>
  <c r="BC31" i="1"/>
  <c r="AX31" i="1" s="1"/>
  <c r="AZ31" i="1"/>
  <c r="AS31" i="1"/>
  <c r="AM31" i="1"/>
  <c r="AN31" i="1" s="1"/>
  <c r="AI31" i="1"/>
  <c r="AG31" i="1"/>
  <c r="AH31" i="1" s="1"/>
  <c r="Y31" i="1"/>
  <c r="X31" i="1"/>
  <c r="W31" i="1"/>
  <c r="P31" i="1"/>
  <c r="N31" i="1"/>
  <c r="K31" i="1"/>
  <c r="J31" i="1"/>
  <c r="AV31" i="1" s="1"/>
  <c r="I31" i="1"/>
  <c r="AA31" i="1" s="1"/>
  <c r="BK30" i="1"/>
  <c r="BJ30" i="1"/>
  <c r="BH30" i="1"/>
  <c r="BI30" i="1" s="1"/>
  <c r="BG30" i="1"/>
  <c r="BF30" i="1"/>
  <c r="BE30" i="1"/>
  <c r="BD30" i="1"/>
  <c r="BC30" i="1"/>
  <c r="AZ30" i="1"/>
  <c r="AX30" i="1"/>
  <c r="AS30" i="1"/>
  <c r="AN30" i="1"/>
  <c r="AM30" i="1"/>
  <c r="AI30" i="1"/>
  <c r="AG30" i="1"/>
  <c r="N30" i="1" s="1"/>
  <c r="Y30" i="1"/>
  <c r="X30" i="1"/>
  <c r="W30" i="1"/>
  <c r="P30" i="1"/>
  <c r="BK29" i="1"/>
  <c r="BJ29" i="1"/>
  <c r="BH29" i="1"/>
  <c r="BI29" i="1" s="1"/>
  <c r="BG29" i="1"/>
  <c r="BF29" i="1"/>
  <c r="BE29" i="1"/>
  <c r="BD29" i="1"/>
  <c r="BC29" i="1"/>
  <c r="AX29" i="1" s="1"/>
  <c r="AZ29" i="1"/>
  <c r="AS29" i="1"/>
  <c r="AM29" i="1"/>
  <c r="AN29" i="1" s="1"/>
  <c r="AI29" i="1"/>
  <c r="AG29" i="1" s="1"/>
  <c r="Y29" i="1"/>
  <c r="X29" i="1"/>
  <c r="W29" i="1" s="1"/>
  <c r="P29" i="1"/>
  <c r="BK28" i="1"/>
  <c r="BJ28" i="1"/>
  <c r="BI28" i="1"/>
  <c r="BH28" i="1"/>
  <c r="BG28" i="1"/>
  <c r="BF28" i="1"/>
  <c r="BE28" i="1"/>
  <c r="BD28" i="1"/>
  <c r="BC28" i="1"/>
  <c r="AX28" i="1" s="1"/>
  <c r="AZ28" i="1"/>
  <c r="AU28" i="1"/>
  <c r="AW28" i="1" s="1"/>
  <c r="AS28" i="1"/>
  <c r="AN28" i="1"/>
  <c r="AM28" i="1"/>
  <c r="AI28" i="1"/>
  <c r="AG28" i="1" s="1"/>
  <c r="Y28" i="1"/>
  <c r="W28" i="1" s="1"/>
  <c r="X28" i="1"/>
  <c r="S28" i="1"/>
  <c r="P28" i="1"/>
  <c r="BK27" i="1"/>
  <c r="BJ27" i="1"/>
  <c r="BH27" i="1"/>
  <c r="BI27" i="1" s="1"/>
  <c r="BG27" i="1"/>
  <c r="BF27" i="1"/>
  <c r="BE27" i="1"/>
  <c r="BD27" i="1"/>
  <c r="BC27" i="1"/>
  <c r="AZ27" i="1"/>
  <c r="AX27" i="1"/>
  <c r="AS27" i="1"/>
  <c r="AN27" i="1"/>
  <c r="AM27" i="1"/>
  <c r="AI27" i="1"/>
  <c r="AG27" i="1" s="1"/>
  <c r="Y27" i="1"/>
  <c r="X27" i="1"/>
  <c r="W27" i="1" s="1"/>
  <c r="P27" i="1"/>
  <c r="BK26" i="1"/>
  <c r="S26" i="1" s="1"/>
  <c r="BJ26" i="1"/>
  <c r="BI26" i="1"/>
  <c r="AU26" i="1" s="1"/>
  <c r="BH26" i="1"/>
  <c r="BG26" i="1"/>
  <c r="BF26" i="1"/>
  <c r="BE26" i="1"/>
  <c r="BD26" i="1"/>
  <c r="BC26" i="1"/>
  <c r="AX26" i="1" s="1"/>
  <c r="AZ26" i="1"/>
  <c r="AS26" i="1"/>
  <c r="AW26" i="1" s="1"/>
  <c r="AN26" i="1"/>
  <c r="AM26" i="1"/>
  <c r="AI26" i="1"/>
  <c r="AG26" i="1"/>
  <c r="J26" i="1" s="1"/>
  <c r="AV26" i="1" s="1"/>
  <c r="Y26" i="1"/>
  <c r="X26" i="1"/>
  <c r="W26" i="1"/>
  <c r="P26" i="1"/>
  <c r="K26" i="1"/>
  <c r="BK25" i="1"/>
  <c r="BJ25" i="1"/>
  <c r="BI25" i="1" s="1"/>
  <c r="BH25" i="1"/>
  <c r="BG25" i="1"/>
  <c r="BF25" i="1"/>
  <c r="BE25" i="1"/>
  <c r="BD25" i="1"/>
  <c r="BC25" i="1"/>
  <c r="AX25" i="1" s="1"/>
  <c r="AZ25" i="1"/>
  <c r="AS25" i="1"/>
  <c r="AM25" i="1"/>
  <c r="AN25" i="1" s="1"/>
  <c r="AI25" i="1"/>
  <c r="AG25" i="1"/>
  <c r="K25" i="1" s="1"/>
  <c r="Y25" i="1"/>
  <c r="X25" i="1"/>
  <c r="W25" i="1"/>
  <c r="P25" i="1"/>
  <c r="N25" i="1"/>
  <c r="BK24" i="1"/>
  <c r="BJ24" i="1"/>
  <c r="BI24" i="1"/>
  <c r="AU24" i="1" s="1"/>
  <c r="AW24" i="1" s="1"/>
  <c r="BH24" i="1"/>
  <c r="BG24" i="1"/>
  <c r="BF24" i="1"/>
  <c r="BE24" i="1"/>
  <c r="BD24" i="1"/>
  <c r="BC24" i="1"/>
  <c r="AX24" i="1" s="1"/>
  <c r="AZ24" i="1"/>
  <c r="AS24" i="1"/>
  <c r="AM24" i="1"/>
  <c r="AN24" i="1" s="1"/>
  <c r="AI24" i="1"/>
  <c r="AG24" i="1" s="1"/>
  <c r="Y24" i="1"/>
  <c r="W24" i="1" s="1"/>
  <c r="X24" i="1"/>
  <c r="P24" i="1"/>
  <c r="BK23" i="1"/>
  <c r="BJ23" i="1"/>
  <c r="BH23" i="1"/>
  <c r="BI23" i="1" s="1"/>
  <c r="BG23" i="1"/>
  <c r="BF23" i="1"/>
  <c r="BE23" i="1"/>
  <c r="BD23" i="1"/>
  <c r="BC23" i="1"/>
  <c r="AZ23" i="1"/>
  <c r="AX23" i="1"/>
  <c r="AS23" i="1"/>
  <c r="AM23" i="1"/>
  <c r="AN23" i="1" s="1"/>
  <c r="AI23" i="1"/>
  <c r="AG23" i="1" s="1"/>
  <c r="Y23" i="1"/>
  <c r="X23" i="1"/>
  <c r="W23" i="1" s="1"/>
  <c r="P23" i="1"/>
  <c r="BK22" i="1"/>
  <c r="BJ22" i="1"/>
  <c r="BH22" i="1"/>
  <c r="BI22" i="1" s="1"/>
  <c r="BG22" i="1"/>
  <c r="BF22" i="1"/>
  <c r="BE22" i="1"/>
  <c r="BD22" i="1"/>
  <c r="BC22" i="1"/>
  <c r="AZ22" i="1"/>
  <c r="AX22" i="1"/>
  <c r="AS22" i="1"/>
  <c r="AN22" i="1"/>
  <c r="AM22" i="1"/>
  <c r="AI22" i="1"/>
  <c r="AG22" i="1"/>
  <c r="N22" i="1" s="1"/>
  <c r="Y22" i="1"/>
  <c r="X22" i="1"/>
  <c r="W22" i="1"/>
  <c r="P22" i="1"/>
  <c r="BK21" i="1"/>
  <c r="BJ21" i="1"/>
  <c r="BH21" i="1"/>
  <c r="BI21" i="1" s="1"/>
  <c r="BG21" i="1"/>
  <c r="BF21" i="1"/>
  <c r="BE21" i="1"/>
  <c r="BD21" i="1"/>
  <c r="BC21" i="1"/>
  <c r="AX21" i="1" s="1"/>
  <c r="AZ21" i="1"/>
  <c r="AS21" i="1"/>
  <c r="AM21" i="1"/>
  <c r="AN21" i="1" s="1"/>
  <c r="AI21" i="1"/>
  <c r="AH21" i="1"/>
  <c r="AG21" i="1"/>
  <c r="I21" i="1" s="1"/>
  <c r="Y21" i="1"/>
  <c r="X21" i="1"/>
  <c r="W21" i="1" s="1"/>
  <c r="P21" i="1"/>
  <c r="N21" i="1"/>
  <c r="K21" i="1"/>
  <c r="J21" i="1"/>
  <c r="AV21" i="1" s="1"/>
  <c r="BK20" i="1"/>
  <c r="BJ20" i="1"/>
  <c r="BI20" i="1"/>
  <c r="S20" i="1" s="1"/>
  <c r="BH20" i="1"/>
  <c r="BG20" i="1"/>
  <c r="BF20" i="1"/>
  <c r="BE20" i="1"/>
  <c r="BD20" i="1"/>
  <c r="BC20" i="1"/>
  <c r="AX20" i="1" s="1"/>
  <c r="AZ20" i="1"/>
  <c r="AU20" i="1"/>
  <c r="AW20" i="1" s="1"/>
  <c r="AS20" i="1"/>
  <c r="AN20" i="1"/>
  <c r="AM20" i="1"/>
  <c r="AI20" i="1"/>
  <c r="AG20" i="1" s="1"/>
  <c r="Y20" i="1"/>
  <c r="W20" i="1" s="1"/>
  <c r="X20" i="1"/>
  <c r="P20" i="1"/>
  <c r="BK19" i="1"/>
  <c r="BJ19" i="1"/>
  <c r="BH19" i="1"/>
  <c r="BI19" i="1" s="1"/>
  <c r="BG19" i="1"/>
  <c r="BF19" i="1"/>
  <c r="BE19" i="1"/>
  <c r="BD19" i="1"/>
  <c r="BC19" i="1"/>
  <c r="AZ19" i="1"/>
  <c r="AX19" i="1"/>
  <c r="AS19" i="1"/>
  <c r="AN19" i="1"/>
  <c r="AM19" i="1"/>
  <c r="AI19" i="1"/>
  <c r="AG19" i="1" s="1"/>
  <c r="Y19" i="1"/>
  <c r="X19" i="1"/>
  <c r="W19" i="1" s="1"/>
  <c r="P19" i="1"/>
  <c r="BK18" i="1"/>
  <c r="S18" i="1" s="1"/>
  <c r="BJ18" i="1"/>
  <c r="BI18" i="1"/>
  <c r="AU18" i="1" s="1"/>
  <c r="BH18" i="1"/>
  <c r="BG18" i="1"/>
  <c r="BF18" i="1"/>
  <c r="BE18" i="1"/>
  <c r="BD18" i="1"/>
  <c r="BC18" i="1"/>
  <c r="AX18" i="1" s="1"/>
  <c r="AZ18" i="1"/>
  <c r="AS18" i="1"/>
  <c r="AW18" i="1" s="1"/>
  <c r="AN18" i="1"/>
  <c r="AM18" i="1"/>
  <c r="AI18" i="1"/>
  <c r="AG18" i="1"/>
  <c r="J18" i="1" s="1"/>
  <c r="AV18" i="1" s="1"/>
  <c r="Y18" i="1"/>
  <c r="X18" i="1"/>
  <c r="W18" i="1"/>
  <c r="P18" i="1"/>
  <c r="K18" i="1"/>
  <c r="BK17" i="1"/>
  <c r="BJ17" i="1"/>
  <c r="BH17" i="1"/>
  <c r="BI17" i="1" s="1"/>
  <c r="BG17" i="1"/>
  <c r="BF17" i="1"/>
  <c r="BE17" i="1"/>
  <c r="BD17" i="1"/>
  <c r="BC17" i="1"/>
  <c r="AX17" i="1" s="1"/>
  <c r="AZ17" i="1"/>
  <c r="AS17" i="1"/>
  <c r="AM17" i="1"/>
  <c r="AN17" i="1" s="1"/>
  <c r="AI17" i="1"/>
  <c r="AG17" i="1"/>
  <c r="K17" i="1" s="1"/>
  <c r="Y17" i="1"/>
  <c r="X17" i="1"/>
  <c r="W17" i="1"/>
  <c r="P17" i="1"/>
  <c r="N17" i="1"/>
  <c r="I19" i="1" l="1"/>
  <c r="N19" i="1"/>
  <c r="K19" i="1"/>
  <c r="AH19" i="1"/>
  <c r="J19" i="1"/>
  <c r="AV19" i="1" s="1"/>
  <c r="AY21" i="1"/>
  <c r="N27" i="1"/>
  <c r="AH27" i="1"/>
  <c r="K27" i="1"/>
  <c r="J27" i="1"/>
  <c r="AV27" i="1" s="1"/>
  <c r="I27" i="1"/>
  <c r="AU30" i="1"/>
  <c r="AW30" i="1" s="1"/>
  <c r="S30" i="1"/>
  <c r="K28" i="1"/>
  <c r="J28" i="1"/>
  <c r="AV28" i="1" s="1"/>
  <c r="AY28" i="1" s="1"/>
  <c r="N28" i="1"/>
  <c r="I28" i="1"/>
  <c r="AH28" i="1"/>
  <c r="AU19" i="1"/>
  <c r="AW19" i="1" s="1"/>
  <c r="S19" i="1"/>
  <c r="AU27" i="1"/>
  <c r="AW27" i="1" s="1"/>
  <c r="S27" i="1"/>
  <c r="AU22" i="1"/>
  <c r="AW22" i="1" s="1"/>
  <c r="S22" i="1"/>
  <c r="S23" i="1"/>
  <c r="AU23" i="1"/>
  <c r="AW23" i="1" s="1"/>
  <c r="I29" i="1"/>
  <c r="K29" i="1"/>
  <c r="J29" i="1"/>
  <c r="AV29" i="1" s="1"/>
  <c r="AH29" i="1"/>
  <c r="N29" i="1"/>
  <c r="K20" i="1"/>
  <c r="J20" i="1"/>
  <c r="AV20" i="1" s="1"/>
  <c r="AY20" i="1" s="1"/>
  <c r="N20" i="1"/>
  <c r="I20" i="1"/>
  <c r="AH20" i="1"/>
  <c r="K23" i="1"/>
  <c r="J23" i="1"/>
  <c r="AV23" i="1" s="1"/>
  <c r="AY23" i="1" s="1"/>
  <c r="I23" i="1"/>
  <c r="AH23" i="1"/>
  <c r="N23" i="1"/>
  <c r="T20" i="1"/>
  <c r="U20" i="1" s="1"/>
  <c r="S29" i="1"/>
  <c r="AU29" i="1"/>
  <c r="S31" i="1"/>
  <c r="AU31" i="1"/>
  <c r="AW31" i="1" s="1"/>
  <c r="AW21" i="1"/>
  <c r="AU17" i="1"/>
  <c r="AW17" i="1" s="1"/>
  <c r="S17" i="1"/>
  <c r="AY18" i="1"/>
  <c r="AA21" i="1"/>
  <c r="AY26" i="1"/>
  <c r="AB28" i="1"/>
  <c r="AW29" i="1"/>
  <c r="S21" i="1"/>
  <c r="AU21" i="1"/>
  <c r="AH24" i="1"/>
  <c r="J24" i="1"/>
  <c r="AV24" i="1" s="1"/>
  <c r="AY24" i="1" s="1"/>
  <c r="N24" i="1"/>
  <c r="I24" i="1"/>
  <c r="K24" i="1"/>
  <c r="AU25" i="1"/>
  <c r="AW25" i="1" s="1"/>
  <c r="S25" i="1"/>
  <c r="T28" i="1"/>
  <c r="U28" i="1" s="1"/>
  <c r="AH22" i="1"/>
  <c r="AH17" i="1"/>
  <c r="I22" i="1"/>
  <c r="S24" i="1"/>
  <c r="AH25" i="1"/>
  <c r="I30" i="1"/>
  <c r="AH30" i="1"/>
  <c r="I17" i="1"/>
  <c r="N18" i="1"/>
  <c r="J22" i="1"/>
  <c r="AV22" i="1" s="1"/>
  <c r="I25" i="1"/>
  <c r="N26" i="1"/>
  <c r="J30" i="1"/>
  <c r="AV30" i="1" s="1"/>
  <c r="J17" i="1"/>
  <c r="AV17" i="1" s="1"/>
  <c r="K22" i="1"/>
  <c r="J25" i="1"/>
  <c r="AV25" i="1" s="1"/>
  <c r="AY25" i="1" s="1"/>
  <c r="K30" i="1"/>
  <c r="AH18" i="1"/>
  <c r="AH26" i="1"/>
  <c r="I18" i="1"/>
  <c r="T18" i="1" s="1"/>
  <c r="U18" i="1" s="1"/>
  <c r="I26" i="1"/>
  <c r="T26" i="1" s="1"/>
  <c r="U26" i="1" s="1"/>
  <c r="V26" i="1" l="1"/>
  <c r="Z26" i="1" s="1"/>
  <c r="AB26" i="1"/>
  <c r="AC26" i="1"/>
  <c r="AD26" i="1" s="1"/>
  <c r="AB18" i="1"/>
  <c r="V18" i="1"/>
  <c r="Z18" i="1" s="1"/>
  <c r="AC18" i="1"/>
  <c r="T24" i="1"/>
  <c r="U24" i="1" s="1"/>
  <c r="AA24" i="1"/>
  <c r="V20" i="1"/>
  <c r="Z20" i="1" s="1"/>
  <c r="AC20" i="1"/>
  <c r="AA20" i="1"/>
  <c r="Q20" i="1"/>
  <c r="O20" i="1" s="1"/>
  <c r="R20" i="1" s="1"/>
  <c r="L20" i="1" s="1"/>
  <c r="M20" i="1" s="1"/>
  <c r="T19" i="1"/>
  <c r="U19" i="1" s="1"/>
  <c r="T30" i="1"/>
  <c r="U30" i="1" s="1"/>
  <c r="AY19" i="1"/>
  <c r="T31" i="1"/>
  <c r="U31" i="1" s="1"/>
  <c r="AA27" i="1"/>
  <c r="Q27" i="1"/>
  <c r="O27" i="1" s="1"/>
  <c r="R27" i="1" s="1"/>
  <c r="L27" i="1" s="1"/>
  <c r="M27" i="1" s="1"/>
  <c r="AA29" i="1"/>
  <c r="AA17" i="1"/>
  <c r="AC28" i="1"/>
  <c r="V28" i="1"/>
  <c r="Z28" i="1" s="1"/>
  <c r="AA23" i="1"/>
  <c r="Q23" i="1"/>
  <c r="O23" i="1" s="1"/>
  <c r="R23" i="1" s="1"/>
  <c r="L23" i="1" s="1"/>
  <c r="M23" i="1" s="1"/>
  <c r="AY31" i="1"/>
  <c r="T27" i="1"/>
  <c r="U27" i="1" s="1"/>
  <c r="AA28" i="1"/>
  <c r="Q28" i="1"/>
  <c r="O28" i="1" s="1"/>
  <c r="R28" i="1" s="1"/>
  <c r="L28" i="1" s="1"/>
  <c r="M28" i="1" s="1"/>
  <c r="AY27" i="1"/>
  <c r="AA25" i="1"/>
  <c r="Q25" i="1"/>
  <c r="O25" i="1" s="1"/>
  <c r="R25" i="1" s="1"/>
  <c r="L25" i="1" s="1"/>
  <c r="M25" i="1" s="1"/>
  <c r="AY22" i="1"/>
  <c r="T25" i="1"/>
  <c r="U25" i="1" s="1"/>
  <c r="AB20" i="1"/>
  <c r="T29" i="1"/>
  <c r="U29" i="1" s="1"/>
  <c r="Q29" i="1" s="1"/>
  <c r="O29" i="1" s="1"/>
  <c r="R29" i="1" s="1"/>
  <c r="L29" i="1" s="1"/>
  <c r="M29" i="1" s="1"/>
  <c r="T23" i="1"/>
  <c r="U23" i="1" s="1"/>
  <c r="Q26" i="1"/>
  <c r="O26" i="1" s="1"/>
  <c r="R26" i="1" s="1"/>
  <c r="L26" i="1" s="1"/>
  <c r="M26" i="1" s="1"/>
  <c r="AA26" i="1"/>
  <c r="AY17" i="1"/>
  <c r="AA30" i="1"/>
  <c r="Q30" i="1"/>
  <c r="O30" i="1" s="1"/>
  <c r="R30" i="1" s="1"/>
  <c r="L30" i="1" s="1"/>
  <c r="M30" i="1" s="1"/>
  <c r="T21" i="1"/>
  <c r="U21" i="1" s="1"/>
  <c r="Q19" i="1"/>
  <c r="O19" i="1" s="1"/>
  <c r="R19" i="1" s="1"/>
  <c r="L19" i="1" s="1"/>
  <c r="M19" i="1" s="1"/>
  <c r="AA19" i="1"/>
  <c r="AA22" i="1"/>
  <c r="Q18" i="1"/>
  <c r="O18" i="1" s="1"/>
  <c r="R18" i="1" s="1"/>
  <c r="L18" i="1" s="1"/>
  <c r="M18" i="1" s="1"/>
  <c r="AA18" i="1"/>
  <c r="AY30" i="1"/>
  <c r="T17" i="1"/>
  <c r="U17" i="1" s="1"/>
  <c r="AY29" i="1"/>
  <c r="T22" i="1"/>
  <c r="U22" i="1" s="1"/>
  <c r="V19" i="1" l="1"/>
  <c r="Z19" i="1" s="1"/>
  <c r="AC19" i="1"/>
  <c r="AB19" i="1"/>
  <c r="V24" i="1"/>
  <c r="Z24" i="1" s="1"/>
  <c r="AC24" i="1"/>
  <c r="AB24" i="1"/>
  <c r="AC17" i="1"/>
  <c r="AD17" i="1" s="1"/>
  <c r="V17" i="1"/>
  <c r="Z17" i="1" s="1"/>
  <c r="AB17" i="1"/>
  <c r="AD18" i="1"/>
  <c r="V29" i="1"/>
  <c r="Z29" i="1" s="1"/>
  <c r="AC29" i="1"/>
  <c r="AB29" i="1"/>
  <c r="AC23" i="1"/>
  <c r="AB23" i="1"/>
  <c r="V23" i="1"/>
  <c r="Z23" i="1" s="1"/>
  <c r="AD28" i="1"/>
  <c r="AC31" i="1"/>
  <c r="AB31" i="1"/>
  <c r="V31" i="1"/>
  <c r="Z31" i="1" s="1"/>
  <c r="Q31" i="1"/>
  <c r="O31" i="1" s="1"/>
  <c r="R31" i="1" s="1"/>
  <c r="L31" i="1" s="1"/>
  <c r="M31" i="1" s="1"/>
  <c r="AD20" i="1"/>
  <c r="V22" i="1"/>
  <c r="Z22" i="1" s="1"/>
  <c r="AC22" i="1"/>
  <c r="AD22" i="1" s="1"/>
  <c r="AB22" i="1"/>
  <c r="Q22" i="1"/>
  <c r="O22" i="1" s="1"/>
  <c r="R22" i="1" s="1"/>
  <c r="L22" i="1" s="1"/>
  <c r="M22" i="1" s="1"/>
  <c r="V27" i="1"/>
  <c r="Z27" i="1" s="1"/>
  <c r="AC27" i="1"/>
  <c r="AB27" i="1"/>
  <c r="V30" i="1"/>
  <c r="Z30" i="1" s="1"/>
  <c r="AC30" i="1"/>
  <c r="AD30" i="1" s="1"/>
  <c r="AB30" i="1"/>
  <c r="V21" i="1"/>
  <c r="Z21" i="1" s="1"/>
  <c r="AC21" i="1"/>
  <c r="AB21" i="1"/>
  <c r="Q21" i="1"/>
  <c r="O21" i="1" s="1"/>
  <c r="R21" i="1" s="1"/>
  <c r="L21" i="1" s="1"/>
  <c r="M21" i="1" s="1"/>
  <c r="Q17" i="1"/>
  <c r="O17" i="1" s="1"/>
  <c r="R17" i="1" s="1"/>
  <c r="L17" i="1" s="1"/>
  <c r="M17" i="1" s="1"/>
  <c r="AC25" i="1"/>
  <c r="AD25" i="1" s="1"/>
  <c r="V25" i="1"/>
  <c r="Z25" i="1" s="1"/>
  <c r="AB25" i="1"/>
  <c r="Q24" i="1"/>
  <c r="O24" i="1" s="1"/>
  <c r="R24" i="1" s="1"/>
  <c r="L24" i="1" s="1"/>
  <c r="M24" i="1" s="1"/>
  <c r="AD24" i="1" l="1"/>
  <c r="AD23" i="1"/>
  <c r="AD27" i="1"/>
  <c r="AD29" i="1"/>
  <c r="AD21" i="1"/>
  <c r="AD31" i="1"/>
  <c r="AD19" i="1"/>
</calcChain>
</file>

<file path=xl/sharedStrings.xml><?xml version="1.0" encoding="utf-8"?>
<sst xmlns="http://schemas.openxmlformats.org/spreadsheetml/2006/main" count="693" uniqueCount="353">
  <si>
    <t>File opened</t>
  </si>
  <si>
    <t>2020-12-18 11:50:28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</si>
  <si>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</si>
  <si>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</si>
  <si>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</si>
  <si>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</si>
  <si>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</si>
  <si>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</si>
  <si>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</si>
  <si>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</si>
  <si>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</si>
  <si>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</si>
  <si>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</si>
  <si>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{"h2oaspan2b": "0.070146", "co2bspanconc2": "299.2", "ssa_ref": "35809.5", "co2aspan2": "-0.0279682", "h2obspan2b": "0.0705964", "flowazero": "0.29042", "h2obspanconc2": "0", "oxygen": "21", "tazero": "0.0863571", "h2oaspanconc1": "12.28", "co2bzero": "0.964262", "ssb_ref": "37377.7", "co2aspanconc2": "299.2", "h2oaspan2": "0", "h2oaspanconc2": "0", "tbzero": "0.134552", "co2azero": "0.965182", "co2aspan1": "1.00054", "co2bspanconc1": "2500", "co2aspan2a": "0.308883", "h2obspan1": "0.99587", "h2obzero": "1.1444", "h2obspanconc1": "12.28", "chamberpressurezero": "2.68126", "co2aspanconc1": "2500", "h2oazero": "1.13424", "co2aspan2b": "0.306383", "co2bspan2a": "0.310949", "h2obspan2": "0", "flowmeterzero": "1.00299", "co2bspan2b": "0.308367", "flowbzero": "0.29097", "co2bspan1": "1.00108", "co2bspan2": "-0.0301809", "h2oaspan1": "1.00771", "h2oaspan2a": "0.0696095", "h2obspan2a": "0.0708892"}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</si>
  <si>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</si>
  <si>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</si>
  <si>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</si>
  <si>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</si>
  <si>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</si>
  <si>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</si>
  <si>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</si>
  <si>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</si>
  <si>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</si>
  <si>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11:50:28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</si>
  <si>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</si>
  <si>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</si>
  <si>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</si>
  <si>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</si>
  <si>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</si>
  <si>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</si>
  <si>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</si>
  <si>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</si>
  <si>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</si>
  <si>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</si>
  <si>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</si>
  <si>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</si>
  <si>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</si>
  <si>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</si>
  <si>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</si>
  <si>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</si>
  <si>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</si>
  <si>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</si>
  <si>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</si>
  <si>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</si>
  <si>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</si>
  <si>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</si>
  <si>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</si>
  <si>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</si>
  <si>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</si>
  <si>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</si>
  <si>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</si>
  <si>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</si>
  <si>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</si>
  <si>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</si>
  <si>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</si>
  <si>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</si>
  <si>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</si>
  <si>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</si>
  <si>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</si>
  <si>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</si>
  <si>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</si>
  <si>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</si>
  <si>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</si>
  <si>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</si>
  <si>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</si>
  <si>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</si>
  <si>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</si>
  <si>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</si>
  <si>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</si>
  <si>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</si>
  <si>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</si>
  <si>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</si>
  <si>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</si>
  <si>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</si>
  <si>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</si>
  <si>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</si>
  <si>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</si>
  <si>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3.18424 68.5063 372.908 628.437 891.362 1107.36 1304.37 1487.42</t>
  </si>
  <si>
    <t>Fs_true</t>
  </si>
  <si>
    <t>0.322834 100.449 403.65 601.276 803.112 1000.97 1201.18 1400.71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</si>
  <si>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</si>
  <si>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</si>
  <si>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</si>
  <si>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</si>
  <si>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</si>
  <si>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</si>
  <si>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</si>
  <si>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</si>
  <si>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</si>
  <si>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</si>
  <si>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</si>
  <si>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</si>
  <si>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</si>
  <si>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</si>
  <si>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</si>
  <si>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</si>
  <si>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</si>
  <si>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</si>
  <si>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</si>
  <si>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</si>
  <si>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</si>
  <si>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</si>
  <si>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</si>
  <si>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</si>
  <si>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</si>
  <si>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</si>
  <si>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</si>
  <si>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</si>
  <si>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</si>
  <si>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</si>
  <si>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</si>
  <si>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</si>
  <si>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</si>
  <si>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</si>
  <si>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</si>
  <si>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</si>
  <si>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</si>
  <si>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</si>
  <si>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</si>
  <si>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</si>
  <si>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</si>
  <si>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</si>
  <si>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</si>
  <si>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</si>
  <si>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</si>
  <si>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</si>
  <si>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</si>
  <si>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</si>
  <si>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</si>
  <si>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</si>
  <si>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</si>
  <si>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</si>
  <si>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</si>
  <si>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</si>
  <si>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</si>
  <si>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</si>
  <si>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</si>
  <si>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</si>
  <si>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</si>
  <si>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</si>
  <si>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</si>
  <si>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</si>
  <si>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</si>
  <si>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</si>
  <si>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</si>
  <si>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</si>
  <si>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</si>
  <si>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</si>
  <si>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</si>
  <si>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</si>
  <si>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</si>
  <si>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</si>
  <si>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</si>
  <si>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</si>
  <si>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</si>
  <si>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</si>
  <si>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</si>
  <si>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</si>
  <si>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</si>
  <si>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</si>
  <si>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</si>
  <si>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</si>
  <si>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</si>
  <si>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</si>
  <si>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</si>
  <si>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</si>
  <si>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</si>
  <si>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</si>
  <si>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</si>
  <si>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</si>
  <si>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</si>
  <si>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</si>
  <si>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</si>
  <si>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</si>
  <si>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</si>
  <si>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</si>
  <si>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</si>
  <si>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</si>
  <si>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</si>
  <si>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</si>
  <si>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</si>
  <si>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</si>
  <si>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</si>
  <si>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</si>
  <si>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</si>
  <si>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</si>
  <si>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</si>
  <si>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</si>
  <si>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</si>
  <si>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</si>
  <si>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</si>
  <si>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</si>
  <si>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</si>
  <si>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</si>
  <si>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</si>
  <si>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</si>
  <si>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</si>
  <si>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</si>
  <si>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</si>
  <si>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</si>
  <si>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</si>
  <si>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</si>
  <si>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</si>
  <si>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</si>
  <si>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</si>
  <si>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</si>
  <si>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</si>
  <si>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</si>
  <si>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</si>
  <si>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</si>
  <si>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</si>
  <si>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</si>
  <si>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</si>
  <si>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</si>
  <si>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</si>
  <si>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</si>
  <si>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</si>
  <si>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</si>
  <si>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</si>
  <si>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</si>
  <si>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</si>
  <si>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</si>
  <si>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</si>
  <si>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</si>
  <si>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</si>
  <si>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</si>
  <si>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</si>
  <si>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</si>
  <si>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</si>
  <si>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</si>
  <si>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</si>
  <si>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</si>
  <si>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</si>
  <si>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</si>
  <si>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</si>
  <si>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</si>
  <si>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</si>
  <si>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</si>
  <si>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</si>
  <si>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</si>
  <si>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</si>
  <si>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</si>
  <si>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</si>
  <si>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</si>
  <si>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</si>
  <si>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</si>
  <si>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</si>
  <si>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</si>
  <si>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</si>
  <si>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</si>
  <si>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</si>
  <si>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</si>
  <si>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</si>
  <si>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</si>
  <si>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</si>
  <si>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</si>
  <si>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</si>
  <si>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</si>
  <si>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</si>
  <si>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</si>
  <si>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</si>
  <si>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</si>
  <si>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</si>
  <si>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</si>
  <si>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</si>
  <si>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</si>
  <si>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</si>
  <si>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</si>
  <si>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</si>
  <si>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</si>
  <si>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</si>
  <si>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</si>
  <si>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</si>
  <si>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</si>
  <si>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</si>
  <si>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</si>
  <si>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</si>
  <si>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</si>
  <si>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</si>
  <si>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</si>
  <si>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</si>
  <si>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</si>
  <si>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</si>
  <si>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20201218 11:56:09</t>
  </si>
  <si>
    <t>11:56:09</t>
  </si>
  <si>
    <t>1149</t>
  </si>
  <si>
    <t>_1</t>
  </si>
  <si>
    <t>RECT-4143-20200907-06_33_50</t>
  </si>
  <si>
    <t>RECT-8589-20201218-11_56_12</t>
  </si>
  <si>
    <t>DARK-8590-20201218-11_56_14</t>
  </si>
  <si>
    <t>0: Broadleaf</t>
  </si>
  <si>
    <t>11:56:33</t>
  </si>
  <si>
    <t>1/3</t>
  </si>
  <si>
    <t>20201218 11:58:05</t>
  </si>
  <si>
    <t>11:58:05</t>
  </si>
  <si>
    <t>RECT-8591-20201218-11_58_08</t>
  </si>
  <si>
    <t>DARK-8592-20201218-11_58_10</t>
  </si>
  <si>
    <t>3/3</t>
  </si>
  <si>
    <t>20201218 12:00:05</t>
  </si>
  <si>
    <t>12:00:05</t>
  </si>
  <si>
    <t>RECT-8593-20201218-12_00_09</t>
  </si>
  <si>
    <t>DARK-8594-20201218-12_00_11</t>
  </si>
  <si>
    <t>20201218 12:01:30</t>
  </si>
  <si>
    <t>12:01:30</t>
  </si>
  <si>
    <t>RECT-8595-20201218-12_01_33</t>
  </si>
  <si>
    <t>DARK-8596-20201218-12_01_35</t>
  </si>
  <si>
    <t>20201218 12:02:52</t>
  </si>
  <si>
    <t>12:02:52</t>
  </si>
  <si>
    <t>RECT-8597-20201218-12_02_55</t>
  </si>
  <si>
    <t>DARK-8598-20201218-12_02_57</t>
  </si>
  <si>
    <t>20201218 12:04:52</t>
  </si>
  <si>
    <t>12:04:52</t>
  </si>
  <si>
    <t>RECT-8599-20201218-12_04_56</t>
  </si>
  <si>
    <t>DARK-8600-20201218-12_04_58</t>
  </si>
  <si>
    <t>20201218 12:06:27</t>
  </si>
  <si>
    <t>12:06:27</t>
  </si>
  <si>
    <t>RECT-8601-20201218-12_06_30</t>
  </si>
  <si>
    <t>DARK-8602-20201218-12_06_32</t>
  </si>
  <si>
    <t>20201218 12:08:18</t>
  </si>
  <si>
    <t>12:08:18</t>
  </si>
  <si>
    <t>RECT-8603-20201218-12_08_21</t>
  </si>
  <si>
    <t>DARK-8604-20201218-12_08_23</t>
  </si>
  <si>
    <t>12:08:36</t>
  </si>
  <si>
    <t>20201218 12:09:46</t>
  </si>
  <si>
    <t>12:09:46</t>
  </si>
  <si>
    <t>RECT-8605-20201218-12_09_49</t>
  </si>
  <si>
    <t>DARK-8606-20201218-12_09_51</t>
  </si>
  <si>
    <t>20201218 12:11:28</t>
  </si>
  <si>
    <t>12:11:28</t>
  </si>
  <si>
    <t>RECT-8607-20201218-12_11_32</t>
  </si>
  <si>
    <t>DARK-8608-20201218-12_11_34</t>
  </si>
  <si>
    <t>20201218 12:12:36</t>
  </si>
  <si>
    <t>12:12:36</t>
  </si>
  <si>
    <t>RECT-8609-20201218-12_12_40</t>
  </si>
  <si>
    <t>DARK-8610-20201218-12_12_42</t>
  </si>
  <si>
    <t>20201218 12:13:43</t>
  </si>
  <si>
    <t>12:13:43</t>
  </si>
  <si>
    <t>RECT-8611-20201218-12_13_47</t>
  </si>
  <si>
    <t>DARK-8612-20201218-12_13_49</t>
  </si>
  <si>
    <t>20201218 12:15:44</t>
  </si>
  <si>
    <t>12:15:44</t>
  </si>
  <si>
    <t>RECT-8613-20201218-12_15_47</t>
  </si>
  <si>
    <t>DARK-8614-20201218-12_15_49</t>
  </si>
  <si>
    <t>20201218 12:16:48</t>
  </si>
  <si>
    <t>12:16:48</t>
  </si>
  <si>
    <t>RECT-8615-20201218-12_16_52</t>
  </si>
  <si>
    <t>DARK-8616-20201218-12_16_54</t>
  </si>
  <si>
    <t>20201218 12:18:49</t>
  </si>
  <si>
    <t>12:18:49</t>
  </si>
  <si>
    <t>RECT-8617-20201218-12_18_52</t>
  </si>
  <si>
    <t>DARK-8618-20201218-12_18_54</t>
  </si>
  <si>
    <t>12:19:18</t>
  </si>
  <si>
    <t>0/3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</si>
</sst>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1608321369.0999999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1608321361.3499999</v>
      </c>
      <c r="I17">
        <f t="shared" ref="I17:I31" si="0">BW17*AG17*(BS17-BT17)/(100*BL17*(1000-AG17*BS17))</f>
        <v>3.2614890690067406E-5</v>
      </c>
      <c r="J17">
        <f t="shared" ref="J17:J31" si="1">BW17*AG17*(BR17-BQ17*(1000-AG17*BT17)/(1000-AG17*BS17))/(100*BL17)</f>
        <v>-0.36170474766144139</v>
      </c>
      <c r="K17">
        <f t="shared" ref="K17:K31" si="2">BQ17 - IF(AG17&gt;1, J17*BL17*100/(AI17*CE17), 0)</f>
        <v>401.124866666667</v>
      </c>
      <c r="L17">
        <f t="shared" ref="L17:L31" si="3">((R17-I17/2)*K17-J17)/(R17+I17/2)</f>
        <v>705.91705297232522</v>
      </c>
      <c r="M17">
        <f t="shared" ref="M17:M31" si="4">L17*(BX17+BY17)/1000</f>
        <v>72.501572272696805</v>
      </c>
      <c r="N17">
        <f t="shared" ref="N17:N31" si="5">(BQ17 - IF(AG17&gt;1, J17*BL17*100/(AI17*CE17), 0))*(BX17+BY17)/1000</f>
        <v>41.197734760133869</v>
      </c>
      <c r="O17">
        <f t="shared" ref="O17:O31" si="6">2/((1/Q17-1/P17)+SIGN(Q17)*SQRT((1/Q17-1/P17)*(1/Q17-1/P17) + 4*BM17/((BM17+1)*(BM17+1))*(2*1/Q17*1/P17-1/P17*1/P17)))</f>
        <v>1.8045127851269308E-3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2.9750836709680089</v>
      </c>
      <c r="Q17">
        <f t="shared" ref="Q17:Q31" si="8">I17*(1000-(1000*0.61365*EXP(17.502*U17/(240.97+U17))/(BX17+BY17)+BS17)/2)/(1000*0.61365*EXP(17.502*U17/(240.97+U17))/(BX17+BY17)-BS17)</f>
        <v>1.8039049438082872E-3</v>
      </c>
      <c r="R17">
        <f t="shared" ref="R17:R31" si="9">1/((BM17+1)/(O17/1.6)+1/(P17/1.37)) + BM17/((BM17+1)/(O17/1.6) + BM17/(P17/1.37))</f>
        <v>1.1274951836122177E-3</v>
      </c>
      <c r="S17">
        <f t="shared" ref="S17:S31" si="10">(BI17*BK17)</f>
        <v>231.29301004582149</v>
      </c>
      <c r="T17">
        <f t="shared" ref="T17:T31" si="11">(BZ17+(S17+2*0.95*0.0000000567*(((BZ17+$B$7)+273)^4-(BZ17+273)^4)-44100*I17)/(1.84*29.3*P17+8*0.95*0.0000000567*(BZ17+273)^3))</f>
        <v>29.324987045421519</v>
      </c>
      <c r="U17">
        <f t="shared" ref="U17:U31" si="12">($C$7*CA17+$D$7*CB17+$E$7*T17)</f>
        <v>29.440286666666701</v>
      </c>
      <c r="V17">
        <f t="shared" ref="V17:V31" si="13">0.61365*EXP(17.502*U17/(240.97+U17))</f>
        <v>4.1253823847045021</v>
      </c>
      <c r="W17">
        <f t="shared" ref="W17:W31" si="14">(X17/Y17*100)</f>
        <v>61.350981285954951</v>
      </c>
      <c r="X17">
        <f t="shared" ref="X17:X31" si="15">BS17*(BX17+BY17)/1000</f>
        <v>2.3267783082418374</v>
      </c>
      <c r="Y17">
        <f t="shared" ref="Y17:Y31" si="16">0.61365*EXP(17.502*BZ17/(240.97+BZ17))</f>
        <v>3.7925690175953313</v>
      </c>
      <c r="Z17">
        <f t="shared" ref="Z17:Z31" si="17">(V17-BS17*(BX17+BY17)/1000)</f>
        <v>1.7986040764626647</v>
      </c>
      <c r="AA17">
        <f t="shared" ref="AA17:AA31" si="18">(-I17*44100)</f>
        <v>-1.4383166794319726</v>
      </c>
      <c r="AB17">
        <f t="shared" ref="AB17:AB31" si="19">2*29.3*P17*0.92*(BZ17-U17)</f>
        <v>-232.65818139373781</v>
      </c>
      <c r="AC17">
        <f t="shared" ref="AC17:AC31" si="20">2*0.95*0.0000000567*(((BZ17+$B$7)+273)^4-(U17+273)^4)</f>
        <v>-17.168154435372255</v>
      </c>
      <c r="AD17">
        <f t="shared" ref="AD17:AD31" si="21">S17+AC17+AA17+AB17</f>
        <v>-19.971642462720553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54083.315894369254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767.16665384615396</v>
      </c>
      <c r="AR17">
        <v>822.35</v>
      </c>
      <c r="AS17">
        <f t="shared" ref="AS17:AS31" si="27">1-AQ17/AR17</f>
        <v>6.7104452062803022E-2</v>
      </c>
      <c r="AT17">
        <v>0.5</v>
      </c>
      <c r="AU17">
        <f t="shared" ref="AU17:AU31" si="28">BI17</f>
        <v>1180.1956497508972</v>
      </c>
      <c r="AV17">
        <f t="shared" ref="AV17:AV31" si="29">J17</f>
        <v>-0.36170474766144139</v>
      </c>
      <c r="AW17">
        <f t="shared" ref="AW17:AW31" si="30">AS17*AT17*AU17</f>
        <v>39.598191201718876</v>
      </c>
      <c r="AX17">
        <f t="shared" ref="AX17:AX31" si="31">BC17/AR17</f>
        <v>0.28515838754788109</v>
      </c>
      <c r="AY17">
        <f t="shared" ref="AY17:AY31" si="32">(AV17-AO17)/AU17</f>
        <v>1.8305670945353977E-4</v>
      </c>
      <c r="AZ17">
        <f t="shared" ref="AZ17:AZ31" si="33">(AL17-AR17)/AR17</f>
        <v>2.9667781358302427</v>
      </c>
      <c r="BA17" t="s">
        <v>289</v>
      </c>
      <c r="BB17">
        <v>587.85</v>
      </c>
      <c r="BC17">
        <f t="shared" ref="BC17:BC31" si="34">AR17-BB17</f>
        <v>234.5</v>
      </c>
      <c r="BD17">
        <f t="shared" ref="BD17:BD31" si="35">(AR17-AQ17)/(AR17-BB17)</f>
        <v>0.23532343775627318</v>
      </c>
      <c r="BE17">
        <f t="shared" ref="BE17:BE31" si="36">(AL17-AR17)/(AL17-BB17)</f>
        <v>0.91231120733818705</v>
      </c>
      <c r="BF17">
        <f t="shared" ref="BF17:BF31" si="37">(AR17-AQ17)/(AR17-AK17)</f>
        <v>0.51634469356173596</v>
      </c>
      <c r="BG17">
        <f t="shared" ref="BG17:BG31" si="38">(AL17-AR17)/(AL17-AK17)</f>
        <v>0.95803308419300037</v>
      </c>
      <c r="BH17">
        <f t="shared" ref="BH17:BH31" si="39">$B$11*CF17+$C$11*CG17+$F$11*CH17*(1-CK17)</f>
        <v>1400.0126666666699</v>
      </c>
      <c r="BI17">
        <f t="shared" ref="BI17:BI31" si="40">BH17*BJ17</f>
        <v>1180.1956497508972</v>
      </c>
      <c r="BJ17">
        <f t="shared" ref="BJ17:BJ31" si="41">($B$11*$D$9+$C$11*$D$9+$F$11*((CU17+CM17)/MAX(CU17+CM17+CV17, 0.1)*$I$9+CV17/MAX(CU17+CM17+CV17, 0.1)*$J$9))/($B$11+$C$11+$F$11)</f>
        <v>0.84298926563347365</v>
      </c>
      <c r="BK17">
        <f t="shared" ref="BK17:BK31" si="42">($B$11*$K$9+$C$11*$K$9+$F$11*((CU17+CM17)/MAX(CU17+CM17+CV17, 0.1)*$P$9+CV17/MAX(CU17+CM17+CV17, 0.1)*$Q$9))/($B$11+$C$11+$F$11)</f>
        <v>0.19597853126694736</v>
      </c>
      <c r="BL17">
        <v>6</v>
      </c>
      <c r="BM17">
        <v>0.5</v>
      </c>
      <c r="BN17" t="s">
        <v>290</v>
      </c>
      <c r="BO17">
        <v>2</v>
      </c>
      <c r="BP17">
        <v>1608321361.3499999</v>
      </c>
      <c r="BQ17">
        <v>401.124866666667</v>
      </c>
      <c r="BR17">
        <v>400.70653333333303</v>
      </c>
      <c r="BS17">
        <v>22.6548533333333</v>
      </c>
      <c r="BT17">
        <v>22.616603333333298</v>
      </c>
      <c r="BU17">
        <v>398.35486666666702</v>
      </c>
      <c r="BV17">
        <v>22.394853333333302</v>
      </c>
      <c r="BW17">
        <v>500.01576666666699</v>
      </c>
      <c r="BX17">
        <v>102.60550000000001</v>
      </c>
      <c r="BY17">
        <v>0.100011883333333</v>
      </c>
      <c r="BZ17">
        <v>27.989733333333302</v>
      </c>
      <c r="CA17">
        <v>29.440286666666701</v>
      </c>
      <c r="CB17">
        <v>999.9</v>
      </c>
      <c r="CC17">
        <v>0</v>
      </c>
      <c r="CD17">
        <v>0</v>
      </c>
      <c r="CE17">
        <v>10001.3176666667</v>
      </c>
      <c r="CF17">
        <v>0</v>
      </c>
      <c r="CG17">
        <v>499.52396666666698</v>
      </c>
      <c r="CH17">
        <v>1400.0126666666699</v>
      </c>
      <c r="CI17">
        <v>0.90000113333333298</v>
      </c>
      <c r="CJ17">
        <v>9.9998959999999998E-2</v>
      </c>
      <c r="CK17">
        <v>0</v>
      </c>
      <c r="CL17">
        <v>767.17880000000002</v>
      </c>
      <c r="CM17">
        <v>4.9997499999999997</v>
      </c>
      <c r="CN17">
        <v>10623.2866666667</v>
      </c>
      <c r="CO17">
        <v>12178.17</v>
      </c>
      <c r="CP17">
        <v>48.520633333333301</v>
      </c>
      <c r="CQ17">
        <v>51.3539666666667</v>
      </c>
      <c r="CR17">
        <v>49.633166666666703</v>
      </c>
      <c r="CS17">
        <v>50.089233333333297</v>
      </c>
      <c r="CT17">
        <v>49.504100000000001</v>
      </c>
      <c r="CU17">
        <v>1255.5126666666699</v>
      </c>
      <c r="CV17">
        <v>139.500333333333</v>
      </c>
      <c r="CW17">
        <v>0</v>
      </c>
      <c r="CX17">
        <v>873.20000004768394</v>
      </c>
      <c r="CY17">
        <v>0</v>
      </c>
      <c r="CZ17">
        <v>767.16665384615396</v>
      </c>
      <c r="DA17">
        <v>-1.8602051234124499</v>
      </c>
      <c r="DB17">
        <v>-39.165811946807203</v>
      </c>
      <c r="DC17">
        <v>10623.307692307701</v>
      </c>
      <c r="DD17">
        <v>15</v>
      </c>
      <c r="DE17">
        <v>1608321393.5999999</v>
      </c>
      <c r="DF17" t="s">
        <v>291</v>
      </c>
      <c r="DG17">
        <v>1608321393.5999999</v>
      </c>
      <c r="DH17">
        <v>1608321389.0999999</v>
      </c>
      <c r="DI17">
        <v>6</v>
      </c>
      <c r="DJ17">
        <v>-0.48499999999999999</v>
      </c>
      <c r="DK17">
        <v>2.8000000000000001E-2</v>
      </c>
      <c r="DL17">
        <v>2.77</v>
      </c>
      <c r="DM17">
        <v>0.26</v>
      </c>
      <c r="DN17">
        <v>400</v>
      </c>
      <c r="DO17">
        <v>23</v>
      </c>
      <c r="DP17">
        <v>0.36</v>
      </c>
      <c r="DQ17">
        <v>0.21</v>
      </c>
      <c r="DR17">
        <v>-0.78059934705040301</v>
      </c>
      <c r="DS17">
        <v>1.3570162152351599</v>
      </c>
      <c r="DT17">
        <v>9.8632863622690095E-2</v>
      </c>
      <c r="DU17">
        <v>0</v>
      </c>
      <c r="DV17">
        <v>0.91772283333333304</v>
      </c>
      <c r="DW17">
        <v>-1.66595418020022</v>
      </c>
      <c r="DX17">
        <v>0.12072429170168</v>
      </c>
      <c r="DY17">
        <v>0</v>
      </c>
      <c r="DZ17">
        <v>9.0805021000000003E-3</v>
      </c>
      <c r="EA17">
        <v>0.18023888358620699</v>
      </c>
      <c r="EB17">
        <v>1.30345872951605E-2</v>
      </c>
      <c r="EC17">
        <v>1</v>
      </c>
      <c r="ED17">
        <v>1</v>
      </c>
      <c r="EE17">
        <v>3</v>
      </c>
      <c r="EF17" t="s">
        <v>292</v>
      </c>
      <c r="EG17">
        <v>100</v>
      </c>
      <c r="EH17">
        <v>100</v>
      </c>
      <c r="EI17">
        <v>2.77</v>
      </c>
      <c r="EJ17">
        <v>0.26</v>
      </c>
      <c r="EK17">
        <v>3.2549500000000098</v>
      </c>
      <c r="EL17">
        <v>0</v>
      </c>
      <c r="EM17">
        <v>0</v>
      </c>
      <c r="EN17">
        <v>0</v>
      </c>
      <c r="EO17">
        <v>0.23236500000000099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24</v>
      </c>
      <c r="EX17">
        <v>24.1</v>
      </c>
      <c r="EY17">
        <v>2</v>
      </c>
      <c r="EZ17">
        <v>510.99200000000002</v>
      </c>
      <c r="FA17">
        <v>490.363</v>
      </c>
      <c r="FB17">
        <v>23.660399999999999</v>
      </c>
      <c r="FC17">
        <v>34.134799999999998</v>
      </c>
      <c r="FD17">
        <v>30.000499999999999</v>
      </c>
      <c r="FE17">
        <v>34.005099999999999</v>
      </c>
      <c r="FF17">
        <v>33.963000000000001</v>
      </c>
      <c r="FG17">
        <v>20.4605</v>
      </c>
      <c r="FH17">
        <v>17.898700000000002</v>
      </c>
      <c r="FI17">
        <v>79.668400000000005</v>
      </c>
      <c r="FJ17">
        <v>23.668299999999999</v>
      </c>
      <c r="FK17">
        <v>400.327</v>
      </c>
      <c r="FL17">
        <v>22.663599999999999</v>
      </c>
      <c r="FM17">
        <v>101.218</v>
      </c>
      <c r="FN17">
        <v>100.57299999999999</v>
      </c>
    </row>
    <row r="18" spans="1:170" x14ac:dyDescent="0.25">
      <c r="A18">
        <v>2</v>
      </c>
      <c r="B18">
        <v>1608321485.0999999</v>
      </c>
      <c r="C18">
        <v>116</v>
      </c>
      <c r="D18" t="s">
        <v>293</v>
      </c>
      <c r="E18" t="s">
        <v>294</v>
      </c>
      <c r="F18" t="s">
        <v>285</v>
      </c>
      <c r="G18" t="s">
        <v>286</v>
      </c>
      <c r="H18">
        <v>1608321477.3499999</v>
      </c>
      <c r="I18">
        <f t="shared" si="0"/>
        <v>7.3307654355429577E-5</v>
      </c>
      <c r="J18">
        <f t="shared" si="1"/>
        <v>-1.2798152462332888</v>
      </c>
      <c r="K18">
        <f t="shared" si="2"/>
        <v>58.986686666666699</v>
      </c>
      <c r="L18">
        <f t="shared" si="3"/>
        <v>553.60049428707111</v>
      </c>
      <c r="M18">
        <f t="shared" si="4"/>
        <v>56.857932718937384</v>
      </c>
      <c r="N18">
        <f t="shared" si="5"/>
        <v>6.0582696302059693</v>
      </c>
      <c r="O18">
        <f t="shared" si="6"/>
        <v>4.0700193399114109E-3</v>
      </c>
      <c r="P18">
        <f t="shared" si="7"/>
        <v>2.9748523376060989</v>
      </c>
      <c r="Q18">
        <f t="shared" si="8"/>
        <v>4.0669283422107407E-3</v>
      </c>
      <c r="R18">
        <f t="shared" si="9"/>
        <v>2.5421077256628059E-3</v>
      </c>
      <c r="S18">
        <f t="shared" si="10"/>
        <v>231.29514433687112</v>
      </c>
      <c r="T18">
        <f t="shared" si="11"/>
        <v>29.323719173488712</v>
      </c>
      <c r="U18">
        <f t="shared" si="12"/>
        <v>29.439816666666701</v>
      </c>
      <c r="V18">
        <f t="shared" si="13"/>
        <v>4.1252705539703065</v>
      </c>
      <c r="W18">
        <f t="shared" si="14"/>
        <v>61.460598562674321</v>
      </c>
      <c r="X18">
        <f t="shared" si="15"/>
        <v>2.3321666666498464</v>
      </c>
      <c r="Y18">
        <f t="shared" si="16"/>
        <v>3.7945720041623483</v>
      </c>
      <c r="Z18">
        <f t="shared" si="17"/>
        <v>1.7931038873204601</v>
      </c>
      <c r="AA18">
        <f t="shared" si="18"/>
        <v>-3.2328675570744445</v>
      </c>
      <c r="AB18">
        <f t="shared" si="19"/>
        <v>-231.11220152963872</v>
      </c>
      <c r="AC18">
        <f t="shared" si="20"/>
        <v>-17.056127515473424</v>
      </c>
      <c r="AD18">
        <f t="shared" si="21"/>
        <v>-20.106052265315498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54074.906503697217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747.69871999999998</v>
      </c>
      <c r="AR18">
        <v>797.3</v>
      </c>
      <c r="AS18">
        <f t="shared" si="27"/>
        <v>6.2211564028596511E-2</v>
      </c>
      <c r="AT18">
        <v>0.5</v>
      </c>
      <c r="AU18">
        <f t="shared" si="28"/>
        <v>1180.2063497508905</v>
      </c>
      <c r="AV18">
        <f t="shared" si="29"/>
        <v>-1.2798152462332888</v>
      </c>
      <c r="AW18">
        <f t="shared" si="30"/>
        <v>36.711241447241846</v>
      </c>
      <c r="AX18">
        <f t="shared" si="31"/>
        <v>0.27146619841966629</v>
      </c>
      <c r="AY18">
        <f t="shared" si="32"/>
        <v>-5.9486865713377429E-4</v>
      </c>
      <c r="AZ18">
        <f t="shared" si="33"/>
        <v>3.0914085036999874</v>
      </c>
      <c r="BA18" t="s">
        <v>296</v>
      </c>
      <c r="BB18">
        <v>580.86</v>
      </c>
      <c r="BC18">
        <f t="shared" si="34"/>
        <v>216.43999999999994</v>
      </c>
      <c r="BD18">
        <f t="shared" si="35"/>
        <v>0.22916873036407312</v>
      </c>
      <c r="BE18">
        <f t="shared" si="36"/>
        <v>0.91927555366586855</v>
      </c>
      <c r="BF18">
        <f t="shared" si="37"/>
        <v>0.60620159819497887</v>
      </c>
      <c r="BG18">
        <f t="shared" si="38"/>
        <v>0.96786971724626214</v>
      </c>
      <c r="BH18">
        <f t="shared" si="39"/>
        <v>1400.0253333333301</v>
      </c>
      <c r="BI18">
        <f t="shared" si="40"/>
        <v>1180.2063497508905</v>
      </c>
      <c r="BJ18">
        <f t="shared" si="41"/>
        <v>0.84298928144459284</v>
      </c>
      <c r="BK18">
        <f t="shared" si="42"/>
        <v>0.19597856288918564</v>
      </c>
      <c r="BL18">
        <v>6</v>
      </c>
      <c r="BM18">
        <v>0.5</v>
      </c>
      <c r="BN18" t="s">
        <v>290</v>
      </c>
      <c r="BO18">
        <v>2</v>
      </c>
      <c r="BP18">
        <v>1608321477.3499999</v>
      </c>
      <c r="BQ18">
        <v>58.986686666666699</v>
      </c>
      <c r="BR18">
        <v>57.456126666666698</v>
      </c>
      <c r="BS18">
        <v>22.707273333333301</v>
      </c>
      <c r="BT18">
        <v>22.621303333333302</v>
      </c>
      <c r="BU18">
        <v>56.216686666666703</v>
      </c>
      <c r="BV18">
        <v>22.447383333333299</v>
      </c>
      <c r="BW18">
        <v>500.00956666666701</v>
      </c>
      <c r="BX18">
        <v>102.6057</v>
      </c>
      <c r="BY18">
        <v>0.10001162</v>
      </c>
      <c r="BZ18">
        <v>27.99879</v>
      </c>
      <c r="CA18">
        <v>29.439816666666701</v>
      </c>
      <c r="CB18">
        <v>999.9</v>
      </c>
      <c r="CC18">
        <v>0</v>
      </c>
      <c r="CD18">
        <v>0</v>
      </c>
      <c r="CE18">
        <v>9999.98966666667</v>
      </c>
      <c r="CF18">
        <v>0</v>
      </c>
      <c r="CG18">
        <v>928.63969999999995</v>
      </c>
      <c r="CH18">
        <v>1400.0253333333301</v>
      </c>
      <c r="CI18">
        <v>0.90000006666666699</v>
      </c>
      <c r="CJ18">
        <v>0.100000013333333</v>
      </c>
      <c r="CK18">
        <v>0</v>
      </c>
      <c r="CL18">
        <v>747.69343333333302</v>
      </c>
      <c r="CM18">
        <v>4.9997499999999997</v>
      </c>
      <c r="CN18">
        <v>10333.0133333333</v>
      </c>
      <c r="CO18">
        <v>12178.256666666701</v>
      </c>
      <c r="CP18">
        <v>48.231099999999998</v>
      </c>
      <c r="CQ18">
        <v>51.061999999999998</v>
      </c>
      <c r="CR18">
        <v>49.293399999999998</v>
      </c>
      <c r="CS18">
        <v>49.8645</v>
      </c>
      <c r="CT18">
        <v>49.2395</v>
      </c>
      <c r="CU18">
        <v>1255.5233333333299</v>
      </c>
      <c r="CV18">
        <v>139.50233333333301</v>
      </c>
      <c r="CW18">
        <v>0</v>
      </c>
      <c r="CX18">
        <v>115.30000019073501</v>
      </c>
      <c r="CY18">
        <v>0</v>
      </c>
      <c r="CZ18">
        <v>747.69871999999998</v>
      </c>
      <c r="DA18">
        <v>-0.36707691133570303</v>
      </c>
      <c r="DB18">
        <v>-29.376923132606901</v>
      </c>
      <c r="DC18">
        <v>10332.716</v>
      </c>
      <c r="DD18">
        <v>15</v>
      </c>
      <c r="DE18">
        <v>1608321393.5999999</v>
      </c>
      <c r="DF18" t="s">
        <v>291</v>
      </c>
      <c r="DG18">
        <v>1608321393.5999999</v>
      </c>
      <c r="DH18">
        <v>1608321389.0999999</v>
      </c>
      <c r="DI18">
        <v>6</v>
      </c>
      <c r="DJ18">
        <v>-0.48499999999999999</v>
      </c>
      <c r="DK18">
        <v>2.8000000000000001E-2</v>
      </c>
      <c r="DL18">
        <v>2.77</v>
      </c>
      <c r="DM18">
        <v>0.26</v>
      </c>
      <c r="DN18">
        <v>400</v>
      </c>
      <c r="DO18">
        <v>23</v>
      </c>
      <c r="DP18">
        <v>0.36</v>
      </c>
      <c r="DQ18">
        <v>0.21</v>
      </c>
      <c r="DR18">
        <v>-1.2800132654805301</v>
      </c>
      <c r="DS18">
        <v>0.19671879735450401</v>
      </c>
      <c r="DT18">
        <v>2.3348082598663299E-2</v>
      </c>
      <c r="DU18">
        <v>1</v>
      </c>
      <c r="DV18">
        <v>1.53005666666667</v>
      </c>
      <c r="DW18">
        <v>-0.19276778642936299</v>
      </c>
      <c r="DX18">
        <v>2.8443887490207001E-2</v>
      </c>
      <c r="DY18">
        <v>1</v>
      </c>
      <c r="DZ18">
        <v>8.4971496666666604E-2</v>
      </c>
      <c r="EA18">
        <v>0.11906636796440501</v>
      </c>
      <c r="EB18">
        <v>8.7190520844291804E-3</v>
      </c>
      <c r="EC18">
        <v>1</v>
      </c>
      <c r="ED18">
        <v>3</v>
      </c>
      <c r="EE18">
        <v>3</v>
      </c>
      <c r="EF18" t="s">
        <v>297</v>
      </c>
      <c r="EG18">
        <v>100</v>
      </c>
      <c r="EH18">
        <v>100</v>
      </c>
      <c r="EI18">
        <v>2.77</v>
      </c>
      <c r="EJ18">
        <v>0.25990000000000002</v>
      </c>
      <c r="EK18">
        <v>2.76999999999998</v>
      </c>
      <c r="EL18">
        <v>0</v>
      </c>
      <c r="EM18">
        <v>0</v>
      </c>
      <c r="EN18">
        <v>0</v>
      </c>
      <c r="EO18">
        <v>0.25988999999999501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1.5</v>
      </c>
      <c r="EX18">
        <v>1.6</v>
      </c>
      <c r="EY18">
        <v>2</v>
      </c>
      <c r="EZ18">
        <v>511.767</v>
      </c>
      <c r="FA18">
        <v>488.69400000000002</v>
      </c>
      <c r="FB18">
        <v>23.734300000000001</v>
      </c>
      <c r="FC18">
        <v>34.264699999999998</v>
      </c>
      <c r="FD18">
        <v>30.000699999999998</v>
      </c>
      <c r="FE18">
        <v>34.162599999999998</v>
      </c>
      <c r="FF18">
        <v>34.127800000000001</v>
      </c>
      <c r="FG18">
        <v>0</v>
      </c>
      <c r="FH18">
        <v>16.523499999999999</v>
      </c>
      <c r="FI18">
        <v>79.668400000000005</v>
      </c>
      <c r="FJ18">
        <v>23.7334</v>
      </c>
      <c r="FK18">
        <v>0</v>
      </c>
      <c r="FL18">
        <v>22.6022</v>
      </c>
      <c r="FM18">
        <v>101.19499999999999</v>
      </c>
      <c r="FN18">
        <v>100.55500000000001</v>
      </c>
    </row>
    <row r="19" spans="1:170" x14ac:dyDescent="0.25">
      <c r="A19">
        <v>3</v>
      </c>
      <c r="B19">
        <v>1608321605.5999999</v>
      </c>
      <c r="C19">
        <v>236.5</v>
      </c>
      <c r="D19" t="s">
        <v>298</v>
      </c>
      <c r="E19" t="s">
        <v>299</v>
      </c>
      <c r="F19" t="s">
        <v>285</v>
      </c>
      <c r="G19" t="s">
        <v>286</v>
      </c>
      <c r="H19">
        <v>1608321597.5999999</v>
      </c>
      <c r="I19">
        <f t="shared" si="0"/>
        <v>6.1153062747849738E-5</v>
      </c>
      <c r="J19">
        <f t="shared" si="1"/>
        <v>-1.189315051530345</v>
      </c>
      <c r="K19">
        <f t="shared" si="2"/>
        <v>79.4204193548387</v>
      </c>
      <c r="L19">
        <f t="shared" si="3"/>
        <v>634.72652842007699</v>
      </c>
      <c r="M19">
        <f t="shared" si="4"/>
        <v>65.189516285148613</v>
      </c>
      <c r="N19">
        <f t="shared" si="5"/>
        <v>8.156865183802557</v>
      </c>
      <c r="O19">
        <f t="shared" si="6"/>
        <v>3.365660002191921E-3</v>
      </c>
      <c r="P19">
        <f t="shared" si="7"/>
        <v>2.9747781128066171</v>
      </c>
      <c r="Q19">
        <f t="shared" si="8"/>
        <v>3.363545935448433E-3</v>
      </c>
      <c r="R19">
        <f t="shared" si="9"/>
        <v>2.1024060350089812E-3</v>
      </c>
      <c r="S19">
        <f t="shared" si="10"/>
        <v>231.29229677753892</v>
      </c>
      <c r="T19">
        <f t="shared" si="11"/>
        <v>29.314813546848939</v>
      </c>
      <c r="U19">
        <f t="shared" si="12"/>
        <v>29.441680645161298</v>
      </c>
      <c r="V19">
        <f t="shared" si="13"/>
        <v>4.1257140803298009</v>
      </c>
      <c r="W19">
        <f t="shared" si="14"/>
        <v>61.103562904823818</v>
      </c>
      <c r="X19">
        <f t="shared" si="15"/>
        <v>2.3169911046730149</v>
      </c>
      <c r="Y19">
        <f t="shared" si="16"/>
        <v>3.7919083512069642</v>
      </c>
      <c r="Z19">
        <f t="shared" si="17"/>
        <v>1.808722975656786</v>
      </c>
      <c r="AA19">
        <f t="shared" si="18"/>
        <v>-2.6968500671801734</v>
      </c>
      <c r="AB19">
        <f t="shared" si="19"/>
        <v>-233.33707887961705</v>
      </c>
      <c r="AC19">
        <f t="shared" si="20"/>
        <v>-17.219883895177254</v>
      </c>
      <c r="AD19">
        <f t="shared" si="21"/>
        <v>-21.961516064435557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54074.875140676369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740.32811538461499</v>
      </c>
      <c r="AR19">
        <v>785.62</v>
      </c>
      <c r="AS19">
        <f t="shared" si="27"/>
        <v>5.7651134919407654E-2</v>
      </c>
      <c r="AT19">
        <v>0.5</v>
      </c>
      <c r="AU19">
        <f t="shared" si="28"/>
        <v>1180.1944749408171</v>
      </c>
      <c r="AV19">
        <f t="shared" si="29"/>
        <v>-1.189315051530345</v>
      </c>
      <c r="AW19">
        <f t="shared" si="30"/>
        <v>34.019775452976262</v>
      </c>
      <c r="AX19">
        <f t="shared" si="31"/>
        <v>0.26635014383544209</v>
      </c>
      <c r="AY19">
        <f t="shared" si="32"/>
        <v>-5.1819220026834141E-4</v>
      </c>
      <c r="AZ19">
        <f t="shared" si="33"/>
        <v>3.1522364501922051</v>
      </c>
      <c r="BA19" t="s">
        <v>301</v>
      </c>
      <c r="BB19">
        <v>576.37</v>
      </c>
      <c r="BC19">
        <f t="shared" si="34"/>
        <v>209.25</v>
      </c>
      <c r="BD19">
        <f t="shared" si="35"/>
        <v>0.216448671997061</v>
      </c>
      <c r="BE19">
        <f t="shared" si="36"/>
        <v>0.92208764162921542</v>
      </c>
      <c r="BF19">
        <f t="shared" si="37"/>
        <v>0.64570712609392245</v>
      </c>
      <c r="BG19">
        <f t="shared" si="38"/>
        <v>0.97245621920482916</v>
      </c>
      <c r="BH19">
        <f t="shared" si="39"/>
        <v>1400.0116129032299</v>
      </c>
      <c r="BI19">
        <f t="shared" si="40"/>
        <v>1180.1944749408171</v>
      </c>
      <c r="BJ19">
        <f t="shared" si="41"/>
        <v>0.84298906099316284</v>
      </c>
      <c r="BK19">
        <f t="shared" si="42"/>
        <v>0.19597812198632558</v>
      </c>
      <c r="BL19">
        <v>6</v>
      </c>
      <c r="BM19">
        <v>0.5</v>
      </c>
      <c r="BN19" t="s">
        <v>290</v>
      </c>
      <c r="BO19">
        <v>2</v>
      </c>
      <c r="BP19">
        <v>1608321597.5999999</v>
      </c>
      <c r="BQ19">
        <v>79.4204193548387</v>
      </c>
      <c r="BR19">
        <v>77.999116129032203</v>
      </c>
      <c r="BS19">
        <v>22.559696774193501</v>
      </c>
      <c r="BT19">
        <v>22.487970967741902</v>
      </c>
      <c r="BU19">
        <v>76.650422580645198</v>
      </c>
      <c r="BV19">
        <v>22.2998032258065</v>
      </c>
      <c r="BW19">
        <v>500.016419354839</v>
      </c>
      <c r="BX19">
        <v>102.604870967742</v>
      </c>
      <c r="BY19">
        <v>0.100015887096774</v>
      </c>
      <c r="BZ19">
        <v>27.986745161290301</v>
      </c>
      <c r="CA19">
        <v>29.441680645161298</v>
      </c>
      <c r="CB19">
        <v>999.9</v>
      </c>
      <c r="CC19">
        <v>0</v>
      </c>
      <c r="CD19">
        <v>0</v>
      </c>
      <c r="CE19">
        <v>9999.6506451612895</v>
      </c>
      <c r="CF19">
        <v>0</v>
      </c>
      <c r="CG19">
        <v>1345.4629032258099</v>
      </c>
      <c r="CH19">
        <v>1400.0116129032299</v>
      </c>
      <c r="CI19">
        <v>0.90000796774193603</v>
      </c>
      <c r="CJ19">
        <v>9.99923387096774E-2</v>
      </c>
      <c r="CK19">
        <v>0</v>
      </c>
      <c r="CL19">
        <v>740.35832258064499</v>
      </c>
      <c r="CM19">
        <v>4.9997499999999997</v>
      </c>
      <c r="CN19">
        <v>10216.3548387097</v>
      </c>
      <c r="CO19">
        <v>12178.1935483871</v>
      </c>
      <c r="CP19">
        <v>47.936999999999998</v>
      </c>
      <c r="CQ19">
        <v>50.804000000000002</v>
      </c>
      <c r="CR19">
        <v>49</v>
      </c>
      <c r="CS19">
        <v>49.668999999999997</v>
      </c>
      <c r="CT19">
        <v>49</v>
      </c>
      <c r="CU19">
        <v>1255.52096774194</v>
      </c>
      <c r="CV19">
        <v>139.49064516128999</v>
      </c>
      <c r="CW19">
        <v>0</v>
      </c>
      <c r="CX19">
        <v>119.60000014305101</v>
      </c>
      <c r="CY19">
        <v>0</v>
      </c>
      <c r="CZ19">
        <v>740.32811538461499</v>
      </c>
      <c r="DA19">
        <v>-0.82116239054361995</v>
      </c>
      <c r="DB19">
        <v>-17.7435897298611</v>
      </c>
      <c r="DC19">
        <v>10216.3384615385</v>
      </c>
      <c r="DD19">
        <v>15</v>
      </c>
      <c r="DE19">
        <v>1608321393.5999999</v>
      </c>
      <c r="DF19" t="s">
        <v>291</v>
      </c>
      <c r="DG19">
        <v>1608321393.5999999</v>
      </c>
      <c r="DH19">
        <v>1608321389.0999999</v>
      </c>
      <c r="DI19">
        <v>6</v>
      </c>
      <c r="DJ19">
        <v>-0.48499999999999999</v>
      </c>
      <c r="DK19">
        <v>2.8000000000000001E-2</v>
      </c>
      <c r="DL19">
        <v>2.77</v>
      </c>
      <c r="DM19">
        <v>0.26</v>
      </c>
      <c r="DN19">
        <v>400</v>
      </c>
      <c r="DO19">
        <v>23</v>
      </c>
      <c r="DP19">
        <v>0.36</v>
      </c>
      <c r="DQ19">
        <v>0.21</v>
      </c>
      <c r="DR19">
        <v>-1.19927500407306</v>
      </c>
      <c r="DS19">
        <v>3.3578177076771798</v>
      </c>
      <c r="DT19">
        <v>0.24415889493123299</v>
      </c>
      <c r="DU19">
        <v>0</v>
      </c>
      <c r="DV19">
        <v>1.4046006666666699</v>
      </c>
      <c r="DW19">
        <v>-3.9139803337041101</v>
      </c>
      <c r="DX19">
        <v>0.28581300393711201</v>
      </c>
      <c r="DY19">
        <v>0</v>
      </c>
      <c r="DZ19">
        <v>7.0641646666666696E-2</v>
      </c>
      <c r="EA19">
        <v>5.3822800444938902E-2</v>
      </c>
      <c r="EB19">
        <v>1.3217146058251601E-2</v>
      </c>
      <c r="EC19">
        <v>1</v>
      </c>
      <c r="ED19">
        <v>1</v>
      </c>
      <c r="EE19">
        <v>3</v>
      </c>
      <c r="EF19" t="s">
        <v>292</v>
      </c>
      <c r="EG19">
        <v>100</v>
      </c>
      <c r="EH19">
        <v>100</v>
      </c>
      <c r="EI19">
        <v>2.77</v>
      </c>
      <c r="EJ19">
        <v>0.25979999999999998</v>
      </c>
      <c r="EK19">
        <v>2.76999999999998</v>
      </c>
      <c r="EL19">
        <v>0</v>
      </c>
      <c r="EM19">
        <v>0</v>
      </c>
      <c r="EN19">
        <v>0</v>
      </c>
      <c r="EO19">
        <v>0.25988999999999501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3.5</v>
      </c>
      <c r="EX19">
        <v>3.6</v>
      </c>
      <c r="EY19">
        <v>2</v>
      </c>
      <c r="EZ19">
        <v>512.40300000000002</v>
      </c>
      <c r="FA19">
        <v>488.315</v>
      </c>
      <c r="FB19">
        <v>23.863900000000001</v>
      </c>
      <c r="FC19">
        <v>34.361499999999999</v>
      </c>
      <c r="FD19">
        <v>30.000299999999999</v>
      </c>
      <c r="FE19">
        <v>34.280999999999999</v>
      </c>
      <c r="FF19">
        <v>34.247300000000003</v>
      </c>
      <c r="FG19">
        <v>5.91676</v>
      </c>
      <c r="FH19">
        <v>16.006399999999999</v>
      </c>
      <c r="FI19">
        <v>79.668400000000005</v>
      </c>
      <c r="FJ19">
        <v>23.864599999999999</v>
      </c>
      <c r="FK19">
        <v>78.284300000000002</v>
      </c>
      <c r="FL19">
        <v>22.5154</v>
      </c>
      <c r="FM19">
        <v>101.184</v>
      </c>
      <c r="FN19">
        <v>100.54</v>
      </c>
    </row>
    <row r="20" spans="1:170" x14ac:dyDescent="0.25">
      <c r="A20">
        <v>4</v>
      </c>
      <c r="B20">
        <v>1608321690.0999999</v>
      </c>
      <c r="C20">
        <v>321</v>
      </c>
      <c r="D20" t="s">
        <v>302</v>
      </c>
      <c r="E20" t="s">
        <v>303</v>
      </c>
      <c r="F20" t="s">
        <v>285</v>
      </c>
      <c r="G20" t="s">
        <v>286</v>
      </c>
      <c r="H20">
        <v>1608321682.0999999</v>
      </c>
      <c r="I20">
        <f t="shared" si="0"/>
        <v>1.4794214868748146E-5</v>
      </c>
      <c r="J20">
        <f t="shared" si="1"/>
        <v>-0.96040578658955211</v>
      </c>
      <c r="K20">
        <f t="shared" si="2"/>
        <v>99.768238709677405</v>
      </c>
      <c r="L20">
        <f t="shared" si="3"/>
        <v>1954.5712555790728</v>
      </c>
      <c r="M20">
        <f t="shared" si="4"/>
        <v>200.74062075543719</v>
      </c>
      <c r="N20">
        <f t="shared" si="5"/>
        <v>10.246512176566211</v>
      </c>
      <c r="O20">
        <f t="shared" si="6"/>
        <v>8.154680346165456E-4</v>
      </c>
      <c r="P20">
        <f t="shared" si="7"/>
        <v>2.9751346818304309</v>
      </c>
      <c r="Q20">
        <f t="shared" si="8"/>
        <v>8.1534387986881393E-4</v>
      </c>
      <c r="R20">
        <f t="shared" si="9"/>
        <v>5.0960107787563339E-4</v>
      </c>
      <c r="S20">
        <f t="shared" si="10"/>
        <v>231.28895385997404</v>
      </c>
      <c r="T20">
        <f t="shared" si="11"/>
        <v>29.324398102148582</v>
      </c>
      <c r="U20">
        <f t="shared" si="12"/>
        <v>29.438474193548402</v>
      </c>
      <c r="V20">
        <f t="shared" si="13"/>
        <v>4.1249511435156094</v>
      </c>
      <c r="W20">
        <f t="shared" si="14"/>
        <v>61.187801243476883</v>
      </c>
      <c r="X20">
        <f t="shared" si="15"/>
        <v>2.3198977983672395</v>
      </c>
      <c r="Y20">
        <f t="shared" si="16"/>
        <v>3.791438409652871</v>
      </c>
      <c r="Z20">
        <f t="shared" si="17"/>
        <v>1.8050533451483699</v>
      </c>
      <c r="AA20">
        <f t="shared" si="18"/>
        <v>-0.6524248757117932</v>
      </c>
      <c r="AB20">
        <f t="shared" si="19"/>
        <v>-233.19171703371671</v>
      </c>
      <c r="AC20">
        <f t="shared" si="20"/>
        <v>-17.206637623534093</v>
      </c>
      <c r="AD20">
        <f t="shared" si="21"/>
        <v>-19.76182567298855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54085.680952328352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304</v>
      </c>
      <c r="AQ20">
        <v>735.88353846153802</v>
      </c>
      <c r="AR20">
        <v>782.61</v>
      </c>
      <c r="AS20">
        <f t="shared" si="27"/>
        <v>5.9705934678143668E-2</v>
      </c>
      <c r="AT20">
        <v>0.5</v>
      </c>
      <c r="AU20">
        <f t="shared" si="28"/>
        <v>1180.1766201021244</v>
      </c>
      <c r="AV20">
        <f t="shared" si="29"/>
        <v>-0.96040578658955211</v>
      </c>
      <c r="AW20">
        <f t="shared" si="30"/>
        <v>35.231774094244905</v>
      </c>
      <c r="AX20">
        <f t="shared" si="31"/>
        <v>0.27058177125260346</v>
      </c>
      <c r="AY20">
        <f t="shared" si="32"/>
        <v>-3.2423816931758612E-4</v>
      </c>
      <c r="AZ20">
        <f t="shared" si="33"/>
        <v>3.168206386322689</v>
      </c>
      <c r="BA20" t="s">
        <v>305</v>
      </c>
      <c r="BB20">
        <v>570.85</v>
      </c>
      <c r="BC20">
        <f t="shared" si="34"/>
        <v>211.76</v>
      </c>
      <c r="BD20">
        <f t="shared" si="35"/>
        <v>0.22065763854581599</v>
      </c>
      <c r="BE20">
        <f t="shared" si="36"/>
        <v>0.92131478914845621</v>
      </c>
      <c r="BF20">
        <f t="shared" si="37"/>
        <v>0.69602740824768794</v>
      </c>
      <c r="BG20">
        <f t="shared" si="38"/>
        <v>0.97363818589106932</v>
      </c>
      <c r="BH20">
        <f t="shared" si="39"/>
        <v>1399.9903225806499</v>
      </c>
      <c r="BI20">
        <f t="shared" si="40"/>
        <v>1180.1766201021244</v>
      </c>
      <c r="BJ20">
        <f t="shared" si="41"/>
        <v>0.84298912718672558</v>
      </c>
      <c r="BK20">
        <f t="shared" si="42"/>
        <v>0.19597825437345123</v>
      </c>
      <c r="BL20">
        <v>6</v>
      </c>
      <c r="BM20">
        <v>0.5</v>
      </c>
      <c r="BN20" t="s">
        <v>290</v>
      </c>
      <c r="BO20">
        <v>2</v>
      </c>
      <c r="BP20">
        <v>1608321682.0999999</v>
      </c>
      <c r="BQ20">
        <v>99.768238709677405</v>
      </c>
      <c r="BR20">
        <v>98.617551612903199</v>
      </c>
      <c r="BS20">
        <v>22.588380645161301</v>
      </c>
      <c r="BT20">
        <v>22.5710290322581</v>
      </c>
      <c r="BU20">
        <v>96.998241935483904</v>
      </c>
      <c r="BV20">
        <v>22.3284870967742</v>
      </c>
      <c r="BW20">
        <v>500.01245161290302</v>
      </c>
      <c r="BX20">
        <v>102.603161290323</v>
      </c>
      <c r="BY20">
        <v>9.9986616129032202E-2</v>
      </c>
      <c r="BZ20">
        <v>27.984619354838699</v>
      </c>
      <c r="CA20">
        <v>29.438474193548402</v>
      </c>
      <c r="CB20">
        <v>999.9</v>
      </c>
      <c r="CC20">
        <v>0</v>
      </c>
      <c r="CD20">
        <v>0</v>
      </c>
      <c r="CE20">
        <v>10001.8341935484</v>
      </c>
      <c r="CF20">
        <v>0</v>
      </c>
      <c r="CG20">
        <v>1447.26774193548</v>
      </c>
      <c r="CH20">
        <v>1399.9903225806499</v>
      </c>
      <c r="CI20">
        <v>0.90000577419354799</v>
      </c>
      <c r="CJ20">
        <v>9.99945E-2</v>
      </c>
      <c r="CK20">
        <v>0</v>
      </c>
      <c r="CL20">
        <v>735.90912903225797</v>
      </c>
      <c r="CM20">
        <v>4.9997499999999997</v>
      </c>
      <c r="CN20">
        <v>10150.793548387101</v>
      </c>
      <c r="CO20">
        <v>12177.983870967701</v>
      </c>
      <c r="CP20">
        <v>47.929000000000002</v>
      </c>
      <c r="CQ20">
        <v>50.625</v>
      </c>
      <c r="CR20">
        <v>48.933</v>
      </c>
      <c r="CS20">
        <v>49.610774193548401</v>
      </c>
      <c r="CT20">
        <v>48.933</v>
      </c>
      <c r="CU20">
        <v>1255.49870967742</v>
      </c>
      <c r="CV20">
        <v>139.49161290322601</v>
      </c>
      <c r="CW20">
        <v>0</v>
      </c>
      <c r="CX20">
        <v>83.600000143051105</v>
      </c>
      <c r="CY20">
        <v>0</v>
      </c>
      <c r="CZ20">
        <v>735.88353846153802</v>
      </c>
      <c r="DA20">
        <v>-1.5839999929120301</v>
      </c>
      <c r="DB20">
        <v>-26.263247880914001</v>
      </c>
      <c r="DC20">
        <v>10150.6846153846</v>
      </c>
      <c r="DD20">
        <v>15</v>
      </c>
      <c r="DE20">
        <v>1608321393.5999999</v>
      </c>
      <c r="DF20" t="s">
        <v>291</v>
      </c>
      <c r="DG20">
        <v>1608321393.5999999</v>
      </c>
      <c r="DH20">
        <v>1608321389.0999999</v>
      </c>
      <c r="DI20">
        <v>6</v>
      </c>
      <c r="DJ20">
        <v>-0.48499999999999999</v>
      </c>
      <c r="DK20">
        <v>2.8000000000000001E-2</v>
      </c>
      <c r="DL20">
        <v>2.77</v>
      </c>
      <c r="DM20">
        <v>0.26</v>
      </c>
      <c r="DN20">
        <v>400</v>
      </c>
      <c r="DO20">
        <v>23</v>
      </c>
      <c r="DP20">
        <v>0.36</v>
      </c>
      <c r="DQ20">
        <v>0.21</v>
      </c>
      <c r="DR20">
        <v>-0.96372171341022395</v>
      </c>
      <c r="DS20">
        <v>0.10071607679408499</v>
      </c>
      <c r="DT20">
        <v>2.7115540222527101E-2</v>
      </c>
      <c r="DU20">
        <v>1</v>
      </c>
      <c r="DV20">
        <v>1.1500953333333299</v>
      </c>
      <c r="DW20">
        <v>-1.96100556173548E-2</v>
      </c>
      <c r="DX20">
        <v>2.74821063886223E-2</v>
      </c>
      <c r="DY20">
        <v>1</v>
      </c>
      <c r="DZ20">
        <v>1.7692753483333299E-2</v>
      </c>
      <c r="EA20">
        <v>0.15494190982424899</v>
      </c>
      <c r="EB20">
        <v>1.41958292417183E-2</v>
      </c>
      <c r="EC20">
        <v>1</v>
      </c>
      <c r="ED20">
        <v>3</v>
      </c>
      <c r="EE20">
        <v>3</v>
      </c>
      <c r="EF20" t="s">
        <v>297</v>
      </c>
      <c r="EG20">
        <v>100</v>
      </c>
      <c r="EH20">
        <v>100</v>
      </c>
      <c r="EI20">
        <v>2.77</v>
      </c>
      <c r="EJ20">
        <v>0.25990000000000002</v>
      </c>
      <c r="EK20">
        <v>2.76999999999998</v>
      </c>
      <c r="EL20">
        <v>0</v>
      </c>
      <c r="EM20">
        <v>0</v>
      </c>
      <c r="EN20">
        <v>0</v>
      </c>
      <c r="EO20">
        <v>0.25988999999999501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4.9000000000000004</v>
      </c>
      <c r="EX20">
        <v>5</v>
      </c>
      <c r="EY20">
        <v>2</v>
      </c>
      <c r="EZ20">
        <v>512.14800000000002</v>
      </c>
      <c r="FA20">
        <v>488.23</v>
      </c>
      <c r="FB20">
        <v>23.685500000000001</v>
      </c>
      <c r="FC20">
        <v>34.416400000000003</v>
      </c>
      <c r="FD20">
        <v>30.000499999999999</v>
      </c>
      <c r="FE20">
        <v>34.345599999999997</v>
      </c>
      <c r="FF20">
        <v>34.314799999999998</v>
      </c>
      <c r="FG20">
        <v>6.7834000000000003</v>
      </c>
      <c r="FH20">
        <v>15.465199999999999</v>
      </c>
      <c r="FI20">
        <v>80.815799999999996</v>
      </c>
      <c r="FJ20">
        <v>23.686499999999999</v>
      </c>
      <c r="FK20">
        <v>98.573599999999999</v>
      </c>
      <c r="FL20">
        <v>22.5944</v>
      </c>
      <c r="FM20">
        <v>101.179</v>
      </c>
      <c r="FN20">
        <v>100.532</v>
      </c>
    </row>
    <row r="21" spans="1:170" x14ac:dyDescent="0.25">
      <c r="A21">
        <v>5</v>
      </c>
      <c r="B21">
        <v>1608321772.0999999</v>
      </c>
      <c r="C21">
        <v>403</v>
      </c>
      <c r="D21" t="s">
        <v>306</v>
      </c>
      <c r="E21" t="s">
        <v>307</v>
      </c>
      <c r="F21" t="s">
        <v>285</v>
      </c>
      <c r="G21" t="s">
        <v>286</v>
      </c>
      <c r="H21">
        <v>1608321764.3499999</v>
      </c>
      <c r="I21">
        <f t="shared" si="0"/>
        <v>-2.5719510211324575E-6</v>
      </c>
      <c r="J21">
        <f t="shared" si="1"/>
        <v>-0.57307001363899157</v>
      </c>
      <c r="K21">
        <f t="shared" si="2"/>
        <v>149.38759999999999</v>
      </c>
      <c r="L21">
        <f t="shared" si="3"/>
        <v>-6257.8121577800493</v>
      </c>
      <c r="M21">
        <f t="shared" si="4"/>
        <v>-642.68632840585951</v>
      </c>
      <c r="N21">
        <f t="shared" si="5"/>
        <v>15.342321842307005</v>
      </c>
      <c r="O21">
        <f t="shared" si="6"/>
        <v>-1.4114171337613191E-4</v>
      </c>
      <c r="P21">
        <f t="shared" si="7"/>
        <v>2.9741810499366461</v>
      </c>
      <c r="Q21">
        <f t="shared" si="8"/>
        <v>-1.4114543457799018E-4</v>
      </c>
      <c r="R21">
        <f t="shared" si="9"/>
        <v>-8.8215562276363187E-5</v>
      </c>
      <c r="S21">
        <f t="shared" si="10"/>
        <v>231.29678293721039</v>
      </c>
      <c r="T21">
        <f t="shared" si="11"/>
        <v>29.334370020232825</v>
      </c>
      <c r="U21">
        <f t="shared" si="12"/>
        <v>29.4574933333333</v>
      </c>
      <c r="V21">
        <f t="shared" si="13"/>
        <v>4.129478319830767</v>
      </c>
      <c r="W21">
        <f t="shared" si="14"/>
        <v>61.087611632613303</v>
      </c>
      <c r="X21">
        <f t="shared" si="15"/>
        <v>2.3167853299978747</v>
      </c>
      <c r="Y21">
        <f t="shared" si="16"/>
        <v>3.7925616472473038</v>
      </c>
      <c r="Z21">
        <f t="shared" si="17"/>
        <v>1.8126929898328923</v>
      </c>
      <c r="AA21">
        <f t="shared" si="18"/>
        <v>0.11342304003194138</v>
      </c>
      <c r="AB21">
        <f t="shared" si="19"/>
        <v>-235.35192581573969</v>
      </c>
      <c r="AC21">
        <f t="shared" si="20"/>
        <v>-17.373685656612789</v>
      </c>
      <c r="AD21">
        <f t="shared" si="21"/>
        <v>-21.315405495110156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54056.756493168577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308</v>
      </c>
      <c r="AQ21">
        <v>732.71061538461504</v>
      </c>
      <c r="AR21">
        <v>778.04</v>
      </c>
      <c r="AS21">
        <f t="shared" si="27"/>
        <v>5.8260995084295053E-2</v>
      </c>
      <c r="AT21">
        <v>0.5</v>
      </c>
      <c r="AU21">
        <f t="shared" si="28"/>
        <v>1180.2145207473243</v>
      </c>
      <c r="AV21">
        <f t="shared" si="29"/>
        <v>-0.57307001363899157</v>
      </c>
      <c r="AW21">
        <f t="shared" si="30"/>
        <v>34.380236195836751</v>
      </c>
      <c r="AX21">
        <f t="shared" si="31"/>
        <v>0.26507634568916766</v>
      </c>
      <c r="AY21">
        <f t="shared" si="32"/>
        <v>3.9632338824890873E-6</v>
      </c>
      <c r="AZ21">
        <f t="shared" si="33"/>
        <v>3.1926893218857644</v>
      </c>
      <c r="BA21" t="s">
        <v>309</v>
      </c>
      <c r="BB21">
        <v>571.79999999999995</v>
      </c>
      <c r="BC21">
        <f t="shared" si="34"/>
        <v>206.24</v>
      </c>
      <c r="BD21">
        <f t="shared" si="35"/>
        <v>0.21978949095900369</v>
      </c>
      <c r="BE21">
        <f t="shared" si="36"/>
        <v>0.92333883461944488</v>
      </c>
      <c r="BF21">
        <f t="shared" si="37"/>
        <v>0.72453892686765753</v>
      </c>
      <c r="BG21">
        <f t="shared" si="38"/>
        <v>0.97543273331835101</v>
      </c>
      <c r="BH21">
        <f t="shared" si="39"/>
        <v>1400.0350000000001</v>
      </c>
      <c r="BI21">
        <f t="shared" si="40"/>
        <v>1180.2145207473243</v>
      </c>
      <c r="BJ21">
        <f t="shared" si="41"/>
        <v>0.84298929722994376</v>
      </c>
      <c r="BK21">
        <f t="shared" si="42"/>
        <v>0.19597859445988755</v>
      </c>
      <c r="BL21">
        <v>6</v>
      </c>
      <c r="BM21">
        <v>0.5</v>
      </c>
      <c r="BN21" t="s">
        <v>290</v>
      </c>
      <c r="BO21">
        <v>2</v>
      </c>
      <c r="BP21">
        <v>1608321764.3499999</v>
      </c>
      <c r="BQ21">
        <v>149.38759999999999</v>
      </c>
      <c r="BR21">
        <v>148.69946666666701</v>
      </c>
      <c r="BS21">
        <v>22.558450000000001</v>
      </c>
      <c r="BT21">
        <v>22.5614666666667</v>
      </c>
      <c r="BU21">
        <v>146.61760000000001</v>
      </c>
      <c r="BV21">
        <v>22.298559999999998</v>
      </c>
      <c r="BW21">
        <v>500.00853333333299</v>
      </c>
      <c r="BX21">
        <v>102.60143333333301</v>
      </c>
      <c r="BY21">
        <v>0.100008033333333</v>
      </c>
      <c r="BZ21">
        <v>27.989699999999999</v>
      </c>
      <c r="CA21">
        <v>29.4574933333333</v>
      </c>
      <c r="CB21">
        <v>999.9</v>
      </c>
      <c r="CC21">
        <v>0</v>
      </c>
      <c r="CD21">
        <v>0</v>
      </c>
      <c r="CE21">
        <v>9996.6090000000004</v>
      </c>
      <c r="CF21">
        <v>0</v>
      </c>
      <c r="CG21">
        <v>1477.6783333333301</v>
      </c>
      <c r="CH21">
        <v>1400.0350000000001</v>
      </c>
      <c r="CI21">
        <v>0.90000020000000003</v>
      </c>
      <c r="CJ21">
        <v>9.9999900000000003E-2</v>
      </c>
      <c r="CK21">
        <v>0</v>
      </c>
      <c r="CL21">
        <v>732.73173333333398</v>
      </c>
      <c r="CM21">
        <v>4.9997499999999997</v>
      </c>
      <c r="CN21">
        <v>10105</v>
      </c>
      <c r="CO21">
        <v>12178.356666666699</v>
      </c>
      <c r="CP21">
        <v>47.8791333333333</v>
      </c>
      <c r="CQ21">
        <v>50.495800000000003</v>
      </c>
      <c r="CR21">
        <v>48.870800000000003</v>
      </c>
      <c r="CS21">
        <v>49.512333333333302</v>
      </c>
      <c r="CT21">
        <v>48.875</v>
      </c>
      <c r="CU21">
        <v>1255.5309999999999</v>
      </c>
      <c r="CV21">
        <v>139.50399999999999</v>
      </c>
      <c r="CW21">
        <v>0</v>
      </c>
      <c r="CX21">
        <v>81.200000047683702</v>
      </c>
      <c r="CY21">
        <v>0</v>
      </c>
      <c r="CZ21">
        <v>732.71061538461504</v>
      </c>
      <c r="DA21">
        <v>-0.635008541496481</v>
      </c>
      <c r="DB21">
        <v>-28.663247840876501</v>
      </c>
      <c r="DC21">
        <v>10104.884615384601</v>
      </c>
      <c r="DD21">
        <v>15</v>
      </c>
      <c r="DE21">
        <v>1608321393.5999999</v>
      </c>
      <c r="DF21" t="s">
        <v>291</v>
      </c>
      <c r="DG21">
        <v>1608321393.5999999</v>
      </c>
      <c r="DH21">
        <v>1608321389.0999999</v>
      </c>
      <c r="DI21">
        <v>6</v>
      </c>
      <c r="DJ21">
        <v>-0.48499999999999999</v>
      </c>
      <c r="DK21">
        <v>2.8000000000000001E-2</v>
      </c>
      <c r="DL21">
        <v>2.77</v>
      </c>
      <c r="DM21">
        <v>0.26</v>
      </c>
      <c r="DN21">
        <v>400</v>
      </c>
      <c r="DO21">
        <v>23</v>
      </c>
      <c r="DP21">
        <v>0.36</v>
      </c>
      <c r="DQ21">
        <v>0.21</v>
      </c>
      <c r="DR21">
        <v>-0.57315944297655197</v>
      </c>
      <c r="DS21">
        <v>0.12825615345938601</v>
      </c>
      <c r="DT21">
        <v>3.58165391754229E-2</v>
      </c>
      <c r="DU21">
        <v>1</v>
      </c>
      <c r="DV21">
        <v>0.68815669999999995</v>
      </c>
      <c r="DW21">
        <v>-7.08827319243618E-2</v>
      </c>
      <c r="DX21">
        <v>4.2178123141545003E-2</v>
      </c>
      <c r="DY21">
        <v>1</v>
      </c>
      <c r="DZ21">
        <v>-2.7751302666666699E-3</v>
      </c>
      <c r="EA21">
        <v>0.13249244395995499</v>
      </c>
      <c r="EB21">
        <v>1.7344730099201702E-2</v>
      </c>
      <c r="EC21">
        <v>1</v>
      </c>
      <c r="ED21">
        <v>3</v>
      </c>
      <c r="EE21">
        <v>3</v>
      </c>
      <c r="EF21" t="s">
        <v>297</v>
      </c>
      <c r="EG21">
        <v>100</v>
      </c>
      <c r="EH21">
        <v>100</v>
      </c>
      <c r="EI21">
        <v>2.77</v>
      </c>
      <c r="EJ21">
        <v>0.25990000000000002</v>
      </c>
      <c r="EK21">
        <v>2.76999999999998</v>
      </c>
      <c r="EL21">
        <v>0</v>
      </c>
      <c r="EM21">
        <v>0</v>
      </c>
      <c r="EN21">
        <v>0</v>
      </c>
      <c r="EO21">
        <v>0.25988999999999501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6.3</v>
      </c>
      <c r="EX21">
        <v>6.4</v>
      </c>
      <c r="EY21">
        <v>2</v>
      </c>
      <c r="EZ21">
        <v>512.38499999999999</v>
      </c>
      <c r="FA21">
        <v>487.93700000000001</v>
      </c>
      <c r="FB21">
        <v>23.762899999999998</v>
      </c>
      <c r="FC21">
        <v>34.482799999999997</v>
      </c>
      <c r="FD21">
        <v>30.000299999999999</v>
      </c>
      <c r="FE21">
        <v>34.411200000000001</v>
      </c>
      <c r="FF21">
        <v>34.378999999999998</v>
      </c>
      <c r="FG21">
        <v>9.0901499999999995</v>
      </c>
      <c r="FH21">
        <v>15.616199999999999</v>
      </c>
      <c r="FI21">
        <v>81.188699999999997</v>
      </c>
      <c r="FJ21">
        <v>23.771699999999999</v>
      </c>
      <c r="FK21">
        <v>148.94499999999999</v>
      </c>
      <c r="FL21">
        <v>22.6416</v>
      </c>
      <c r="FM21">
        <v>101.166</v>
      </c>
      <c r="FN21">
        <v>100.52</v>
      </c>
    </row>
    <row r="22" spans="1:170" x14ac:dyDescent="0.25">
      <c r="A22">
        <v>6</v>
      </c>
      <c r="B22">
        <v>1608321892.5999999</v>
      </c>
      <c r="C22">
        <v>523.5</v>
      </c>
      <c r="D22" t="s">
        <v>310</v>
      </c>
      <c r="E22" t="s">
        <v>311</v>
      </c>
      <c r="F22" t="s">
        <v>285</v>
      </c>
      <c r="G22" t="s">
        <v>286</v>
      </c>
      <c r="H22">
        <v>1608321884.8499999</v>
      </c>
      <c r="I22">
        <f t="shared" si="0"/>
        <v>4.3191097251678924E-4</v>
      </c>
      <c r="J22">
        <f t="shared" si="1"/>
        <v>-0.42186200105952171</v>
      </c>
      <c r="K22">
        <f t="shared" si="2"/>
        <v>199.9316</v>
      </c>
      <c r="L22">
        <f t="shared" si="3"/>
        <v>222.10077757102374</v>
      </c>
      <c r="M22">
        <f t="shared" si="4"/>
        <v>22.809625710353245</v>
      </c>
      <c r="N22">
        <f t="shared" si="5"/>
        <v>20.53286356556649</v>
      </c>
      <c r="O22">
        <f t="shared" si="6"/>
        <v>2.3960380618519128E-2</v>
      </c>
      <c r="P22">
        <f t="shared" si="7"/>
        <v>2.9744363393891025</v>
      </c>
      <c r="Q22">
        <f t="shared" si="8"/>
        <v>2.3853667764175916E-2</v>
      </c>
      <c r="R22">
        <f t="shared" si="9"/>
        <v>1.4918090338933243E-2</v>
      </c>
      <c r="S22">
        <f t="shared" si="10"/>
        <v>231.29381885723205</v>
      </c>
      <c r="T22">
        <f t="shared" si="11"/>
        <v>29.213037518914678</v>
      </c>
      <c r="U22">
        <f t="shared" si="12"/>
        <v>29.3605633333333</v>
      </c>
      <c r="V22">
        <f t="shared" si="13"/>
        <v>4.1064509487955219</v>
      </c>
      <c r="W22">
        <f t="shared" si="14"/>
        <v>60.810550321270732</v>
      </c>
      <c r="X22">
        <f t="shared" si="15"/>
        <v>2.3049485981652369</v>
      </c>
      <c r="Y22">
        <f t="shared" si="16"/>
        <v>3.7903761534599965</v>
      </c>
      <c r="Z22">
        <f t="shared" si="17"/>
        <v>1.801502350630285</v>
      </c>
      <c r="AA22">
        <f t="shared" si="18"/>
        <v>-19.047273887990407</v>
      </c>
      <c r="AB22">
        <f t="shared" si="19"/>
        <v>-221.41404882116726</v>
      </c>
      <c r="AC22">
        <f t="shared" si="20"/>
        <v>-16.334699930060324</v>
      </c>
      <c r="AD22">
        <f t="shared" si="21"/>
        <v>-25.502203781985912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54065.978244255399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312</v>
      </c>
      <c r="AQ22">
        <v>731.384538461538</v>
      </c>
      <c r="AR22">
        <v>777.18</v>
      </c>
      <c r="AS22">
        <f t="shared" si="27"/>
        <v>5.8925167320906247E-2</v>
      </c>
      <c r="AT22">
        <v>0.5</v>
      </c>
      <c r="AU22">
        <f t="shared" si="28"/>
        <v>1180.2006107473019</v>
      </c>
      <c r="AV22">
        <f t="shared" si="29"/>
        <v>-0.42186200105952171</v>
      </c>
      <c r="AW22">
        <f t="shared" si="30"/>
        <v>34.771759230260251</v>
      </c>
      <c r="AX22">
        <f t="shared" si="31"/>
        <v>0.27167451555624178</v>
      </c>
      <c r="AY22">
        <f t="shared" si="32"/>
        <v>1.3208388246638403E-4</v>
      </c>
      <c r="AZ22">
        <f t="shared" si="33"/>
        <v>3.1973288041380377</v>
      </c>
      <c r="BA22" t="s">
        <v>313</v>
      </c>
      <c r="BB22">
        <v>566.04</v>
      </c>
      <c r="BC22">
        <f t="shared" si="34"/>
        <v>211.14</v>
      </c>
      <c r="BD22">
        <f t="shared" si="35"/>
        <v>0.21689618991409468</v>
      </c>
      <c r="BE22">
        <f t="shared" si="36"/>
        <v>0.92168513820269737</v>
      </c>
      <c r="BF22">
        <f t="shared" si="37"/>
        <v>0.74219088937093858</v>
      </c>
      <c r="BG22">
        <f t="shared" si="38"/>
        <v>0.97577043808584829</v>
      </c>
      <c r="BH22">
        <f t="shared" si="39"/>
        <v>1400.01866666667</v>
      </c>
      <c r="BI22">
        <f t="shared" si="40"/>
        <v>1180.2006107473019</v>
      </c>
      <c r="BJ22">
        <f t="shared" si="41"/>
        <v>0.84298919639211889</v>
      </c>
      <c r="BK22">
        <f t="shared" si="42"/>
        <v>0.19597839278423779</v>
      </c>
      <c r="BL22">
        <v>6</v>
      </c>
      <c r="BM22">
        <v>0.5</v>
      </c>
      <c r="BN22" t="s">
        <v>290</v>
      </c>
      <c r="BO22">
        <v>2</v>
      </c>
      <c r="BP22">
        <v>1608321884.8499999</v>
      </c>
      <c r="BQ22">
        <v>199.9316</v>
      </c>
      <c r="BR22">
        <v>199.529</v>
      </c>
      <c r="BS22">
        <v>22.443633333333299</v>
      </c>
      <c r="BT22">
        <v>21.936986666666701</v>
      </c>
      <c r="BU22">
        <v>197.16159999999999</v>
      </c>
      <c r="BV22">
        <v>22.1837366666667</v>
      </c>
      <c r="BW22">
        <v>500.013933333333</v>
      </c>
      <c r="BX22">
        <v>102.599466666667</v>
      </c>
      <c r="BY22">
        <v>9.9974370000000007E-2</v>
      </c>
      <c r="BZ22">
        <v>27.979813333333301</v>
      </c>
      <c r="CA22">
        <v>29.3605633333333</v>
      </c>
      <c r="CB22">
        <v>999.9</v>
      </c>
      <c r="CC22">
        <v>0</v>
      </c>
      <c r="CD22">
        <v>0</v>
      </c>
      <c r="CE22">
        <v>9998.2443333333304</v>
      </c>
      <c r="CF22">
        <v>0</v>
      </c>
      <c r="CG22">
        <v>1477.4833333333299</v>
      </c>
      <c r="CH22">
        <v>1400.01866666667</v>
      </c>
      <c r="CI22">
        <v>0.90000166666666603</v>
      </c>
      <c r="CJ22">
        <v>9.9998466666666702E-2</v>
      </c>
      <c r="CK22">
        <v>0</v>
      </c>
      <c r="CL22">
        <v>731.38883333333297</v>
      </c>
      <c r="CM22">
        <v>4.9997499999999997</v>
      </c>
      <c r="CN22">
        <v>10065.233333333301</v>
      </c>
      <c r="CO22">
        <v>12178.22</v>
      </c>
      <c r="CP22">
        <v>47.3686333333333</v>
      </c>
      <c r="CQ22">
        <v>49.893599999999999</v>
      </c>
      <c r="CR22">
        <v>48.389466666666699</v>
      </c>
      <c r="CS22">
        <v>49.039266666666698</v>
      </c>
      <c r="CT22">
        <v>48.481033333333301</v>
      </c>
      <c r="CU22">
        <v>1255.521</v>
      </c>
      <c r="CV22">
        <v>139.49766666666699</v>
      </c>
      <c r="CW22">
        <v>0</v>
      </c>
      <c r="CX22">
        <v>119.700000047684</v>
      </c>
      <c r="CY22">
        <v>0</v>
      </c>
      <c r="CZ22">
        <v>731.384538461538</v>
      </c>
      <c r="DA22">
        <v>1.00553846485572</v>
      </c>
      <c r="DB22">
        <v>2.1128205859462201</v>
      </c>
      <c r="DC22">
        <v>10065.1307692308</v>
      </c>
      <c r="DD22">
        <v>15</v>
      </c>
      <c r="DE22">
        <v>1608321393.5999999</v>
      </c>
      <c r="DF22" t="s">
        <v>291</v>
      </c>
      <c r="DG22">
        <v>1608321393.5999999</v>
      </c>
      <c r="DH22">
        <v>1608321389.0999999</v>
      </c>
      <c r="DI22">
        <v>6</v>
      </c>
      <c r="DJ22">
        <v>-0.48499999999999999</v>
      </c>
      <c r="DK22">
        <v>2.8000000000000001E-2</v>
      </c>
      <c r="DL22">
        <v>2.77</v>
      </c>
      <c r="DM22">
        <v>0.26</v>
      </c>
      <c r="DN22">
        <v>400</v>
      </c>
      <c r="DO22">
        <v>23</v>
      </c>
      <c r="DP22">
        <v>0.36</v>
      </c>
      <c r="DQ22">
        <v>0.21</v>
      </c>
      <c r="DR22">
        <v>-0.42305514553580298</v>
      </c>
      <c r="DS22">
        <v>0.20992845184745301</v>
      </c>
      <c r="DT22">
        <v>2.44023823267897E-2</v>
      </c>
      <c r="DU22">
        <v>1</v>
      </c>
      <c r="DV22">
        <v>0.40265800000000002</v>
      </c>
      <c r="DW22">
        <v>-0.15158367964404901</v>
      </c>
      <c r="DX22">
        <v>2.6039176434749199E-2</v>
      </c>
      <c r="DY22">
        <v>1</v>
      </c>
      <c r="DZ22">
        <v>0.50664129999999996</v>
      </c>
      <c r="EA22">
        <v>-0.12602282536151199</v>
      </c>
      <c r="EB22">
        <v>9.1273761916189997E-3</v>
      </c>
      <c r="EC22">
        <v>1</v>
      </c>
      <c r="ED22">
        <v>3</v>
      </c>
      <c r="EE22">
        <v>3</v>
      </c>
      <c r="EF22" t="s">
        <v>297</v>
      </c>
      <c r="EG22">
        <v>100</v>
      </c>
      <c r="EH22">
        <v>100</v>
      </c>
      <c r="EI22">
        <v>2.77</v>
      </c>
      <c r="EJ22">
        <v>0.25990000000000002</v>
      </c>
      <c r="EK22">
        <v>2.76999999999998</v>
      </c>
      <c r="EL22">
        <v>0</v>
      </c>
      <c r="EM22">
        <v>0</v>
      </c>
      <c r="EN22">
        <v>0</v>
      </c>
      <c r="EO22">
        <v>0.25988999999999501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8.3000000000000007</v>
      </c>
      <c r="EX22">
        <v>8.4</v>
      </c>
      <c r="EY22">
        <v>2</v>
      </c>
      <c r="EZ22">
        <v>512.65700000000004</v>
      </c>
      <c r="FA22">
        <v>488.58100000000002</v>
      </c>
      <c r="FB22">
        <v>24.518799999999999</v>
      </c>
      <c r="FC22">
        <v>34.264299999999999</v>
      </c>
      <c r="FD22">
        <v>29.998799999999999</v>
      </c>
      <c r="FE22">
        <v>34.260899999999999</v>
      </c>
      <c r="FF22">
        <v>34.227800000000002</v>
      </c>
      <c r="FG22">
        <v>11.4994</v>
      </c>
      <c r="FH22">
        <v>17.122800000000002</v>
      </c>
      <c r="FI22">
        <v>81.571399999999997</v>
      </c>
      <c r="FJ22">
        <v>24.515499999999999</v>
      </c>
      <c r="FK22">
        <v>199.55199999999999</v>
      </c>
      <c r="FL22">
        <v>21.984100000000002</v>
      </c>
      <c r="FM22">
        <v>101.23</v>
      </c>
      <c r="FN22">
        <v>100.584</v>
      </c>
    </row>
    <row r="23" spans="1:170" x14ac:dyDescent="0.25">
      <c r="A23">
        <v>7</v>
      </c>
      <c r="B23">
        <v>1608321987.0999999</v>
      </c>
      <c r="C23">
        <v>618</v>
      </c>
      <c r="D23" t="s">
        <v>314</v>
      </c>
      <c r="E23" t="s">
        <v>315</v>
      </c>
      <c r="F23" t="s">
        <v>285</v>
      </c>
      <c r="G23" t="s">
        <v>286</v>
      </c>
      <c r="H23">
        <v>1608321979.0999999</v>
      </c>
      <c r="I23">
        <f t="shared" si="0"/>
        <v>1.0178635972978702E-4</v>
      </c>
      <c r="J23">
        <f t="shared" si="1"/>
        <v>3.9880670292805648E-2</v>
      </c>
      <c r="K23">
        <f t="shared" si="2"/>
        <v>249.70503225806499</v>
      </c>
      <c r="L23">
        <f t="shared" si="3"/>
        <v>231.39633839631182</v>
      </c>
      <c r="M23">
        <f t="shared" si="4"/>
        <v>23.764528281807337</v>
      </c>
      <c r="N23">
        <f t="shared" si="5"/>
        <v>25.644840978611533</v>
      </c>
      <c r="O23">
        <f t="shared" si="6"/>
        <v>5.6299707516258577E-3</v>
      </c>
      <c r="P23">
        <f t="shared" si="7"/>
        <v>2.9752953181669719</v>
      </c>
      <c r="Q23">
        <f t="shared" si="8"/>
        <v>5.6240589898224839E-3</v>
      </c>
      <c r="R23">
        <f t="shared" si="9"/>
        <v>3.5155674877073002E-3</v>
      </c>
      <c r="S23">
        <f t="shared" si="10"/>
        <v>231.29380228000741</v>
      </c>
      <c r="T23">
        <f t="shared" si="11"/>
        <v>29.27079280660671</v>
      </c>
      <c r="U23">
        <f t="shared" si="12"/>
        <v>29.310432258064498</v>
      </c>
      <c r="V23">
        <f t="shared" si="13"/>
        <v>4.0945854400684283</v>
      </c>
      <c r="W23">
        <f t="shared" si="14"/>
        <v>60.606865960713627</v>
      </c>
      <c r="X23">
        <f t="shared" si="15"/>
        <v>2.293680670780565</v>
      </c>
      <c r="Y23">
        <f t="shared" si="16"/>
        <v>3.7845228167174438</v>
      </c>
      <c r="Z23">
        <f t="shared" si="17"/>
        <v>1.8009047692878632</v>
      </c>
      <c r="AA23">
        <f t="shared" si="18"/>
        <v>-4.4887784640836079</v>
      </c>
      <c r="AB23">
        <f t="shared" si="19"/>
        <v>-217.6880548995772</v>
      </c>
      <c r="AC23">
        <f t="shared" si="20"/>
        <v>-16.049060328387402</v>
      </c>
      <c r="AD23">
        <f t="shared" si="21"/>
        <v>-6.9320914120407906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54095.965438424522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316</v>
      </c>
      <c r="AQ23">
        <v>730.46807999999999</v>
      </c>
      <c r="AR23">
        <v>777.31</v>
      </c>
      <c r="AS23">
        <f t="shared" si="27"/>
        <v>6.0261568743487093E-2</v>
      </c>
      <c r="AT23">
        <v>0.5</v>
      </c>
      <c r="AU23">
        <f t="shared" si="28"/>
        <v>1180.2013652634066</v>
      </c>
      <c r="AV23">
        <f t="shared" si="29"/>
        <v>3.9880670292805648E-2</v>
      </c>
      <c r="AW23">
        <f t="shared" si="30"/>
        <v>35.56039285198905</v>
      </c>
      <c r="AX23">
        <f t="shared" si="31"/>
        <v>0.27394475820457725</v>
      </c>
      <c r="AY23">
        <f t="shared" si="32"/>
        <v>5.2332438199745811E-4</v>
      </c>
      <c r="AZ23">
        <f t="shared" si="33"/>
        <v>3.1966268284210932</v>
      </c>
      <c r="BA23" t="s">
        <v>317</v>
      </c>
      <c r="BB23">
        <v>564.37</v>
      </c>
      <c r="BC23">
        <f t="shared" si="34"/>
        <v>212.93999999999994</v>
      </c>
      <c r="BD23">
        <f t="shared" si="35"/>
        <v>0.21997708274631339</v>
      </c>
      <c r="BE23">
        <f t="shared" si="36"/>
        <v>0.92106638593473722</v>
      </c>
      <c r="BF23">
        <f t="shared" si="37"/>
        <v>0.75755440827040399</v>
      </c>
      <c r="BG23">
        <f t="shared" si="38"/>
        <v>0.97571938969076144</v>
      </c>
      <c r="BH23">
        <f t="shared" si="39"/>
        <v>1400.01967741935</v>
      </c>
      <c r="BI23">
        <f t="shared" si="40"/>
        <v>1180.2013652634066</v>
      </c>
      <c r="BJ23">
        <f t="shared" si="41"/>
        <v>0.84298912672346604</v>
      </c>
      <c r="BK23">
        <f t="shared" si="42"/>
        <v>0.19597825344693229</v>
      </c>
      <c r="BL23">
        <v>6</v>
      </c>
      <c r="BM23">
        <v>0.5</v>
      </c>
      <c r="BN23" t="s">
        <v>290</v>
      </c>
      <c r="BO23">
        <v>2</v>
      </c>
      <c r="BP23">
        <v>1608321979.0999999</v>
      </c>
      <c r="BQ23">
        <v>249.70503225806499</v>
      </c>
      <c r="BR23">
        <v>249.78338709677399</v>
      </c>
      <c r="BS23">
        <v>22.3336774193548</v>
      </c>
      <c r="BT23">
        <v>22.214264516128999</v>
      </c>
      <c r="BU23">
        <v>246.93503225806501</v>
      </c>
      <c r="BV23">
        <v>22.073793548387101</v>
      </c>
      <c r="BW23">
        <v>500.01177419354798</v>
      </c>
      <c r="BX23">
        <v>102.600580645161</v>
      </c>
      <c r="BY23">
        <v>9.9956651612903194E-2</v>
      </c>
      <c r="BZ23">
        <v>27.953309677419401</v>
      </c>
      <c r="CA23">
        <v>29.310432258064498</v>
      </c>
      <c r="CB23">
        <v>999.9</v>
      </c>
      <c r="CC23">
        <v>0</v>
      </c>
      <c r="CD23">
        <v>0</v>
      </c>
      <c r="CE23">
        <v>10002.994516129</v>
      </c>
      <c r="CF23">
        <v>0</v>
      </c>
      <c r="CG23">
        <v>1372.6209677419399</v>
      </c>
      <c r="CH23">
        <v>1400.01967741935</v>
      </c>
      <c r="CI23">
        <v>0.90000535483871003</v>
      </c>
      <c r="CJ23">
        <v>9.9994851612903196E-2</v>
      </c>
      <c r="CK23">
        <v>0</v>
      </c>
      <c r="CL23">
        <v>730.47858064516095</v>
      </c>
      <c r="CM23">
        <v>4.9997499999999997</v>
      </c>
      <c r="CN23">
        <v>10038.9806451613</v>
      </c>
      <c r="CO23">
        <v>12178.2322580645</v>
      </c>
      <c r="CP23">
        <v>47.0741935483871</v>
      </c>
      <c r="CQ23">
        <v>49.406999999999996</v>
      </c>
      <c r="CR23">
        <v>48.048000000000002</v>
      </c>
      <c r="CS23">
        <v>48.645000000000003</v>
      </c>
      <c r="CT23">
        <v>48.189064516129001</v>
      </c>
      <c r="CU23">
        <v>1255.5251612903201</v>
      </c>
      <c r="CV23">
        <v>139.49451612903201</v>
      </c>
      <c r="CW23">
        <v>0</v>
      </c>
      <c r="CX23">
        <v>93.800000190734906</v>
      </c>
      <c r="CY23">
        <v>0</v>
      </c>
      <c r="CZ23">
        <v>730.46807999999999</v>
      </c>
      <c r="DA23">
        <v>0.210230766884306</v>
      </c>
      <c r="DB23">
        <v>-1.68461538187365</v>
      </c>
      <c r="DC23">
        <v>10038.951999999999</v>
      </c>
      <c r="DD23">
        <v>15</v>
      </c>
      <c r="DE23">
        <v>1608321393.5999999</v>
      </c>
      <c r="DF23" t="s">
        <v>291</v>
      </c>
      <c r="DG23">
        <v>1608321393.5999999</v>
      </c>
      <c r="DH23">
        <v>1608321389.0999999</v>
      </c>
      <c r="DI23">
        <v>6</v>
      </c>
      <c r="DJ23">
        <v>-0.48499999999999999</v>
      </c>
      <c r="DK23">
        <v>2.8000000000000001E-2</v>
      </c>
      <c r="DL23">
        <v>2.77</v>
      </c>
      <c r="DM23">
        <v>0.26</v>
      </c>
      <c r="DN23">
        <v>400</v>
      </c>
      <c r="DO23">
        <v>23</v>
      </c>
      <c r="DP23">
        <v>0.36</v>
      </c>
      <c r="DQ23">
        <v>0.21</v>
      </c>
      <c r="DR23">
        <v>4.2106771785757002E-2</v>
      </c>
      <c r="DS23">
        <v>-8.3317102751086794E-2</v>
      </c>
      <c r="DT23">
        <v>1.5971035161725201E-2</v>
      </c>
      <c r="DU23">
        <v>1</v>
      </c>
      <c r="DV23">
        <v>-8.0488080000000004E-2</v>
      </c>
      <c r="DW23">
        <v>0.135979851390434</v>
      </c>
      <c r="DX23">
        <v>2.0857713993443001E-2</v>
      </c>
      <c r="DY23">
        <v>1</v>
      </c>
      <c r="DZ23">
        <v>0.11976796333333301</v>
      </c>
      <c r="EA23">
        <v>0.156266586874305</v>
      </c>
      <c r="EB23">
        <v>1.4700560375225699E-2</v>
      </c>
      <c r="EC23">
        <v>1</v>
      </c>
      <c r="ED23">
        <v>3</v>
      </c>
      <c r="EE23">
        <v>3</v>
      </c>
      <c r="EF23" t="s">
        <v>297</v>
      </c>
      <c r="EG23">
        <v>100</v>
      </c>
      <c r="EH23">
        <v>100</v>
      </c>
      <c r="EI23">
        <v>2.77</v>
      </c>
      <c r="EJ23">
        <v>0.25990000000000002</v>
      </c>
      <c r="EK23">
        <v>2.76999999999998</v>
      </c>
      <c r="EL23">
        <v>0</v>
      </c>
      <c r="EM23">
        <v>0</v>
      </c>
      <c r="EN23">
        <v>0</v>
      </c>
      <c r="EO23">
        <v>0.25988999999999501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9.9</v>
      </c>
      <c r="EX23">
        <v>10</v>
      </c>
      <c r="EY23">
        <v>2</v>
      </c>
      <c r="EZ23">
        <v>512.43600000000004</v>
      </c>
      <c r="FA23">
        <v>490.17200000000003</v>
      </c>
      <c r="FB23">
        <v>24.1553</v>
      </c>
      <c r="FC23">
        <v>33.997999999999998</v>
      </c>
      <c r="FD23">
        <v>29.998899999999999</v>
      </c>
      <c r="FE23">
        <v>34.059399999999997</v>
      </c>
      <c r="FF23">
        <v>34.045999999999999</v>
      </c>
      <c r="FG23">
        <v>13.819699999999999</v>
      </c>
      <c r="FH23">
        <v>15.117800000000001</v>
      </c>
      <c r="FI23">
        <v>82.33</v>
      </c>
      <c r="FJ23">
        <v>24.186399999999999</v>
      </c>
      <c r="FK23">
        <v>249.773</v>
      </c>
      <c r="FL23">
        <v>22.155999999999999</v>
      </c>
      <c r="FM23">
        <v>101.273</v>
      </c>
      <c r="FN23">
        <v>100.63500000000001</v>
      </c>
    </row>
    <row r="24" spans="1:170" x14ac:dyDescent="0.25">
      <c r="A24">
        <v>8</v>
      </c>
      <c r="B24">
        <v>1608322098.0999999</v>
      </c>
      <c r="C24">
        <v>729</v>
      </c>
      <c r="D24" t="s">
        <v>318</v>
      </c>
      <c r="E24" t="s">
        <v>319</v>
      </c>
      <c r="F24" t="s">
        <v>285</v>
      </c>
      <c r="G24" t="s">
        <v>286</v>
      </c>
      <c r="H24">
        <v>1608322090.3499999</v>
      </c>
      <c r="I24">
        <f t="shared" si="0"/>
        <v>-2.7045934798612859E-5</v>
      </c>
      <c r="J24">
        <f t="shared" si="1"/>
        <v>0.91729473477297152</v>
      </c>
      <c r="K24">
        <f t="shared" si="2"/>
        <v>399.80596666666702</v>
      </c>
      <c r="L24">
        <f t="shared" si="3"/>
        <v>1362.9272759393257</v>
      </c>
      <c r="M24">
        <f t="shared" si="4"/>
        <v>139.9847237339915</v>
      </c>
      <c r="N24">
        <f t="shared" si="5"/>
        <v>41.063620032450146</v>
      </c>
      <c r="O24">
        <f t="shared" si="6"/>
        <v>-1.4839174327400454E-3</v>
      </c>
      <c r="P24">
        <f t="shared" si="7"/>
        <v>2.9744511979205677</v>
      </c>
      <c r="Q24">
        <f t="shared" si="8"/>
        <v>-1.4843288382848708E-3</v>
      </c>
      <c r="R24">
        <f t="shared" si="9"/>
        <v>-9.2766855223488779E-4</v>
      </c>
      <c r="S24">
        <f t="shared" si="10"/>
        <v>231.28683238663271</v>
      </c>
      <c r="T24">
        <f t="shared" si="11"/>
        <v>29.368313838863756</v>
      </c>
      <c r="U24">
        <f t="shared" si="12"/>
        <v>29.3932066666667</v>
      </c>
      <c r="V24">
        <f t="shared" si="13"/>
        <v>4.1141933942423599</v>
      </c>
      <c r="W24">
        <f t="shared" si="14"/>
        <v>60.577738394413863</v>
      </c>
      <c r="X24">
        <f t="shared" si="15"/>
        <v>2.3011837280201757</v>
      </c>
      <c r="Y24">
        <f t="shared" si="16"/>
        <v>3.7987283596450307</v>
      </c>
      <c r="Z24">
        <f t="shared" si="17"/>
        <v>1.8130096662221842</v>
      </c>
      <c r="AA24">
        <f t="shared" si="18"/>
        <v>1.192725724618827</v>
      </c>
      <c r="AB24">
        <f t="shared" si="19"/>
        <v>-220.59518783425796</v>
      </c>
      <c r="AC24">
        <f t="shared" si="20"/>
        <v>-16.279904433785035</v>
      </c>
      <c r="AD24">
        <f t="shared" si="21"/>
        <v>-4.3955341567914559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54059.834001251074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320</v>
      </c>
      <c r="AQ24">
        <v>730.71007999999995</v>
      </c>
      <c r="AR24">
        <v>779.76</v>
      </c>
      <c r="AS24">
        <f t="shared" si="27"/>
        <v>6.2903867856776485E-2</v>
      </c>
      <c r="AT24">
        <v>0.5</v>
      </c>
      <c r="AU24">
        <f t="shared" si="28"/>
        <v>1180.1624107473519</v>
      </c>
      <c r="AV24">
        <f t="shared" si="29"/>
        <v>0.91729473477297152</v>
      </c>
      <c r="AW24">
        <f t="shared" si="30"/>
        <v>37.118390167593098</v>
      </c>
      <c r="AX24">
        <f t="shared" si="31"/>
        <v>0.26999333128141989</v>
      </c>
      <c r="AY24">
        <f t="shared" si="32"/>
        <v>1.2668105685915223E-3</v>
      </c>
      <c r="AZ24">
        <f t="shared" si="33"/>
        <v>3.1834410587873188</v>
      </c>
      <c r="BA24" t="s">
        <v>321</v>
      </c>
      <c r="BB24">
        <v>569.23</v>
      </c>
      <c r="BC24">
        <f t="shared" si="34"/>
        <v>210.52999999999997</v>
      </c>
      <c r="BD24">
        <f t="shared" si="35"/>
        <v>0.23298304279675128</v>
      </c>
      <c r="BE24">
        <f t="shared" si="36"/>
        <v>0.92181889076628842</v>
      </c>
      <c r="BF24">
        <f t="shared" si="37"/>
        <v>0.76303005935286172</v>
      </c>
      <c r="BG24">
        <f t="shared" si="38"/>
        <v>0.97475732378335656</v>
      </c>
      <c r="BH24">
        <f t="shared" si="39"/>
        <v>1399.973</v>
      </c>
      <c r="BI24">
        <f t="shared" si="40"/>
        <v>1180.1624107473519</v>
      </c>
      <c r="BJ24">
        <f t="shared" si="41"/>
        <v>0.84298940818669499</v>
      </c>
      <c r="BK24">
        <f t="shared" si="42"/>
        <v>0.19597881637339012</v>
      </c>
      <c r="BL24">
        <v>6</v>
      </c>
      <c r="BM24">
        <v>0.5</v>
      </c>
      <c r="BN24" t="s">
        <v>290</v>
      </c>
      <c r="BO24">
        <v>2</v>
      </c>
      <c r="BP24">
        <v>1608322090.3499999</v>
      </c>
      <c r="BQ24">
        <v>399.80596666666702</v>
      </c>
      <c r="BR24">
        <v>400.89370000000002</v>
      </c>
      <c r="BS24">
        <v>22.404916666666701</v>
      </c>
      <c r="BT24">
        <v>22.436643333333301</v>
      </c>
      <c r="BU24">
        <v>396.88896666666699</v>
      </c>
      <c r="BV24">
        <v>22.138916666666699</v>
      </c>
      <c r="BW24">
        <v>500.02050000000003</v>
      </c>
      <c r="BX24">
        <v>102.608833333333</v>
      </c>
      <c r="BY24">
        <v>0.10003911</v>
      </c>
      <c r="BZ24">
        <v>28.017569999999999</v>
      </c>
      <c r="CA24">
        <v>29.3932066666667</v>
      </c>
      <c r="CB24">
        <v>999.9</v>
      </c>
      <c r="CC24">
        <v>0</v>
      </c>
      <c r="CD24">
        <v>0</v>
      </c>
      <c r="CE24">
        <v>9997.4156666666695</v>
      </c>
      <c r="CF24">
        <v>0</v>
      </c>
      <c r="CG24">
        <v>442.69529999999997</v>
      </c>
      <c r="CH24">
        <v>1399.973</v>
      </c>
      <c r="CI24">
        <v>0.89999663333333302</v>
      </c>
      <c r="CJ24">
        <v>0.100003473333333</v>
      </c>
      <c r="CK24">
        <v>0</v>
      </c>
      <c r="CL24">
        <v>730.68636666666703</v>
      </c>
      <c r="CM24">
        <v>4.9997499999999997</v>
      </c>
      <c r="CN24">
        <v>10033.8433333333</v>
      </c>
      <c r="CO24">
        <v>12177.8</v>
      </c>
      <c r="CP24">
        <v>46.845599999999997</v>
      </c>
      <c r="CQ24">
        <v>49.061999999999998</v>
      </c>
      <c r="CR24">
        <v>47.803733333333298</v>
      </c>
      <c r="CS24">
        <v>48.328800000000001</v>
      </c>
      <c r="CT24">
        <v>47.941200000000002</v>
      </c>
      <c r="CU24">
        <v>1255.47</v>
      </c>
      <c r="CV24">
        <v>139.50299999999999</v>
      </c>
      <c r="CW24">
        <v>0</v>
      </c>
      <c r="CX24">
        <v>110.60000014305101</v>
      </c>
      <c r="CY24">
        <v>0</v>
      </c>
      <c r="CZ24">
        <v>730.71007999999995</v>
      </c>
      <c r="DA24">
        <v>1.52646152572812</v>
      </c>
      <c r="DB24">
        <v>22.261538487224598</v>
      </c>
      <c r="DC24">
        <v>10034.415999999999</v>
      </c>
      <c r="DD24">
        <v>15</v>
      </c>
      <c r="DE24">
        <v>1608322116.0999999</v>
      </c>
      <c r="DF24" t="s">
        <v>322</v>
      </c>
      <c r="DG24">
        <v>1608322114.5999999</v>
      </c>
      <c r="DH24">
        <v>1608322116.0999999</v>
      </c>
      <c r="DI24">
        <v>7</v>
      </c>
      <c r="DJ24">
        <v>0.14599999999999999</v>
      </c>
      <c r="DK24">
        <v>7.0000000000000001E-3</v>
      </c>
      <c r="DL24">
        <v>2.9169999999999998</v>
      </c>
      <c r="DM24">
        <v>0.26600000000000001</v>
      </c>
      <c r="DN24">
        <v>401</v>
      </c>
      <c r="DO24">
        <v>22</v>
      </c>
      <c r="DP24">
        <v>0.78</v>
      </c>
      <c r="DQ24">
        <v>0.12</v>
      </c>
      <c r="DR24">
        <v>1.04424797915762</v>
      </c>
      <c r="DS24">
        <v>-0.17570550109684099</v>
      </c>
      <c r="DT24">
        <v>2.1765557928155502E-2</v>
      </c>
      <c r="DU24">
        <v>1</v>
      </c>
      <c r="DV24">
        <v>-1.2354926666666699</v>
      </c>
      <c r="DW24">
        <v>0.14865317018909899</v>
      </c>
      <c r="DX24">
        <v>2.06473736721055E-2</v>
      </c>
      <c r="DY24">
        <v>1</v>
      </c>
      <c r="DZ24">
        <v>-3.8176406666666697E-2</v>
      </c>
      <c r="EA24">
        <v>-3.5468524137931098E-2</v>
      </c>
      <c r="EB24">
        <v>1.24419938219438E-2</v>
      </c>
      <c r="EC24">
        <v>1</v>
      </c>
      <c r="ED24">
        <v>3</v>
      </c>
      <c r="EE24">
        <v>3</v>
      </c>
      <c r="EF24" t="s">
        <v>297</v>
      </c>
      <c r="EG24">
        <v>100</v>
      </c>
      <c r="EH24">
        <v>100</v>
      </c>
      <c r="EI24">
        <v>2.9169999999999998</v>
      </c>
      <c r="EJ24">
        <v>0.26600000000000001</v>
      </c>
      <c r="EK24">
        <v>2.76999999999998</v>
      </c>
      <c r="EL24">
        <v>0</v>
      </c>
      <c r="EM24">
        <v>0</v>
      </c>
      <c r="EN24">
        <v>0</v>
      </c>
      <c r="EO24">
        <v>0.25988999999999501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11.7</v>
      </c>
      <c r="EX24">
        <v>11.8</v>
      </c>
      <c r="EY24">
        <v>2</v>
      </c>
      <c r="EZ24">
        <v>512.15300000000002</v>
      </c>
      <c r="FA24">
        <v>490.81200000000001</v>
      </c>
      <c r="FB24">
        <v>24.061499999999999</v>
      </c>
      <c r="FC24">
        <v>33.827599999999997</v>
      </c>
      <c r="FD24">
        <v>29.999700000000001</v>
      </c>
      <c r="FE24">
        <v>33.895699999999998</v>
      </c>
      <c r="FF24">
        <v>33.891399999999997</v>
      </c>
      <c r="FG24">
        <v>20.347200000000001</v>
      </c>
      <c r="FH24">
        <v>14.2</v>
      </c>
      <c r="FI24">
        <v>83.927400000000006</v>
      </c>
      <c r="FJ24">
        <v>24.0474</v>
      </c>
      <c r="FK24">
        <v>400.72500000000002</v>
      </c>
      <c r="FL24">
        <v>22.397200000000002</v>
      </c>
      <c r="FM24">
        <v>101.29900000000001</v>
      </c>
      <c r="FN24">
        <v>100.661</v>
      </c>
    </row>
    <row r="25" spans="1:170" x14ac:dyDescent="0.25">
      <c r="A25">
        <v>9</v>
      </c>
      <c r="B25">
        <v>1608322186.0999999</v>
      </c>
      <c r="C25">
        <v>817</v>
      </c>
      <c r="D25" t="s">
        <v>323</v>
      </c>
      <c r="E25" t="s">
        <v>324</v>
      </c>
      <c r="F25" t="s">
        <v>285</v>
      </c>
      <c r="G25" t="s">
        <v>286</v>
      </c>
      <c r="H25">
        <v>1608322178.0999999</v>
      </c>
      <c r="I25">
        <f t="shared" si="0"/>
        <v>1.8030476016083201E-4</v>
      </c>
      <c r="J25">
        <f t="shared" si="1"/>
        <v>2.0896907328699665</v>
      </c>
      <c r="K25">
        <f t="shared" si="2"/>
        <v>497.76651612903203</v>
      </c>
      <c r="L25">
        <f t="shared" si="3"/>
        <v>151.25083375660441</v>
      </c>
      <c r="M25">
        <f t="shared" si="4"/>
        <v>15.534875025555714</v>
      </c>
      <c r="N25">
        <f t="shared" si="5"/>
        <v>51.12527599295381</v>
      </c>
      <c r="O25">
        <f t="shared" si="6"/>
        <v>9.9348522925193899E-3</v>
      </c>
      <c r="P25">
        <f t="shared" si="7"/>
        <v>2.974538356036684</v>
      </c>
      <c r="Q25">
        <f t="shared" si="8"/>
        <v>9.9164546832734898E-3</v>
      </c>
      <c r="R25">
        <f t="shared" si="9"/>
        <v>6.1994342563890092E-3</v>
      </c>
      <c r="S25">
        <f t="shared" si="10"/>
        <v>231.29052663739702</v>
      </c>
      <c r="T25">
        <f t="shared" si="11"/>
        <v>29.271500681275242</v>
      </c>
      <c r="U25">
        <f t="shared" si="12"/>
        <v>29.392767741935501</v>
      </c>
      <c r="V25">
        <f t="shared" si="13"/>
        <v>4.1140892043858726</v>
      </c>
      <c r="W25">
        <f t="shared" si="14"/>
        <v>60.831570361373281</v>
      </c>
      <c r="X25">
        <f t="shared" si="15"/>
        <v>2.3049452818026839</v>
      </c>
      <c r="Y25">
        <f t="shared" si="16"/>
        <v>3.7890609565231181</v>
      </c>
      <c r="Z25">
        <f t="shared" si="17"/>
        <v>1.8091439225831887</v>
      </c>
      <c r="AA25">
        <f t="shared" si="18"/>
        <v>-7.9514399230926918</v>
      </c>
      <c r="AB25">
        <f t="shared" si="19"/>
        <v>-227.54053778689857</v>
      </c>
      <c r="AC25">
        <f t="shared" si="20"/>
        <v>-16.788298753999438</v>
      </c>
      <c r="AD25">
        <f t="shared" si="21"/>
        <v>-20.98974982659368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54070.252841116177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325</v>
      </c>
      <c r="AQ25">
        <v>730.13953846153902</v>
      </c>
      <c r="AR25">
        <v>782.12</v>
      </c>
      <c r="AS25">
        <f t="shared" si="27"/>
        <v>6.6460979822100197E-2</v>
      </c>
      <c r="AT25">
        <v>0.5</v>
      </c>
      <c r="AU25">
        <f t="shared" si="28"/>
        <v>1180.1825717150637</v>
      </c>
      <c r="AV25">
        <f t="shared" si="29"/>
        <v>2.0896907328699665</v>
      </c>
      <c r="AW25">
        <f t="shared" si="30"/>
        <v>39.21804504257458</v>
      </c>
      <c r="AX25">
        <f t="shared" si="31"/>
        <v>0.27673502787296073</v>
      </c>
      <c r="AY25">
        <f t="shared" si="32"/>
        <v>2.2601911573815379E-3</v>
      </c>
      <c r="AZ25">
        <f t="shared" si="33"/>
        <v>3.1708177773231729</v>
      </c>
      <c r="BA25" t="s">
        <v>326</v>
      </c>
      <c r="BB25">
        <v>565.67999999999995</v>
      </c>
      <c r="BC25">
        <f t="shared" si="34"/>
        <v>216.44000000000005</v>
      </c>
      <c r="BD25">
        <f t="shared" si="35"/>
        <v>0.24016106791009506</v>
      </c>
      <c r="BE25">
        <f t="shared" si="36"/>
        <v>0.91973001038421598</v>
      </c>
      <c r="BF25">
        <f t="shared" si="37"/>
        <v>0.77998291703217093</v>
      </c>
      <c r="BG25">
        <f t="shared" si="38"/>
        <v>0.97383059907255032</v>
      </c>
      <c r="BH25">
        <f t="shared" si="39"/>
        <v>1399.9970967741899</v>
      </c>
      <c r="BI25">
        <f t="shared" si="40"/>
        <v>1180.1825717150637</v>
      </c>
      <c r="BJ25">
        <f t="shared" si="41"/>
        <v>0.84298929935953948</v>
      </c>
      <c r="BK25">
        <f t="shared" si="42"/>
        <v>0.19597859871907891</v>
      </c>
      <c r="BL25">
        <v>6</v>
      </c>
      <c r="BM25">
        <v>0.5</v>
      </c>
      <c r="BN25" t="s">
        <v>290</v>
      </c>
      <c r="BO25">
        <v>2</v>
      </c>
      <c r="BP25">
        <v>1608322178.0999999</v>
      </c>
      <c r="BQ25">
        <v>497.76651612903203</v>
      </c>
      <c r="BR25">
        <v>500.38183870967703</v>
      </c>
      <c r="BS25">
        <v>22.441435483871</v>
      </c>
      <c r="BT25">
        <v>22.2299258064516</v>
      </c>
      <c r="BU25">
        <v>494.84993548387098</v>
      </c>
      <c r="BV25">
        <v>22.175006451612902</v>
      </c>
      <c r="BW25">
        <v>500.00112903225801</v>
      </c>
      <c r="BX25">
        <v>102.60935483871</v>
      </c>
      <c r="BY25">
        <v>9.9996506451612899E-2</v>
      </c>
      <c r="BZ25">
        <v>27.973861290322599</v>
      </c>
      <c r="CA25">
        <v>29.392767741935501</v>
      </c>
      <c r="CB25">
        <v>999.9</v>
      </c>
      <c r="CC25">
        <v>0</v>
      </c>
      <c r="CD25">
        <v>0</v>
      </c>
      <c r="CE25">
        <v>9997.8577419354806</v>
      </c>
      <c r="CF25">
        <v>0</v>
      </c>
      <c r="CG25">
        <v>335.672129032258</v>
      </c>
      <c r="CH25">
        <v>1399.9970967741899</v>
      </c>
      <c r="CI25">
        <v>0.89999919354838698</v>
      </c>
      <c r="CJ25">
        <v>0.10000086774193501</v>
      </c>
      <c r="CK25">
        <v>0</v>
      </c>
      <c r="CL25">
        <v>730.15696774193498</v>
      </c>
      <c r="CM25">
        <v>4.9997499999999997</v>
      </c>
      <c r="CN25">
        <v>10024.770967741901</v>
      </c>
      <c r="CO25">
        <v>12178.012903225799</v>
      </c>
      <c r="CP25">
        <v>46.808</v>
      </c>
      <c r="CQ25">
        <v>48.896999999999998</v>
      </c>
      <c r="CR25">
        <v>47.745935483871001</v>
      </c>
      <c r="CS25">
        <v>48.186999999999998</v>
      </c>
      <c r="CT25">
        <v>47.875</v>
      </c>
      <c r="CU25">
        <v>1255.49677419355</v>
      </c>
      <c r="CV25">
        <v>139.50032258064499</v>
      </c>
      <c r="CW25">
        <v>0</v>
      </c>
      <c r="CX25">
        <v>87.100000143051105</v>
      </c>
      <c r="CY25">
        <v>0</v>
      </c>
      <c r="CZ25">
        <v>730.13953846153902</v>
      </c>
      <c r="DA25">
        <v>-0.51329914861849102</v>
      </c>
      <c r="DB25">
        <v>3.5111110729099102</v>
      </c>
      <c r="DC25">
        <v>10024.711538461501</v>
      </c>
      <c r="DD25">
        <v>15</v>
      </c>
      <c r="DE25">
        <v>1608322116.0999999</v>
      </c>
      <c r="DF25" t="s">
        <v>322</v>
      </c>
      <c r="DG25">
        <v>1608322114.5999999</v>
      </c>
      <c r="DH25">
        <v>1608322116.0999999</v>
      </c>
      <c r="DI25">
        <v>7</v>
      </c>
      <c r="DJ25">
        <v>0.14599999999999999</v>
      </c>
      <c r="DK25">
        <v>7.0000000000000001E-3</v>
      </c>
      <c r="DL25">
        <v>2.9169999999999998</v>
      </c>
      <c r="DM25">
        <v>0.26600000000000001</v>
      </c>
      <c r="DN25">
        <v>401</v>
      </c>
      <c r="DO25">
        <v>22</v>
      </c>
      <c r="DP25">
        <v>0.78</v>
      </c>
      <c r="DQ25">
        <v>0.12</v>
      </c>
      <c r="DR25">
        <v>2.1012815541141698</v>
      </c>
      <c r="DS25">
        <v>-0.38634990089225302</v>
      </c>
      <c r="DT25">
        <v>5.5922709850527302E-2</v>
      </c>
      <c r="DU25">
        <v>1</v>
      </c>
      <c r="DV25">
        <v>-2.6147450000000001</v>
      </c>
      <c r="DW25">
        <v>9.72373748609517E-2</v>
      </c>
      <c r="DX25">
        <v>3.8741100203788702E-2</v>
      </c>
      <c r="DY25">
        <v>1</v>
      </c>
      <c r="DZ25">
        <v>0.21095803333333299</v>
      </c>
      <c r="EA25">
        <v>0.107360489432703</v>
      </c>
      <c r="EB25">
        <v>1.31522736094901E-2</v>
      </c>
      <c r="EC25">
        <v>1</v>
      </c>
      <c r="ED25">
        <v>3</v>
      </c>
      <c r="EE25">
        <v>3</v>
      </c>
      <c r="EF25" t="s">
        <v>297</v>
      </c>
      <c r="EG25">
        <v>100</v>
      </c>
      <c r="EH25">
        <v>100</v>
      </c>
      <c r="EI25">
        <v>2.9159999999999999</v>
      </c>
      <c r="EJ25">
        <v>0.26640000000000003</v>
      </c>
      <c r="EK25">
        <v>2.9165238095239898</v>
      </c>
      <c r="EL25">
        <v>0</v>
      </c>
      <c r="EM25">
        <v>0</v>
      </c>
      <c r="EN25">
        <v>0</v>
      </c>
      <c r="EO25">
        <v>0.26643999999999901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1.2</v>
      </c>
      <c r="EX25">
        <v>1.2</v>
      </c>
      <c r="EY25">
        <v>2</v>
      </c>
      <c r="EZ25">
        <v>512.36599999999999</v>
      </c>
      <c r="FA25">
        <v>490.28899999999999</v>
      </c>
      <c r="FB25">
        <v>24.107199999999999</v>
      </c>
      <c r="FC25">
        <v>33.774700000000003</v>
      </c>
      <c r="FD25">
        <v>29.9999</v>
      </c>
      <c r="FE25">
        <v>33.826700000000002</v>
      </c>
      <c r="FF25">
        <v>33.821399999999997</v>
      </c>
      <c r="FG25">
        <v>24.434799999999999</v>
      </c>
      <c r="FH25">
        <v>15.076000000000001</v>
      </c>
      <c r="FI25">
        <v>84.891599999999997</v>
      </c>
      <c r="FJ25">
        <v>24.127800000000001</v>
      </c>
      <c r="FK25">
        <v>501.25799999999998</v>
      </c>
      <c r="FL25">
        <v>22.295200000000001</v>
      </c>
      <c r="FM25">
        <v>101.30500000000001</v>
      </c>
      <c r="FN25">
        <v>100.67</v>
      </c>
    </row>
    <row r="26" spans="1:170" x14ac:dyDescent="0.25">
      <c r="A26">
        <v>10</v>
      </c>
      <c r="B26">
        <v>1608322288.5</v>
      </c>
      <c r="C26">
        <v>919.40000009536698</v>
      </c>
      <c r="D26" t="s">
        <v>327</v>
      </c>
      <c r="E26" t="s">
        <v>328</v>
      </c>
      <c r="F26" t="s">
        <v>285</v>
      </c>
      <c r="G26" t="s">
        <v>286</v>
      </c>
      <c r="H26">
        <v>1608322280.75</v>
      </c>
      <c r="I26">
        <f t="shared" si="0"/>
        <v>1.7230272111740641E-5</v>
      </c>
      <c r="J26">
        <f t="shared" si="1"/>
        <v>2.2526032124590429</v>
      </c>
      <c r="K26">
        <f t="shared" si="2"/>
        <v>599.56293333333304</v>
      </c>
      <c r="L26">
        <f t="shared" si="3"/>
        <v>-3156.8394014363785</v>
      </c>
      <c r="M26">
        <f t="shared" si="4"/>
        <v>-324.22581899325911</v>
      </c>
      <c r="N26">
        <f t="shared" si="5"/>
        <v>61.578610242114479</v>
      </c>
      <c r="O26">
        <f t="shared" si="6"/>
        <v>9.5023295530385053E-4</v>
      </c>
      <c r="P26">
        <f t="shared" si="7"/>
        <v>2.975250975037306</v>
      </c>
      <c r="Q26">
        <f t="shared" si="8"/>
        <v>9.5006438508478885E-4</v>
      </c>
      <c r="R26">
        <f t="shared" si="9"/>
        <v>5.9380538317405931E-4</v>
      </c>
      <c r="S26">
        <f t="shared" si="10"/>
        <v>231.28916639510012</v>
      </c>
      <c r="T26">
        <f t="shared" si="11"/>
        <v>29.326104975579831</v>
      </c>
      <c r="U26">
        <f t="shared" si="12"/>
        <v>29.412283333333299</v>
      </c>
      <c r="V26">
        <f t="shared" si="13"/>
        <v>4.118723945453362</v>
      </c>
      <c r="W26">
        <f t="shared" si="14"/>
        <v>61.034231588054254</v>
      </c>
      <c r="X26">
        <f t="shared" si="15"/>
        <v>2.3143965109708784</v>
      </c>
      <c r="Y26">
        <f t="shared" si="16"/>
        <v>3.7919646905554827</v>
      </c>
      <c r="Z26">
        <f t="shared" si="17"/>
        <v>1.8043274344824836</v>
      </c>
      <c r="AA26">
        <f t="shared" si="18"/>
        <v>-0.7598550001277623</v>
      </c>
      <c r="AB26">
        <f t="shared" si="19"/>
        <v>-228.61791321383959</v>
      </c>
      <c r="AC26">
        <f t="shared" si="20"/>
        <v>-16.866488093865701</v>
      </c>
      <c r="AD26">
        <f t="shared" si="21"/>
        <v>-14.955089912732944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54088.723409113867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329</v>
      </c>
      <c r="AQ26">
        <v>730.15134615384602</v>
      </c>
      <c r="AR26">
        <v>784.81</v>
      </c>
      <c r="AS26">
        <f t="shared" si="27"/>
        <v>6.9645715327472768E-2</v>
      </c>
      <c r="AT26">
        <v>0.5</v>
      </c>
      <c r="AU26">
        <f t="shared" si="28"/>
        <v>1180.1752307473303</v>
      </c>
      <c r="AV26">
        <f t="shared" si="29"/>
        <v>2.2526032124590429</v>
      </c>
      <c r="AW26">
        <f t="shared" si="30"/>
        <v>41.097074078581528</v>
      </c>
      <c r="AX26">
        <f t="shared" si="31"/>
        <v>0.27321262471171365</v>
      </c>
      <c r="AY26">
        <f t="shared" si="32"/>
        <v>2.3982461405184581E-3</v>
      </c>
      <c r="AZ26">
        <f t="shared" si="33"/>
        <v>3.1565219607293487</v>
      </c>
      <c r="BA26" t="s">
        <v>330</v>
      </c>
      <c r="BB26">
        <v>570.39</v>
      </c>
      <c r="BC26">
        <f t="shared" si="34"/>
        <v>214.41999999999996</v>
      </c>
      <c r="BD26">
        <f t="shared" si="35"/>
        <v>0.25491397185968628</v>
      </c>
      <c r="BE26">
        <f t="shared" si="36"/>
        <v>0.92034000943645067</v>
      </c>
      <c r="BF26">
        <f t="shared" si="37"/>
        <v>0.7883488844263481</v>
      </c>
      <c r="BG26">
        <f t="shared" si="38"/>
        <v>0.972774289974216</v>
      </c>
      <c r="BH26">
        <f t="shared" si="39"/>
        <v>1399.98833333333</v>
      </c>
      <c r="BI26">
        <f t="shared" si="40"/>
        <v>1180.1752307473303</v>
      </c>
      <c r="BJ26">
        <f t="shared" si="41"/>
        <v>0.84298933258777142</v>
      </c>
      <c r="BK26">
        <f t="shared" si="42"/>
        <v>0.19597866517554291</v>
      </c>
      <c r="BL26">
        <v>6</v>
      </c>
      <c r="BM26">
        <v>0.5</v>
      </c>
      <c r="BN26" t="s">
        <v>290</v>
      </c>
      <c r="BO26">
        <v>2</v>
      </c>
      <c r="BP26">
        <v>1608322280.75</v>
      </c>
      <c r="BQ26">
        <v>599.56293333333304</v>
      </c>
      <c r="BR26">
        <v>602.27840000000003</v>
      </c>
      <c r="BS26">
        <v>22.534226666666701</v>
      </c>
      <c r="BT26">
        <v>22.514016666666699</v>
      </c>
      <c r="BU26">
        <v>596.64636666666604</v>
      </c>
      <c r="BV26">
        <v>22.267786666666701</v>
      </c>
      <c r="BW26">
        <v>500.00993333333298</v>
      </c>
      <c r="BX26">
        <v>102.605866666667</v>
      </c>
      <c r="BY26">
        <v>9.9965896666666706E-2</v>
      </c>
      <c r="BZ26">
        <v>27.986999999999998</v>
      </c>
      <c r="CA26">
        <v>29.412283333333299</v>
      </c>
      <c r="CB26">
        <v>999.9</v>
      </c>
      <c r="CC26">
        <v>0</v>
      </c>
      <c r="CD26">
        <v>0</v>
      </c>
      <c r="CE26">
        <v>10002.2283333333</v>
      </c>
      <c r="CF26">
        <v>0</v>
      </c>
      <c r="CG26">
        <v>423.80183333333298</v>
      </c>
      <c r="CH26">
        <v>1399.98833333333</v>
      </c>
      <c r="CI26">
        <v>0.89999913333333303</v>
      </c>
      <c r="CJ26">
        <v>0.10000097333333299</v>
      </c>
      <c r="CK26">
        <v>0</v>
      </c>
      <c r="CL26">
        <v>730.16266666666695</v>
      </c>
      <c r="CM26">
        <v>4.9997499999999997</v>
      </c>
      <c r="CN26">
        <v>10022.7266666667</v>
      </c>
      <c r="CO26">
        <v>12177.9566666667</v>
      </c>
      <c r="CP26">
        <v>46.695399999999999</v>
      </c>
      <c r="CQ26">
        <v>48.875</v>
      </c>
      <c r="CR26">
        <v>47.6291333333333</v>
      </c>
      <c r="CS26">
        <v>48.061999999999998</v>
      </c>
      <c r="CT26">
        <v>47.799599999999998</v>
      </c>
      <c r="CU26">
        <v>1255.4873333333301</v>
      </c>
      <c r="CV26">
        <v>139.501</v>
      </c>
      <c r="CW26">
        <v>0</v>
      </c>
      <c r="CX26">
        <v>101.700000047684</v>
      </c>
      <c r="CY26">
        <v>0</v>
      </c>
      <c r="CZ26">
        <v>730.15134615384602</v>
      </c>
      <c r="DA26">
        <v>1.2123418831564099</v>
      </c>
      <c r="DB26">
        <v>16.765811960289</v>
      </c>
      <c r="DC26">
        <v>10022.7923076923</v>
      </c>
      <c r="DD26">
        <v>15</v>
      </c>
      <c r="DE26">
        <v>1608322116.0999999</v>
      </c>
      <c r="DF26" t="s">
        <v>322</v>
      </c>
      <c r="DG26">
        <v>1608322114.5999999</v>
      </c>
      <c r="DH26">
        <v>1608322116.0999999</v>
      </c>
      <c r="DI26">
        <v>7</v>
      </c>
      <c r="DJ26">
        <v>0.14599999999999999</v>
      </c>
      <c r="DK26">
        <v>7.0000000000000001E-3</v>
      </c>
      <c r="DL26">
        <v>2.9169999999999998</v>
      </c>
      <c r="DM26">
        <v>0.26600000000000001</v>
      </c>
      <c r="DN26">
        <v>401</v>
      </c>
      <c r="DO26">
        <v>22</v>
      </c>
      <c r="DP26">
        <v>0.78</v>
      </c>
      <c r="DQ26">
        <v>0.12</v>
      </c>
      <c r="DR26">
        <v>2.2554377912282901</v>
      </c>
      <c r="DS26">
        <v>-0.107201416109088</v>
      </c>
      <c r="DT26">
        <v>3.7827898707024701E-2</v>
      </c>
      <c r="DU26">
        <v>1</v>
      </c>
      <c r="DV26">
        <v>-2.7191399999999999</v>
      </c>
      <c r="DW26">
        <v>-3.2980645161243098E-3</v>
      </c>
      <c r="DX26">
        <v>4.7292951735654697E-2</v>
      </c>
      <c r="DY26">
        <v>1</v>
      </c>
      <c r="DZ26">
        <v>1.8247792580645201E-2</v>
      </c>
      <c r="EA26">
        <v>0.14308682467741901</v>
      </c>
      <c r="EB26">
        <v>1.3262547538531899E-2</v>
      </c>
      <c r="EC26">
        <v>1</v>
      </c>
      <c r="ED26">
        <v>3</v>
      </c>
      <c r="EE26">
        <v>3</v>
      </c>
      <c r="EF26" t="s">
        <v>297</v>
      </c>
      <c r="EG26">
        <v>100</v>
      </c>
      <c r="EH26">
        <v>100</v>
      </c>
      <c r="EI26">
        <v>2.9169999999999998</v>
      </c>
      <c r="EJ26">
        <v>0.26640000000000003</v>
      </c>
      <c r="EK26">
        <v>2.9165238095239898</v>
      </c>
      <c r="EL26">
        <v>0</v>
      </c>
      <c r="EM26">
        <v>0</v>
      </c>
      <c r="EN26">
        <v>0</v>
      </c>
      <c r="EO26">
        <v>0.26643999999999901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2.9</v>
      </c>
      <c r="EX26">
        <v>2.9</v>
      </c>
      <c r="EY26">
        <v>2</v>
      </c>
      <c r="EZ26">
        <v>511.92399999999998</v>
      </c>
      <c r="FA26">
        <v>490.45</v>
      </c>
      <c r="FB26">
        <v>24.1572</v>
      </c>
      <c r="FC26">
        <v>33.756500000000003</v>
      </c>
      <c r="FD26">
        <v>29.9999</v>
      </c>
      <c r="FE26">
        <v>33.785299999999999</v>
      </c>
      <c r="FF26">
        <v>33.773299999999999</v>
      </c>
      <c r="FG26">
        <v>28.391300000000001</v>
      </c>
      <c r="FH26">
        <v>13.295299999999999</v>
      </c>
      <c r="FI26">
        <v>88.001999999999995</v>
      </c>
      <c r="FJ26">
        <v>24.1648</v>
      </c>
      <c r="FK26">
        <v>602.28499999999997</v>
      </c>
      <c r="FL26">
        <v>22.552700000000002</v>
      </c>
      <c r="FM26">
        <v>101.303</v>
      </c>
      <c r="FN26">
        <v>100.67100000000001</v>
      </c>
    </row>
    <row r="27" spans="1:170" x14ac:dyDescent="0.25">
      <c r="A27">
        <v>11</v>
      </c>
      <c r="B27">
        <v>1608322356.5</v>
      </c>
      <c r="C27">
        <v>987.40000009536698</v>
      </c>
      <c r="D27" t="s">
        <v>331</v>
      </c>
      <c r="E27" t="s">
        <v>332</v>
      </c>
      <c r="F27" t="s">
        <v>285</v>
      </c>
      <c r="G27" t="s">
        <v>286</v>
      </c>
      <c r="H27">
        <v>1608322348.5</v>
      </c>
      <c r="I27">
        <f t="shared" si="0"/>
        <v>1.6448419733966943E-5</v>
      </c>
      <c r="J27">
        <f t="shared" si="1"/>
        <v>3.3175407897840667</v>
      </c>
      <c r="K27">
        <f t="shared" si="2"/>
        <v>697.61387096774195</v>
      </c>
      <c r="L27">
        <f t="shared" si="3"/>
        <v>-5113.7911955640111</v>
      </c>
      <c r="M27">
        <f t="shared" si="4"/>
        <v>-525.20999911758372</v>
      </c>
      <c r="N27">
        <f t="shared" si="5"/>
        <v>71.648169927863378</v>
      </c>
      <c r="O27">
        <f t="shared" si="6"/>
        <v>9.0351857397536752E-4</v>
      </c>
      <c r="P27">
        <f t="shared" si="7"/>
        <v>2.974951119306525</v>
      </c>
      <c r="Q27">
        <f t="shared" si="8"/>
        <v>9.0336615371507025E-4</v>
      </c>
      <c r="R27">
        <f t="shared" si="9"/>
        <v>5.6461753794336813E-4</v>
      </c>
      <c r="S27">
        <f t="shared" si="10"/>
        <v>231.2946608134998</v>
      </c>
      <c r="T27">
        <f t="shared" si="11"/>
        <v>29.343805204784367</v>
      </c>
      <c r="U27">
        <f t="shared" si="12"/>
        <v>29.432454838709699</v>
      </c>
      <c r="V27">
        <f t="shared" si="13"/>
        <v>4.1235192421786593</v>
      </c>
      <c r="W27">
        <f t="shared" si="14"/>
        <v>60.911231719743306</v>
      </c>
      <c r="X27">
        <f t="shared" si="15"/>
        <v>2.3120709116513423</v>
      </c>
      <c r="Y27">
        <f t="shared" si="16"/>
        <v>3.7958039040965987</v>
      </c>
      <c r="Z27">
        <f t="shared" si="17"/>
        <v>1.811448330527317</v>
      </c>
      <c r="AA27">
        <f t="shared" si="18"/>
        <v>-0.72537531026794222</v>
      </c>
      <c r="AB27">
        <f t="shared" si="19"/>
        <v>-229.04610763820114</v>
      </c>
      <c r="AC27">
        <f t="shared" si="20"/>
        <v>-16.902935631032552</v>
      </c>
      <c r="AD27">
        <f t="shared" si="21"/>
        <v>-15.379757766001831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54076.781939931338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333</v>
      </c>
      <c r="AQ27">
        <v>730.27919999999995</v>
      </c>
      <c r="AR27">
        <v>785.48</v>
      </c>
      <c r="AS27">
        <f t="shared" si="27"/>
        <v>7.0276518816519973E-2</v>
      </c>
      <c r="AT27">
        <v>0.5</v>
      </c>
      <c r="AU27">
        <f t="shared" si="28"/>
        <v>1180.2040139835062</v>
      </c>
      <c r="AV27">
        <f t="shared" si="29"/>
        <v>3.3175407897840667</v>
      </c>
      <c r="AW27">
        <f t="shared" si="30"/>
        <v>41.470314798022137</v>
      </c>
      <c r="AX27">
        <f t="shared" si="31"/>
        <v>0.27135000254621378</v>
      </c>
      <c r="AY27">
        <f t="shared" si="32"/>
        <v>3.3005211162201041E-3</v>
      </c>
      <c r="AZ27">
        <f t="shared" si="33"/>
        <v>3.1529765239089471</v>
      </c>
      <c r="BA27" t="s">
        <v>334</v>
      </c>
      <c r="BB27">
        <v>572.34</v>
      </c>
      <c r="BC27">
        <f t="shared" si="34"/>
        <v>213.14</v>
      </c>
      <c r="BD27">
        <f t="shared" si="35"/>
        <v>0.25898845829032596</v>
      </c>
      <c r="BE27">
        <f t="shared" si="36"/>
        <v>0.92075814019198887</v>
      </c>
      <c r="BF27">
        <f t="shared" si="37"/>
        <v>0.78854819568370571</v>
      </c>
      <c r="BG27">
        <f t="shared" si="38"/>
        <v>0.97251119439953793</v>
      </c>
      <c r="BH27">
        <f t="shared" si="39"/>
        <v>1400.0225806451599</v>
      </c>
      <c r="BI27">
        <f t="shared" si="40"/>
        <v>1180.2040139835062</v>
      </c>
      <c r="BJ27">
        <f t="shared" si="41"/>
        <v>0.84298927052993911</v>
      </c>
      <c r="BK27">
        <f t="shared" si="42"/>
        <v>0.19597854105987833</v>
      </c>
      <c r="BL27">
        <v>6</v>
      </c>
      <c r="BM27">
        <v>0.5</v>
      </c>
      <c r="BN27" t="s">
        <v>290</v>
      </c>
      <c r="BO27">
        <v>2</v>
      </c>
      <c r="BP27">
        <v>1608322348.5</v>
      </c>
      <c r="BQ27">
        <v>697.61387096774195</v>
      </c>
      <c r="BR27">
        <v>701.60864516129004</v>
      </c>
      <c r="BS27">
        <v>22.511848387096801</v>
      </c>
      <c r="BT27">
        <v>22.492554838709701</v>
      </c>
      <c r="BU27">
        <v>694.69735483871</v>
      </c>
      <c r="BV27">
        <v>22.2454161290323</v>
      </c>
      <c r="BW27">
        <v>500.00554838709701</v>
      </c>
      <c r="BX27">
        <v>102.604677419355</v>
      </c>
      <c r="BY27">
        <v>9.9946025806451594E-2</v>
      </c>
      <c r="BZ27">
        <v>28.004358064516101</v>
      </c>
      <c r="CA27">
        <v>29.432454838709699</v>
      </c>
      <c r="CB27">
        <v>999.9</v>
      </c>
      <c r="CC27">
        <v>0</v>
      </c>
      <c r="CD27">
        <v>0</v>
      </c>
      <c r="CE27">
        <v>10000.648064516099</v>
      </c>
      <c r="CF27">
        <v>0</v>
      </c>
      <c r="CG27">
        <v>679.93806451612897</v>
      </c>
      <c r="CH27">
        <v>1400.0225806451599</v>
      </c>
      <c r="CI27">
        <v>0.90000190322580598</v>
      </c>
      <c r="CJ27">
        <v>9.9998251612903197E-2</v>
      </c>
      <c r="CK27">
        <v>0</v>
      </c>
      <c r="CL27">
        <v>730.34593548387102</v>
      </c>
      <c r="CM27">
        <v>4.9997499999999997</v>
      </c>
      <c r="CN27">
        <v>10024.700000000001</v>
      </c>
      <c r="CO27">
        <v>12178.2612903226</v>
      </c>
      <c r="CP27">
        <v>46.6991935483871</v>
      </c>
      <c r="CQ27">
        <v>48.967483870967698</v>
      </c>
      <c r="CR27">
        <v>47.625</v>
      </c>
      <c r="CS27">
        <v>48.061999999999998</v>
      </c>
      <c r="CT27">
        <v>47.777999999999999</v>
      </c>
      <c r="CU27">
        <v>1255.52193548387</v>
      </c>
      <c r="CV27">
        <v>139.501612903226</v>
      </c>
      <c r="CW27">
        <v>0</v>
      </c>
      <c r="CX27">
        <v>67.5</v>
      </c>
      <c r="CY27">
        <v>0</v>
      </c>
      <c r="CZ27">
        <v>730.27919999999995</v>
      </c>
      <c r="DA27">
        <v>-3.1928461657504501</v>
      </c>
      <c r="DB27">
        <v>-42.246153960623197</v>
      </c>
      <c r="DC27">
        <v>10023.6</v>
      </c>
      <c r="DD27">
        <v>15</v>
      </c>
      <c r="DE27">
        <v>1608322116.0999999</v>
      </c>
      <c r="DF27" t="s">
        <v>322</v>
      </c>
      <c r="DG27">
        <v>1608322114.5999999</v>
      </c>
      <c r="DH27">
        <v>1608322116.0999999</v>
      </c>
      <c r="DI27">
        <v>7</v>
      </c>
      <c r="DJ27">
        <v>0.14599999999999999</v>
      </c>
      <c r="DK27">
        <v>7.0000000000000001E-3</v>
      </c>
      <c r="DL27">
        <v>2.9169999999999998</v>
      </c>
      <c r="DM27">
        <v>0.26600000000000001</v>
      </c>
      <c r="DN27">
        <v>401</v>
      </c>
      <c r="DO27">
        <v>22</v>
      </c>
      <c r="DP27">
        <v>0.78</v>
      </c>
      <c r="DQ27">
        <v>0.12</v>
      </c>
      <c r="DR27">
        <v>3.3209164000076301</v>
      </c>
      <c r="DS27">
        <v>-0.123751962703765</v>
      </c>
      <c r="DT27">
        <v>3.3730730813825598E-2</v>
      </c>
      <c r="DU27">
        <v>1</v>
      </c>
      <c r="DV27">
        <v>-3.9979777419354798</v>
      </c>
      <c r="DW27">
        <v>0.17417032258066401</v>
      </c>
      <c r="DX27">
        <v>3.9413040474153699E-2</v>
      </c>
      <c r="DY27">
        <v>1</v>
      </c>
      <c r="DZ27">
        <v>1.92814480645161E-2</v>
      </c>
      <c r="EA27">
        <v>-2.86306306451613E-2</v>
      </c>
      <c r="EB27">
        <v>9.3723238422459398E-3</v>
      </c>
      <c r="EC27">
        <v>1</v>
      </c>
      <c r="ED27">
        <v>3</v>
      </c>
      <c r="EE27">
        <v>3</v>
      </c>
      <c r="EF27" t="s">
        <v>297</v>
      </c>
      <c r="EG27">
        <v>100</v>
      </c>
      <c r="EH27">
        <v>100</v>
      </c>
      <c r="EI27">
        <v>2.9159999999999999</v>
      </c>
      <c r="EJ27">
        <v>0.26650000000000001</v>
      </c>
      <c r="EK27">
        <v>2.9165238095239898</v>
      </c>
      <c r="EL27">
        <v>0</v>
      </c>
      <c r="EM27">
        <v>0</v>
      </c>
      <c r="EN27">
        <v>0</v>
      </c>
      <c r="EO27">
        <v>0.26643999999999901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4</v>
      </c>
      <c r="EX27">
        <v>4</v>
      </c>
      <c r="EY27">
        <v>2</v>
      </c>
      <c r="EZ27">
        <v>511.99799999999999</v>
      </c>
      <c r="FA27">
        <v>490.435</v>
      </c>
      <c r="FB27">
        <v>24.005299999999998</v>
      </c>
      <c r="FC27">
        <v>33.753500000000003</v>
      </c>
      <c r="FD27">
        <v>30.0002</v>
      </c>
      <c r="FE27">
        <v>33.770099999999999</v>
      </c>
      <c r="FF27">
        <v>33.757899999999999</v>
      </c>
      <c r="FG27">
        <v>32.241100000000003</v>
      </c>
      <c r="FH27">
        <v>13.661300000000001</v>
      </c>
      <c r="FI27">
        <v>89.894800000000004</v>
      </c>
      <c r="FJ27">
        <v>24.0032</v>
      </c>
      <c r="FK27">
        <v>702.38800000000003</v>
      </c>
      <c r="FL27">
        <v>22.552499999999998</v>
      </c>
      <c r="FM27">
        <v>101.301</v>
      </c>
      <c r="FN27">
        <v>100.666</v>
      </c>
    </row>
    <row r="28" spans="1:170" x14ac:dyDescent="0.25">
      <c r="A28">
        <v>12</v>
      </c>
      <c r="B28">
        <v>1608322423.5</v>
      </c>
      <c r="C28">
        <v>1054.4000000953699</v>
      </c>
      <c r="D28" t="s">
        <v>335</v>
      </c>
      <c r="E28" t="s">
        <v>336</v>
      </c>
      <c r="F28" t="s">
        <v>285</v>
      </c>
      <c r="G28" t="s">
        <v>286</v>
      </c>
      <c r="H28">
        <v>1608322415.75</v>
      </c>
      <c r="I28">
        <f t="shared" si="0"/>
        <v>1.2953774869752083E-4</v>
      </c>
      <c r="J28">
        <f t="shared" si="1"/>
        <v>4.0064593883380724</v>
      </c>
      <c r="K28">
        <f t="shared" si="2"/>
        <v>797.35026666666704</v>
      </c>
      <c r="L28">
        <f t="shared" si="3"/>
        <v>-112.52906624850729</v>
      </c>
      <c r="M28">
        <f t="shared" si="4"/>
        <v>-11.556829662271126</v>
      </c>
      <c r="N28">
        <f t="shared" si="5"/>
        <v>81.888542402753345</v>
      </c>
      <c r="O28">
        <f t="shared" si="6"/>
        <v>7.1313778261211068E-3</v>
      </c>
      <c r="P28">
        <f t="shared" si="7"/>
        <v>2.9749026055833387</v>
      </c>
      <c r="Q28">
        <f t="shared" si="8"/>
        <v>7.1218941332869077E-3</v>
      </c>
      <c r="R28">
        <f t="shared" si="9"/>
        <v>4.4520348359170505E-3</v>
      </c>
      <c r="S28">
        <f t="shared" si="10"/>
        <v>231.29252088445216</v>
      </c>
      <c r="T28">
        <f t="shared" si="11"/>
        <v>29.28360343924086</v>
      </c>
      <c r="U28">
        <f t="shared" si="12"/>
        <v>29.405386666666701</v>
      </c>
      <c r="V28">
        <f t="shared" si="13"/>
        <v>4.1170855422108943</v>
      </c>
      <c r="W28">
        <f t="shared" si="14"/>
        <v>60.902297529482553</v>
      </c>
      <c r="X28">
        <f t="shared" si="15"/>
        <v>2.3075218485907323</v>
      </c>
      <c r="Y28">
        <f t="shared" si="16"/>
        <v>3.788891293425622</v>
      </c>
      <c r="Z28">
        <f t="shared" si="17"/>
        <v>1.809563693620162</v>
      </c>
      <c r="AA28">
        <f t="shared" si="18"/>
        <v>-5.7126147175606681</v>
      </c>
      <c r="AB28">
        <f t="shared" si="19"/>
        <v>-229.71542902293402</v>
      </c>
      <c r="AC28">
        <f t="shared" si="20"/>
        <v>-16.947690792219646</v>
      </c>
      <c r="AD28">
        <f t="shared" si="21"/>
        <v>-21.083213648262159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54080.89322548933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337</v>
      </c>
      <c r="AQ28">
        <v>730.13750000000005</v>
      </c>
      <c r="AR28">
        <v>787.37</v>
      </c>
      <c r="AS28">
        <f t="shared" si="27"/>
        <v>7.2688189796410785E-2</v>
      </c>
      <c r="AT28">
        <v>0.5</v>
      </c>
      <c r="AU28">
        <f t="shared" si="28"/>
        <v>1180.1926207473275</v>
      </c>
      <c r="AV28">
        <f t="shared" si="29"/>
        <v>4.0064593883380724</v>
      </c>
      <c r="AW28">
        <f t="shared" si="30"/>
        <v>42.893032606602596</v>
      </c>
      <c r="AX28">
        <f t="shared" si="31"/>
        <v>0.27151148761065313</v>
      </c>
      <c r="AY28">
        <f t="shared" si="32"/>
        <v>3.884287011768859E-3</v>
      </c>
      <c r="AZ28">
        <f t="shared" si="33"/>
        <v>3.1430077346101579</v>
      </c>
      <c r="BA28" t="s">
        <v>338</v>
      </c>
      <c r="BB28">
        <v>573.59</v>
      </c>
      <c r="BC28">
        <f t="shared" si="34"/>
        <v>213.77999999999997</v>
      </c>
      <c r="BD28">
        <f t="shared" si="35"/>
        <v>0.26771681167555417</v>
      </c>
      <c r="BE28">
        <f t="shared" si="36"/>
        <v>0.92048324524175285</v>
      </c>
      <c r="BF28">
        <f t="shared" si="37"/>
        <v>0.79607804324798381</v>
      </c>
      <c r="BG28">
        <f t="shared" si="38"/>
        <v>0.97176902927096853</v>
      </c>
      <c r="BH28">
        <f t="shared" si="39"/>
        <v>1400.009</v>
      </c>
      <c r="BI28">
        <f t="shared" si="40"/>
        <v>1180.1926207473275</v>
      </c>
      <c r="BJ28">
        <f t="shared" si="41"/>
        <v>0.84298930988824172</v>
      </c>
      <c r="BK28">
        <f t="shared" si="42"/>
        <v>0.19597861977648356</v>
      </c>
      <c r="BL28">
        <v>6</v>
      </c>
      <c r="BM28">
        <v>0.5</v>
      </c>
      <c r="BN28" t="s">
        <v>290</v>
      </c>
      <c r="BO28">
        <v>2</v>
      </c>
      <c r="BP28">
        <v>1608322415.75</v>
      </c>
      <c r="BQ28">
        <v>797.35026666666704</v>
      </c>
      <c r="BR28">
        <v>802.28176666666695</v>
      </c>
      <c r="BS28">
        <v>22.4683833333333</v>
      </c>
      <c r="BT28">
        <v>22.3164366666667</v>
      </c>
      <c r="BU28">
        <v>794.43359999999996</v>
      </c>
      <c r="BV28">
        <v>22.20196</v>
      </c>
      <c r="BW28">
        <v>500.019833333333</v>
      </c>
      <c r="BX28">
        <v>102.600833333333</v>
      </c>
      <c r="BY28">
        <v>0.10000697</v>
      </c>
      <c r="BZ28">
        <v>27.973093333333299</v>
      </c>
      <c r="CA28">
        <v>29.405386666666701</v>
      </c>
      <c r="CB28">
        <v>999.9</v>
      </c>
      <c r="CC28">
        <v>0</v>
      </c>
      <c r="CD28">
        <v>0</v>
      </c>
      <c r="CE28">
        <v>10000.7483333333</v>
      </c>
      <c r="CF28">
        <v>0</v>
      </c>
      <c r="CG28">
        <v>944.18116666666697</v>
      </c>
      <c r="CH28">
        <v>1400.009</v>
      </c>
      <c r="CI28">
        <v>0.89999836666666699</v>
      </c>
      <c r="CJ28">
        <v>0.100001726666667</v>
      </c>
      <c r="CK28">
        <v>0</v>
      </c>
      <c r="CL28">
        <v>730.11426666666705</v>
      </c>
      <c r="CM28">
        <v>4.9997499999999997</v>
      </c>
      <c r="CN28">
        <v>10024.280000000001</v>
      </c>
      <c r="CO28">
        <v>12178.1233333333</v>
      </c>
      <c r="CP28">
        <v>46.724800000000002</v>
      </c>
      <c r="CQ28">
        <v>49.099800000000002</v>
      </c>
      <c r="CR28">
        <v>47.624933333333303</v>
      </c>
      <c r="CS28">
        <v>48.1291333333333</v>
      </c>
      <c r="CT28">
        <v>47.811999999999998</v>
      </c>
      <c r="CU28">
        <v>1255.5070000000001</v>
      </c>
      <c r="CV28">
        <v>139.50200000000001</v>
      </c>
      <c r="CW28">
        <v>0</v>
      </c>
      <c r="CX28">
        <v>66.100000143051105</v>
      </c>
      <c r="CY28">
        <v>0</v>
      </c>
      <c r="CZ28">
        <v>730.13750000000005</v>
      </c>
      <c r="DA28">
        <v>-3.9998290648150001</v>
      </c>
      <c r="DB28">
        <v>-53.470085465798498</v>
      </c>
      <c r="DC28">
        <v>10024.146153846201</v>
      </c>
      <c r="DD28">
        <v>15</v>
      </c>
      <c r="DE28">
        <v>1608322116.0999999</v>
      </c>
      <c r="DF28" t="s">
        <v>322</v>
      </c>
      <c r="DG28">
        <v>1608322114.5999999</v>
      </c>
      <c r="DH28">
        <v>1608322116.0999999</v>
      </c>
      <c r="DI28">
        <v>7</v>
      </c>
      <c r="DJ28">
        <v>0.14599999999999999</v>
      </c>
      <c r="DK28">
        <v>7.0000000000000001E-3</v>
      </c>
      <c r="DL28">
        <v>2.9169999999999998</v>
      </c>
      <c r="DM28">
        <v>0.26600000000000001</v>
      </c>
      <c r="DN28">
        <v>401</v>
      </c>
      <c r="DO28">
        <v>22</v>
      </c>
      <c r="DP28">
        <v>0.78</v>
      </c>
      <c r="DQ28">
        <v>0.12</v>
      </c>
      <c r="DR28">
        <v>4.01083328901999</v>
      </c>
      <c r="DS28">
        <v>-0.110051610941476</v>
      </c>
      <c r="DT28">
        <v>6.1302727698570203E-2</v>
      </c>
      <c r="DU28">
        <v>1</v>
      </c>
      <c r="DV28">
        <v>-4.9395970967741896</v>
      </c>
      <c r="DW28">
        <v>2.0601290322599702E-2</v>
      </c>
      <c r="DX28">
        <v>7.7529303978832703E-2</v>
      </c>
      <c r="DY28">
        <v>1</v>
      </c>
      <c r="DZ28">
        <v>0.15244003225806499</v>
      </c>
      <c r="EA28">
        <v>5.3864322580644698E-2</v>
      </c>
      <c r="EB28">
        <v>7.6944614328031402E-3</v>
      </c>
      <c r="EC28">
        <v>1</v>
      </c>
      <c r="ED28">
        <v>3</v>
      </c>
      <c r="EE28">
        <v>3</v>
      </c>
      <c r="EF28" t="s">
        <v>297</v>
      </c>
      <c r="EG28">
        <v>100</v>
      </c>
      <c r="EH28">
        <v>100</v>
      </c>
      <c r="EI28">
        <v>2.9169999999999998</v>
      </c>
      <c r="EJ28">
        <v>0.26650000000000001</v>
      </c>
      <c r="EK28">
        <v>2.9165238095239898</v>
      </c>
      <c r="EL28">
        <v>0</v>
      </c>
      <c r="EM28">
        <v>0</v>
      </c>
      <c r="EN28">
        <v>0</v>
      </c>
      <c r="EO28">
        <v>0.26643999999999901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5.0999999999999996</v>
      </c>
      <c r="EX28">
        <v>5.0999999999999996</v>
      </c>
      <c r="EY28">
        <v>2</v>
      </c>
      <c r="EZ28">
        <v>511.88200000000001</v>
      </c>
      <c r="FA28">
        <v>490.21699999999998</v>
      </c>
      <c r="FB28">
        <v>24.010200000000001</v>
      </c>
      <c r="FC28">
        <v>33.762599999999999</v>
      </c>
      <c r="FD28">
        <v>30</v>
      </c>
      <c r="FE28">
        <v>33.764099999999999</v>
      </c>
      <c r="FF28">
        <v>33.748800000000003</v>
      </c>
      <c r="FG28">
        <v>36.04</v>
      </c>
      <c r="FH28">
        <v>14.257999999999999</v>
      </c>
      <c r="FI28">
        <v>91.396799999999999</v>
      </c>
      <c r="FJ28">
        <v>24.029499999999999</v>
      </c>
      <c r="FK28">
        <v>803.33</v>
      </c>
      <c r="FL28">
        <v>22.375499999999999</v>
      </c>
      <c r="FM28">
        <v>101.301</v>
      </c>
      <c r="FN28">
        <v>100.66800000000001</v>
      </c>
    </row>
    <row r="29" spans="1:170" x14ac:dyDescent="0.25">
      <c r="A29">
        <v>13</v>
      </c>
      <c r="B29">
        <v>1608322544</v>
      </c>
      <c r="C29">
        <v>1174.9000000953699</v>
      </c>
      <c r="D29" t="s">
        <v>339</v>
      </c>
      <c r="E29" t="s">
        <v>340</v>
      </c>
      <c r="F29" t="s">
        <v>285</v>
      </c>
      <c r="G29" t="s">
        <v>286</v>
      </c>
      <c r="H29">
        <v>1608322536</v>
      </c>
      <c r="I29">
        <f t="shared" si="0"/>
        <v>-2.141516218421917E-5</v>
      </c>
      <c r="J29">
        <f t="shared" si="1"/>
        <v>3.8411278481102356</v>
      </c>
      <c r="K29">
        <f t="shared" si="2"/>
        <v>899.79941935483896</v>
      </c>
      <c r="L29">
        <f t="shared" si="3"/>
        <v>6048.4491101003096</v>
      </c>
      <c r="M29">
        <f t="shared" si="4"/>
        <v>621.16317918238121</v>
      </c>
      <c r="N29">
        <f t="shared" si="5"/>
        <v>92.407534192454008</v>
      </c>
      <c r="O29">
        <f t="shared" si="6"/>
        <v>-1.1703337064458213E-3</v>
      </c>
      <c r="P29">
        <f t="shared" si="7"/>
        <v>2.9745753650935911</v>
      </c>
      <c r="Q29">
        <f t="shared" si="8"/>
        <v>-1.1705895794572631E-3</v>
      </c>
      <c r="R29">
        <f t="shared" si="9"/>
        <v>-7.3159549392213174E-4</v>
      </c>
      <c r="S29">
        <f t="shared" si="10"/>
        <v>231.29262534597439</v>
      </c>
      <c r="T29">
        <f t="shared" si="11"/>
        <v>29.374185193212327</v>
      </c>
      <c r="U29">
        <f t="shared" si="12"/>
        <v>29.454619354838702</v>
      </c>
      <c r="V29">
        <f t="shared" si="13"/>
        <v>4.1287939414188806</v>
      </c>
      <c r="W29">
        <f t="shared" si="14"/>
        <v>60.754602967687788</v>
      </c>
      <c r="X29">
        <f t="shared" si="15"/>
        <v>2.308889888614595</v>
      </c>
      <c r="Y29">
        <f t="shared" si="16"/>
        <v>3.8003538428891934</v>
      </c>
      <c r="Z29">
        <f t="shared" si="17"/>
        <v>1.8199040528042856</v>
      </c>
      <c r="AA29">
        <f t="shared" si="18"/>
        <v>0.94440865232406546</v>
      </c>
      <c r="AB29">
        <f t="shared" si="19"/>
        <v>-229.27583145877671</v>
      </c>
      <c r="AC29">
        <f t="shared" si="20"/>
        <v>-16.925620021524303</v>
      </c>
      <c r="AD29">
        <f t="shared" si="21"/>
        <v>-13.964417482002574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54061.921897819047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341</v>
      </c>
      <c r="AQ29">
        <v>731.35799999999995</v>
      </c>
      <c r="AR29">
        <v>793.41</v>
      </c>
      <c r="AS29">
        <f t="shared" si="27"/>
        <v>7.8209248686051391E-2</v>
      </c>
      <c r="AT29">
        <v>0.5</v>
      </c>
      <c r="AU29">
        <f t="shared" si="28"/>
        <v>1180.1931878440969</v>
      </c>
      <c r="AV29">
        <f t="shared" si="29"/>
        <v>3.8411278481102356</v>
      </c>
      <c r="AW29">
        <f t="shared" si="30"/>
        <v>46.151011262841365</v>
      </c>
      <c r="AX29">
        <f t="shared" si="31"/>
        <v>0.27381807640438111</v>
      </c>
      <c r="AY29">
        <f t="shared" si="32"/>
        <v>3.7441966056409657E-3</v>
      </c>
      <c r="AZ29">
        <f t="shared" si="33"/>
        <v>3.1114682194577838</v>
      </c>
      <c r="BA29" t="s">
        <v>342</v>
      </c>
      <c r="BB29">
        <v>576.16</v>
      </c>
      <c r="BC29">
        <f t="shared" si="34"/>
        <v>217.25</v>
      </c>
      <c r="BD29">
        <f t="shared" si="35"/>
        <v>0.28562485615650185</v>
      </c>
      <c r="BE29">
        <f t="shared" si="36"/>
        <v>0.91911523798177164</v>
      </c>
      <c r="BF29">
        <f t="shared" si="37"/>
        <v>0.79622161025732074</v>
      </c>
      <c r="BG29">
        <f t="shared" si="38"/>
        <v>0.96939724229924384</v>
      </c>
      <c r="BH29">
        <f t="shared" si="39"/>
        <v>1400.0096774193501</v>
      </c>
      <c r="BI29">
        <f t="shared" si="40"/>
        <v>1180.1931878440969</v>
      </c>
      <c r="BJ29">
        <f t="shared" si="41"/>
        <v>0.84298930705933206</v>
      </c>
      <c r="BK29">
        <f t="shared" si="42"/>
        <v>0.19597861411866416</v>
      </c>
      <c r="BL29">
        <v>6</v>
      </c>
      <c r="BM29">
        <v>0.5</v>
      </c>
      <c r="BN29" t="s">
        <v>290</v>
      </c>
      <c r="BO29">
        <v>2</v>
      </c>
      <c r="BP29">
        <v>1608322536</v>
      </c>
      <c r="BQ29">
        <v>899.79941935483896</v>
      </c>
      <c r="BR29">
        <v>904.38545161290301</v>
      </c>
      <c r="BS29">
        <v>22.482341935483898</v>
      </c>
      <c r="BT29">
        <v>22.507461290322599</v>
      </c>
      <c r="BU29">
        <v>896.88280645161296</v>
      </c>
      <c r="BV29">
        <v>22.215916129032301</v>
      </c>
      <c r="BW29">
        <v>500.02158064516101</v>
      </c>
      <c r="BX29">
        <v>102.597870967742</v>
      </c>
      <c r="BY29">
        <v>0.10005504193548399</v>
      </c>
      <c r="BZ29">
        <v>28.024909677419402</v>
      </c>
      <c r="CA29">
        <v>29.454619354838702</v>
      </c>
      <c r="CB29">
        <v>999.9</v>
      </c>
      <c r="CC29">
        <v>0</v>
      </c>
      <c r="CD29">
        <v>0</v>
      </c>
      <c r="CE29">
        <v>9999.1861290322595</v>
      </c>
      <c r="CF29">
        <v>0</v>
      </c>
      <c r="CG29">
        <v>1305.43161290323</v>
      </c>
      <c r="CH29">
        <v>1400.0096774193501</v>
      </c>
      <c r="CI29">
        <v>0.89999819354838695</v>
      </c>
      <c r="CJ29">
        <v>0.10000189677419399</v>
      </c>
      <c r="CK29">
        <v>0</v>
      </c>
      <c r="CL29">
        <v>731.34012903225801</v>
      </c>
      <c r="CM29">
        <v>4.9997499999999997</v>
      </c>
      <c r="CN29">
        <v>10037.393548387099</v>
      </c>
      <c r="CO29">
        <v>12178.129032258101</v>
      </c>
      <c r="CP29">
        <v>46.625</v>
      </c>
      <c r="CQ29">
        <v>49.245935483871001</v>
      </c>
      <c r="CR29">
        <v>47.608741935483899</v>
      </c>
      <c r="CS29">
        <v>48.223580645161299</v>
      </c>
      <c r="CT29">
        <v>47.745935483871001</v>
      </c>
      <c r="CU29">
        <v>1255.50774193548</v>
      </c>
      <c r="CV29">
        <v>139.50193548387099</v>
      </c>
      <c r="CW29">
        <v>0</v>
      </c>
      <c r="CX29">
        <v>119.60000014305101</v>
      </c>
      <c r="CY29">
        <v>0</v>
      </c>
      <c r="CZ29">
        <v>731.35799999999995</v>
      </c>
      <c r="DA29">
        <v>3.2171623983364599</v>
      </c>
      <c r="DB29">
        <v>42.895726432855</v>
      </c>
      <c r="DC29">
        <v>10037.496153846199</v>
      </c>
      <c r="DD29">
        <v>15</v>
      </c>
      <c r="DE29">
        <v>1608322116.0999999</v>
      </c>
      <c r="DF29" t="s">
        <v>322</v>
      </c>
      <c r="DG29">
        <v>1608322114.5999999</v>
      </c>
      <c r="DH29">
        <v>1608322116.0999999</v>
      </c>
      <c r="DI29">
        <v>7</v>
      </c>
      <c r="DJ29">
        <v>0.14599999999999999</v>
      </c>
      <c r="DK29">
        <v>7.0000000000000001E-3</v>
      </c>
      <c r="DL29">
        <v>2.9169999999999998</v>
      </c>
      <c r="DM29">
        <v>0.26600000000000001</v>
      </c>
      <c r="DN29">
        <v>401</v>
      </c>
      <c r="DO29">
        <v>22</v>
      </c>
      <c r="DP29">
        <v>0.78</v>
      </c>
      <c r="DQ29">
        <v>0.12</v>
      </c>
      <c r="DR29">
        <v>3.8393559142318501</v>
      </c>
      <c r="DS29">
        <v>0.54661286410564502</v>
      </c>
      <c r="DT29">
        <v>6.1380354864673303E-2</v>
      </c>
      <c r="DU29">
        <v>0</v>
      </c>
      <c r="DV29">
        <v>-4.5860467741935498</v>
      </c>
      <c r="DW29">
        <v>-0.58234306451611995</v>
      </c>
      <c r="DX29">
        <v>6.24184692677031E-2</v>
      </c>
      <c r="DY29">
        <v>0</v>
      </c>
      <c r="DZ29">
        <v>-2.5109818387096802E-2</v>
      </c>
      <c r="EA29">
        <v>-6.5276322096774198E-2</v>
      </c>
      <c r="EB29">
        <v>1.80669658027558E-2</v>
      </c>
      <c r="EC29">
        <v>1</v>
      </c>
      <c r="ED29">
        <v>1</v>
      </c>
      <c r="EE29">
        <v>3</v>
      </c>
      <c r="EF29" t="s">
        <v>292</v>
      </c>
      <c r="EG29">
        <v>100</v>
      </c>
      <c r="EH29">
        <v>100</v>
      </c>
      <c r="EI29">
        <v>2.9159999999999999</v>
      </c>
      <c r="EJ29">
        <v>0.26640000000000003</v>
      </c>
      <c r="EK29">
        <v>2.9165238095239898</v>
      </c>
      <c r="EL29">
        <v>0</v>
      </c>
      <c r="EM29">
        <v>0</v>
      </c>
      <c r="EN29">
        <v>0</v>
      </c>
      <c r="EO29">
        <v>0.26643999999999901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7.2</v>
      </c>
      <c r="EX29">
        <v>7.1</v>
      </c>
      <c r="EY29">
        <v>2</v>
      </c>
      <c r="EZ29">
        <v>511.923</v>
      </c>
      <c r="FA29">
        <v>490.24200000000002</v>
      </c>
      <c r="FB29">
        <v>23.985099999999999</v>
      </c>
      <c r="FC29">
        <v>33.7545</v>
      </c>
      <c r="FD29">
        <v>30.000399999999999</v>
      </c>
      <c r="FE29">
        <v>33.755000000000003</v>
      </c>
      <c r="FF29">
        <v>33.740600000000001</v>
      </c>
      <c r="FG29">
        <v>39.7301</v>
      </c>
      <c r="FH29">
        <v>11.732900000000001</v>
      </c>
      <c r="FI29">
        <v>95.255700000000004</v>
      </c>
      <c r="FJ29">
        <v>23.972899999999999</v>
      </c>
      <c r="FK29">
        <v>904.53899999999999</v>
      </c>
      <c r="FL29">
        <v>22.6111</v>
      </c>
      <c r="FM29">
        <v>101.297</v>
      </c>
      <c r="FN29">
        <v>100.663</v>
      </c>
    </row>
    <row r="30" spans="1:170" x14ac:dyDescent="0.25">
      <c r="A30">
        <v>14</v>
      </c>
      <c r="B30">
        <v>1608322608.5</v>
      </c>
      <c r="C30">
        <v>1239.4000000953699</v>
      </c>
      <c r="D30" t="s">
        <v>343</v>
      </c>
      <c r="E30" t="s">
        <v>344</v>
      </c>
      <c r="F30" t="s">
        <v>285</v>
      </c>
      <c r="G30" t="s">
        <v>286</v>
      </c>
      <c r="H30">
        <v>1608322600.5</v>
      </c>
      <c r="I30">
        <f t="shared" si="0"/>
        <v>6.7998265479619511E-5</v>
      </c>
      <c r="J30">
        <f t="shared" si="1"/>
        <v>7.86646996536268</v>
      </c>
      <c r="K30">
        <f t="shared" si="2"/>
        <v>1191.0151612903201</v>
      </c>
      <c r="L30">
        <f t="shared" si="3"/>
        <v>-2146.4518830967731</v>
      </c>
      <c r="M30">
        <f t="shared" si="4"/>
        <v>-220.43745117796425</v>
      </c>
      <c r="N30">
        <f t="shared" si="5"/>
        <v>122.3155052003154</v>
      </c>
      <c r="O30">
        <f t="shared" si="6"/>
        <v>3.7579124118856853E-3</v>
      </c>
      <c r="P30">
        <f t="shared" si="7"/>
        <v>2.9749910943992699</v>
      </c>
      <c r="Q30">
        <f t="shared" si="8"/>
        <v>3.7552772571812568E-3</v>
      </c>
      <c r="R30">
        <f t="shared" si="9"/>
        <v>2.3472848843881723E-3</v>
      </c>
      <c r="S30">
        <f t="shared" si="10"/>
        <v>231.28639017646856</v>
      </c>
      <c r="T30">
        <f t="shared" si="11"/>
        <v>29.302111265037681</v>
      </c>
      <c r="U30">
        <f t="shared" si="12"/>
        <v>29.414190322580598</v>
      </c>
      <c r="V30">
        <f t="shared" si="13"/>
        <v>4.1191770787226369</v>
      </c>
      <c r="W30">
        <f t="shared" si="14"/>
        <v>61.164942906501508</v>
      </c>
      <c r="X30">
        <f t="shared" si="15"/>
        <v>2.3178537899512999</v>
      </c>
      <c r="Y30">
        <f t="shared" si="16"/>
        <v>3.7895135347292617</v>
      </c>
      <c r="Z30">
        <f t="shared" si="17"/>
        <v>1.8013232887713371</v>
      </c>
      <c r="AA30">
        <f t="shared" si="18"/>
        <v>-2.9987235076512206</v>
      </c>
      <c r="AB30">
        <f t="shared" si="19"/>
        <v>-230.68255322674301</v>
      </c>
      <c r="AC30">
        <f t="shared" si="20"/>
        <v>-17.019520052713599</v>
      </c>
      <c r="AD30">
        <f t="shared" si="21"/>
        <v>-19.414406610639276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54082.933961561263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345</v>
      </c>
      <c r="AQ30">
        <v>734.87253846153806</v>
      </c>
      <c r="AR30">
        <v>801.7</v>
      </c>
      <c r="AS30">
        <f t="shared" si="27"/>
        <v>8.3357192888190101E-2</v>
      </c>
      <c r="AT30">
        <v>0.5</v>
      </c>
      <c r="AU30">
        <f t="shared" si="28"/>
        <v>1180.160884618304</v>
      </c>
      <c r="AV30">
        <f t="shared" si="29"/>
        <v>7.86646996536268</v>
      </c>
      <c r="AW30">
        <f t="shared" si="30"/>
        <v>49.187449249112511</v>
      </c>
      <c r="AX30">
        <f t="shared" si="31"/>
        <v>0.27953099663215669</v>
      </c>
      <c r="AY30">
        <f t="shared" si="32"/>
        <v>7.1551409263237806E-3</v>
      </c>
      <c r="AZ30">
        <f t="shared" si="33"/>
        <v>3.0689534738680302</v>
      </c>
      <c r="BA30" t="s">
        <v>346</v>
      </c>
      <c r="BB30">
        <v>577.6</v>
      </c>
      <c r="BC30">
        <f t="shared" si="34"/>
        <v>224.10000000000002</v>
      </c>
      <c r="BD30">
        <f t="shared" si="35"/>
        <v>0.298203755191709</v>
      </c>
      <c r="BE30">
        <f t="shared" si="36"/>
        <v>0.91652014542853744</v>
      </c>
      <c r="BF30">
        <f t="shared" si="37"/>
        <v>0.77505308234454828</v>
      </c>
      <c r="BG30">
        <f t="shared" si="38"/>
        <v>0.96614192541255561</v>
      </c>
      <c r="BH30">
        <f t="shared" si="39"/>
        <v>1399.97129032258</v>
      </c>
      <c r="BI30">
        <f t="shared" si="40"/>
        <v>1180.160884618304</v>
      </c>
      <c r="BJ30">
        <f t="shared" si="41"/>
        <v>0.84298934755038613</v>
      </c>
      <c r="BK30">
        <f t="shared" si="42"/>
        <v>0.19597869510077251</v>
      </c>
      <c r="BL30">
        <v>6</v>
      </c>
      <c r="BM30">
        <v>0.5</v>
      </c>
      <c r="BN30" t="s">
        <v>290</v>
      </c>
      <c r="BO30">
        <v>2</v>
      </c>
      <c r="BP30">
        <v>1608322600.5</v>
      </c>
      <c r="BQ30">
        <v>1191.0151612903201</v>
      </c>
      <c r="BR30">
        <v>1200.55193548387</v>
      </c>
      <c r="BS30">
        <v>22.569493548387101</v>
      </c>
      <c r="BT30">
        <v>22.4897387096774</v>
      </c>
      <c r="BU30">
        <v>1188.09709677419</v>
      </c>
      <c r="BV30">
        <v>22.303048387096801</v>
      </c>
      <c r="BW30">
        <v>500.00912903225799</v>
      </c>
      <c r="BX30">
        <v>102.598548387097</v>
      </c>
      <c r="BY30">
        <v>9.9980712903225799E-2</v>
      </c>
      <c r="BZ30">
        <v>27.975909677419398</v>
      </c>
      <c r="CA30">
        <v>29.414190322580598</v>
      </c>
      <c r="CB30">
        <v>999.9</v>
      </c>
      <c r="CC30">
        <v>0</v>
      </c>
      <c r="CD30">
        <v>0</v>
      </c>
      <c r="CE30">
        <v>10001.4716129032</v>
      </c>
      <c r="CF30">
        <v>0</v>
      </c>
      <c r="CG30">
        <v>842.074096774194</v>
      </c>
      <c r="CH30">
        <v>1399.97129032258</v>
      </c>
      <c r="CI30">
        <v>0.899998935483871</v>
      </c>
      <c r="CJ30">
        <v>0.100001167741936</v>
      </c>
      <c r="CK30">
        <v>0</v>
      </c>
      <c r="CL30">
        <v>734.89648387096804</v>
      </c>
      <c r="CM30">
        <v>4.9997499999999997</v>
      </c>
      <c r="CN30">
        <v>10088.4774193548</v>
      </c>
      <c r="CO30">
        <v>12177.7838709677</v>
      </c>
      <c r="CP30">
        <v>46.689032258064501</v>
      </c>
      <c r="CQ30">
        <v>49.25</v>
      </c>
      <c r="CR30">
        <v>47.625</v>
      </c>
      <c r="CS30">
        <v>48.311999999999998</v>
      </c>
      <c r="CT30">
        <v>47.793999999999997</v>
      </c>
      <c r="CU30">
        <v>1255.47129032258</v>
      </c>
      <c r="CV30">
        <v>139.5</v>
      </c>
      <c r="CW30">
        <v>0</v>
      </c>
      <c r="CX30">
        <v>63.900000095367403</v>
      </c>
      <c r="CY30">
        <v>0</v>
      </c>
      <c r="CZ30">
        <v>734.87253846153806</v>
      </c>
      <c r="DA30">
        <v>-1.4239316377764799</v>
      </c>
      <c r="DB30">
        <v>-25.333333318812802</v>
      </c>
      <c r="DC30">
        <v>10088.2307692308</v>
      </c>
      <c r="DD30">
        <v>15</v>
      </c>
      <c r="DE30">
        <v>1608322116.0999999</v>
      </c>
      <c r="DF30" t="s">
        <v>322</v>
      </c>
      <c r="DG30">
        <v>1608322114.5999999</v>
      </c>
      <c r="DH30">
        <v>1608322116.0999999</v>
      </c>
      <c r="DI30">
        <v>7</v>
      </c>
      <c r="DJ30">
        <v>0.14599999999999999</v>
      </c>
      <c r="DK30">
        <v>7.0000000000000001E-3</v>
      </c>
      <c r="DL30">
        <v>2.9169999999999998</v>
      </c>
      <c r="DM30">
        <v>0.26600000000000001</v>
      </c>
      <c r="DN30">
        <v>401</v>
      </c>
      <c r="DO30">
        <v>22</v>
      </c>
      <c r="DP30">
        <v>0.78</v>
      </c>
      <c r="DQ30">
        <v>0.12</v>
      </c>
      <c r="DR30">
        <v>7.9065727622036297</v>
      </c>
      <c r="DS30">
        <v>-8.6248319036265605E-2</v>
      </c>
      <c r="DT30">
        <v>0.14198298582836399</v>
      </c>
      <c r="DU30">
        <v>1</v>
      </c>
      <c r="DV30">
        <v>-9.5581764516128995</v>
      </c>
      <c r="DW30">
        <v>-4.2175645161273798E-2</v>
      </c>
      <c r="DX30">
        <v>0.15322919433674001</v>
      </c>
      <c r="DY30">
        <v>1</v>
      </c>
      <c r="DZ30">
        <v>7.8820325806451597E-2</v>
      </c>
      <c r="EA30">
        <v>2.65667999999998E-2</v>
      </c>
      <c r="EB30">
        <v>1.48191609063743E-2</v>
      </c>
      <c r="EC30">
        <v>1</v>
      </c>
      <c r="ED30">
        <v>3</v>
      </c>
      <c r="EE30">
        <v>3</v>
      </c>
      <c r="EF30" t="s">
        <v>297</v>
      </c>
      <c r="EG30">
        <v>100</v>
      </c>
      <c r="EH30">
        <v>100</v>
      </c>
      <c r="EI30">
        <v>2.92</v>
      </c>
      <c r="EJ30">
        <v>0.26640000000000003</v>
      </c>
      <c r="EK30">
        <v>2.9165238095239898</v>
      </c>
      <c r="EL30">
        <v>0</v>
      </c>
      <c r="EM30">
        <v>0</v>
      </c>
      <c r="EN30">
        <v>0</v>
      </c>
      <c r="EO30">
        <v>0.26643999999999901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8.1999999999999993</v>
      </c>
      <c r="EX30">
        <v>8.1999999999999993</v>
      </c>
      <c r="EY30">
        <v>2</v>
      </c>
      <c r="EZ30">
        <v>512.02099999999996</v>
      </c>
      <c r="FA30">
        <v>490.42</v>
      </c>
      <c r="FB30">
        <v>23.965599999999998</v>
      </c>
      <c r="FC30">
        <v>33.784500000000001</v>
      </c>
      <c r="FD30">
        <v>30.000299999999999</v>
      </c>
      <c r="FE30">
        <v>33.773000000000003</v>
      </c>
      <c r="FF30">
        <v>33.756100000000004</v>
      </c>
      <c r="FG30">
        <v>50.512799999999999</v>
      </c>
      <c r="FH30">
        <v>10.875500000000001</v>
      </c>
      <c r="FI30">
        <v>97.979699999999994</v>
      </c>
      <c r="FJ30">
        <v>23.975999999999999</v>
      </c>
      <c r="FK30">
        <v>1203.82</v>
      </c>
      <c r="FL30">
        <v>22.558199999999999</v>
      </c>
      <c r="FM30">
        <v>101.298</v>
      </c>
      <c r="FN30">
        <v>100.65900000000001</v>
      </c>
    </row>
    <row r="31" spans="1:170" x14ac:dyDescent="0.25">
      <c r="A31">
        <v>15</v>
      </c>
      <c r="B31">
        <v>1608322729</v>
      </c>
      <c r="C31">
        <v>1359.9000000953699</v>
      </c>
      <c r="D31" t="s">
        <v>347</v>
      </c>
      <c r="E31" t="s">
        <v>348</v>
      </c>
      <c r="F31" t="s">
        <v>285</v>
      </c>
      <c r="G31" t="s">
        <v>286</v>
      </c>
      <c r="H31">
        <v>1608322721</v>
      </c>
      <c r="I31">
        <f t="shared" si="0"/>
        <v>8.6052640583537195E-6</v>
      </c>
      <c r="J31">
        <f t="shared" si="1"/>
        <v>4.4467980417765114</v>
      </c>
      <c r="K31">
        <f t="shared" si="2"/>
        <v>1401.69441935484</v>
      </c>
      <c r="L31">
        <f t="shared" si="3"/>
        <v>-13541.85292265769</v>
      </c>
      <c r="M31">
        <f t="shared" si="4"/>
        <v>-1390.7147996895208</v>
      </c>
      <c r="N31">
        <f t="shared" si="5"/>
        <v>143.95054980824662</v>
      </c>
      <c r="O31">
        <f t="shared" si="6"/>
        <v>4.705596589573505E-4</v>
      </c>
      <c r="P31">
        <f t="shared" si="7"/>
        <v>2.9747230674087501</v>
      </c>
      <c r="Q31">
        <f t="shared" si="8"/>
        <v>4.7051830956601866E-4</v>
      </c>
      <c r="R31">
        <f t="shared" si="9"/>
        <v>2.9407765816125668E-4</v>
      </c>
      <c r="S31">
        <f t="shared" si="10"/>
        <v>231.29092340912118</v>
      </c>
      <c r="T31">
        <f t="shared" si="11"/>
        <v>29.351122578139687</v>
      </c>
      <c r="U31">
        <f t="shared" si="12"/>
        <v>29.460812903225801</v>
      </c>
      <c r="V31">
        <f t="shared" si="13"/>
        <v>4.1302689296774355</v>
      </c>
      <c r="W31">
        <f t="shared" si="14"/>
        <v>60.862983715546214</v>
      </c>
      <c r="X31">
        <f t="shared" si="15"/>
        <v>2.3109451274921828</v>
      </c>
      <c r="Y31">
        <f t="shared" si="16"/>
        <v>3.7969632548624115</v>
      </c>
      <c r="Z31">
        <f t="shared" si="17"/>
        <v>1.8193238021852527</v>
      </c>
      <c r="AA31">
        <f t="shared" si="18"/>
        <v>-0.37949214497339906</v>
      </c>
      <c r="AB31">
        <f t="shared" si="19"/>
        <v>-232.73627610436802</v>
      </c>
      <c r="AC31">
        <f t="shared" si="20"/>
        <v>-17.179448270464498</v>
      </c>
      <c r="AD31">
        <f t="shared" si="21"/>
        <v>-19.004293110684728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54068.996903874737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349</v>
      </c>
      <c r="AQ31">
        <v>741.56526923076899</v>
      </c>
      <c r="AR31">
        <v>817.14</v>
      </c>
      <c r="AS31">
        <f t="shared" si="27"/>
        <v>9.24868820143806E-2</v>
      </c>
      <c r="AT31">
        <v>0.5</v>
      </c>
      <c r="AU31">
        <f t="shared" si="28"/>
        <v>1180.1844878441013</v>
      </c>
      <c r="AV31">
        <f t="shared" si="29"/>
        <v>4.4467980417765114</v>
      </c>
      <c r="AW31">
        <f t="shared" si="30"/>
        <v>54.575791741219795</v>
      </c>
      <c r="AX31">
        <f t="shared" si="31"/>
        <v>0.29271605844775672</v>
      </c>
      <c r="AY31">
        <f t="shared" si="32"/>
        <v>4.2574237954705781E-3</v>
      </c>
      <c r="AZ31">
        <f t="shared" si="33"/>
        <v>2.9920699023423158</v>
      </c>
      <c r="BA31" t="s">
        <v>350</v>
      </c>
      <c r="BB31">
        <v>577.95000000000005</v>
      </c>
      <c r="BC31">
        <f t="shared" si="34"/>
        <v>239.18999999999994</v>
      </c>
      <c r="BD31">
        <f t="shared" si="35"/>
        <v>0.31596108018408386</v>
      </c>
      <c r="BE31">
        <f t="shared" si="36"/>
        <v>0.91088732661979854</v>
      </c>
      <c r="BF31">
        <f t="shared" si="37"/>
        <v>0.74338425568620481</v>
      </c>
      <c r="BG31">
        <f t="shared" si="38"/>
        <v>0.96007894679609396</v>
      </c>
      <c r="BH31">
        <f t="shared" si="39"/>
        <v>1399.9993548387099</v>
      </c>
      <c r="BI31">
        <f t="shared" si="40"/>
        <v>1180.1844878441013</v>
      </c>
      <c r="BJ31">
        <f t="shared" si="41"/>
        <v>0.84298930836297936</v>
      </c>
      <c r="BK31">
        <f t="shared" si="42"/>
        <v>0.19597861672595884</v>
      </c>
      <c r="BL31">
        <v>6</v>
      </c>
      <c r="BM31">
        <v>0.5</v>
      </c>
      <c r="BN31" t="s">
        <v>290</v>
      </c>
      <c r="BO31">
        <v>2</v>
      </c>
      <c r="BP31">
        <v>1608322721</v>
      </c>
      <c r="BQ31">
        <v>1401.69441935484</v>
      </c>
      <c r="BR31">
        <v>1407.0448387096801</v>
      </c>
      <c r="BS31">
        <v>22.502441935483901</v>
      </c>
      <c r="BT31">
        <v>22.492348387096801</v>
      </c>
      <c r="BU31">
        <v>1396.80741935484</v>
      </c>
      <c r="BV31">
        <v>22.2344419354839</v>
      </c>
      <c r="BW31">
        <v>500.01987096774201</v>
      </c>
      <c r="BX31">
        <v>102.597516129032</v>
      </c>
      <c r="BY31">
        <v>0.10001039354838701</v>
      </c>
      <c r="BZ31">
        <v>28.009596774193501</v>
      </c>
      <c r="CA31">
        <v>29.460812903225801</v>
      </c>
      <c r="CB31">
        <v>999.9</v>
      </c>
      <c r="CC31">
        <v>0</v>
      </c>
      <c r="CD31">
        <v>0</v>
      </c>
      <c r="CE31">
        <v>10000.0561290323</v>
      </c>
      <c r="CF31">
        <v>0</v>
      </c>
      <c r="CG31">
        <v>1007.83116129032</v>
      </c>
      <c r="CH31">
        <v>1399.9993548387099</v>
      </c>
      <c r="CI31">
        <v>0.89999670967741896</v>
      </c>
      <c r="CJ31">
        <v>0.10000335483871001</v>
      </c>
      <c r="CK31">
        <v>0</v>
      </c>
      <c r="CL31">
        <v>741.52377419354798</v>
      </c>
      <c r="CM31">
        <v>4.9997499999999997</v>
      </c>
      <c r="CN31">
        <v>10179.3129032258</v>
      </c>
      <c r="CO31">
        <v>12178.0258064516</v>
      </c>
      <c r="CP31">
        <v>46.686999999999998</v>
      </c>
      <c r="CQ31">
        <v>49.186999999999998</v>
      </c>
      <c r="CR31">
        <v>47.625</v>
      </c>
      <c r="CS31">
        <v>48.311999999999998</v>
      </c>
      <c r="CT31">
        <v>47.802</v>
      </c>
      <c r="CU31">
        <v>1255.4983870967701</v>
      </c>
      <c r="CV31">
        <v>139.500967741935</v>
      </c>
      <c r="CW31">
        <v>0</v>
      </c>
      <c r="CX31">
        <v>119.60000014305101</v>
      </c>
      <c r="CY31">
        <v>0</v>
      </c>
      <c r="CZ31">
        <v>741.56526923076899</v>
      </c>
      <c r="DA31">
        <v>4.1618803566458702</v>
      </c>
      <c r="DB31">
        <v>62.2700854824933</v>
      </c>
      <c r="DC31">
        <v>10179.6846153846</v>
      </c>
      <c r="DD31">
        <v>15</v>
      </c>
      <c r="DE31">
        <v>1608322758</v>
      </c>
      <c r="DF31" t="s">
        <v>351</v>
      </c>
      <c r="DG31">
        <v>1608322758</v>
      </c>
      <c r="DH31">
        <v>1608322749</v>
      </c>
      <c r="DI31">
        <v>8</v>
      </c>
      <c r="DJ31">
        <v>1.97</v>
      </c>
      <c r="DK31">
        <v>1E-3</v>
      </c>
      <c r="DL31">
        <v>4.8869999999999996</v>
      </c>
      <c r="DM31">
        <v>0.26800000000000002</v>
      </c>
      <c r="DN31">
        <v>1408</v>
      </c>
      <c r="DO31">
        <v>23</v>
      </c>
      <c r="DP31">
        <v>0.28999999999999998</v>
      </c>
      <c r="DQ31">
        <v>0.13</v>
      </c>
      <c r="DR31">
        <v>6.0893492869229</v>
      </c>
      <c r="DS31">
        <v>-1.83668199767385</v>
      </c>
      <c r="DT31">
        <v>0.15229350523915799</v>
      </c>
      <c r="DU31">
        <v>0</v>
      </c>
      <c r="DV31">
        <v>-7.3197458064516097</v>
      </c>
      <c r="DW31">
        <v>2.7484799999999998</v>
      </c>
      <c r="DX31">
        <v>0.23122637843121199</v>
      </c>
      <c r="DY31">
        <v>0</v>
      </c>
      <c r="DZ31">
        <v>8.5261585806451594E-3</v>
      </c>
      <c r="EA31">
        <v>-0.52558961564516105</v>
      </c>
      <c r="EB31">
        <v>3.9339287631685302E-2</v>
      </c>
      <c r="EC31">
        <v>0</v>
      </c>
      <c r="ED31">
        <v>0</v>
      </c>
      <c r="EE31">
        <v>3</v>
      </c>
      <c r="EF31" t="s">
        <v>352</v>
      </c>
      <c r="EG31">
        <v>100</v>
      </c>
      <c r="EH31">
        <v>100</v>
      </c>
      <c r="EI31">
        <v>4.8869999999999996</v>
      </c>
      <c r="EJ31">
        <v>0.26800000000000002</v>
      </c>
      <c r="EK31">
        <v>2.9165238095239898</v>
      </c>
      <c r="EL31">
        <v>0</v>
      </c>
      <c r="EM31">
        <v>0</v>
      </c>
      <c r="EN31">
        <v>0</v>
      </c>
      <c r="EO31">
        <v>0.26643999999999901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10.199999999999999</v>
      </c>
      <c r="EX31">
        <v>10.199999999999999</v>
      </c>
      <c r="EY31">
        <v>2</v>
      </c>
      <c r="EZ31">
        <v>511.75799999999998</v>
      </c>
      <c r="FA31">
        <v>490.65199999999999</v>
      </c>
      <c r="FB31">
        <v>23.9955</v>
      </c>
      <c r="FC31">
        <v>33.841700000000003</v>
      </c>
      <c r="FD31">
        <v>30.0002</v>
      </c>
      <c r="FE31">
        <v>33.813600000000001</v>
      </c>
      <c r="FF31">
        <v>33.794199999999996</v>
      </c>
      <c r="FG31">
        <v>57.527900000000002</v>
      </c>
      <c r="FH31">
        <v>10.007999999999999</v>
      </c>
      <c r="FI31">
        <v>100</v>
      </c>
      <c r="FJ31">
        <v>23.9941</v>
      </c>
      <c r="FK31">
        <v>1407.28</v>
      </c>
      <c r="FL31">
        <v>22.702000000000002</v>
      </c>
      <c r="FM31">
        <v>101.28100000000001</v>
      </c>
      <c r="FN31">
        <v>100.648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2020-12-18T12:21:19Z</dcterms:created>
  <dcterms:modified xsi:type="dcterms:W3CDTF">2021-05-04T23:51:37Z</dcterms:modified>
</cp:coreProperties>
</file>