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16417AB-9EB2-49F9-A0DE-664B36B340F6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I30" i="1" s="1"/>
  <c r="Y30" i="1"/>
  <c r="X30" i="1"/>
  <c r="W30" i="1" s="1"/>
  <c r="P30" i="1"/>
  <c r="N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J24" i="1"/>
  <c r="AV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H22" i="1"/>
  <c r="AG22" i="1"/>
  <c r="I22" i="1" s="1"/>
  <c r="Y22" i="1"/>
  <c r="X22" i="1"/>
  <c r="W22" i="1" s="1"/>
  <c r="P22" i="1"/>
  <c r="N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W19" i="1" s="1"/>
  <c r="X19" i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J18" i="1" l="1"/>
  <c r="AV18" i="1" s="1"/>
  <c r="AY18" i="1" s="1"/>
  <c r="I18" i="1"/>
  <c r="AH18" i="1"/>
  <c r="N18" i="1"/>
  <c r="K18" i="1"/>
  <c r="K28" i="1"/>
  <c r="J28" i="1"/>
  <c r="AV28" i="1" s="1"/>
  <c r="AY28" i="1" s="1"/>
  <c r="I28" i="1"/>
  <c r="AH28" i="1"/>
  <c r="N28" i="1"/>
  <c r="N19" i="1"/>
  <c r="K19" i="1"/>
  <c r="J19" i="1"/>
  <c r="AV19" i="1" s="1"/>
  <c r="AY19" i="1" s="1"/>
  <c r="AH19" i="1"/>
  <c r="I19" i="1"/>
  <c r="AW22" i="1"/>
  <c r="AU22" i="1"/>
  <c r="S22" i="1"/>
  <c r="I29" i="1"/>
  <c r="K29" i="1"/>
  <c r="AH29" i="1"/>
  <c r="N29" i="1"/>
  <c r="J29" i="1"/>
  <c r="AV29" i="1" s="1"/>
  <c r="AY29" i="1" s="1"/>
  <c r="AU30" i="1"/>
  <c r="AW30" i="1" s="1"/>
  <c r="S30" i="1"/>
  <c r="N20" i="1"/>
  <c r="K20" i="1"/>
  <c r="J20" i="1"/>
  <c r="AV20" i="1" s="1"/>
  <c r="AY20" i="1" s="1"/>
  <c r="I20" i="1"/>
  <c r="AH20" i="1"/>
  <c r="I21" i="1"/>
  <c r="AH21" i="1"/>
  <c r="N21" i="1"/>
  <c r="J21" i="1"/>
  <c r="AV21" i="1" s="1"/>
  <c r="K21" i="1"/>
  <c r="S23" i="1"/>
  <c r="AU23" i="1"/>
  <c r="AW23" i="1" s="1"/>
  <c r="S29" i="1"/>
  <c r="AU29" i="1"/>
  <c r="AW29" i="1" s="1"/>
  <c r="S20" i="1"/>
  <c r="AU20" i="1"/>
  <c r="AA30" i="1"/>
  <c r="AW20" i="1"/>
  <c r="AA22" i="1"/>
  <c r="J26" i="1"/>
  <c r="AV26" i="1" s="1"/>
  <c r="AY26" i="1" s="1"/>
  <c r="I26" i="1"/>
  <c r="AH26" i="1"/>
  <c r="N26" i="1"/>
  <c r="K26" i="1"/>
  <c r="T28" i="1"/>
  <c r="U28" i="1" s="1"/>
  <c r="S31" i="1"/>
  <c r="AU31" i="1"/>
  <c r="AY31" i="1" s="1"/>
  <c r="AW19" i="1"/>
  <c r="S21" i="1"/>
  <c r="AU21" i="1"/>
  <c r="AW21" i="1" s="1"/>
  <c r="AW24" i="1"/>
  <c r="AU24" i="1"/>
  <c r="AY24" i="1" s="1"/>
  <c r="S24" i="1"/>
  <c r="N27" i="1"/>
  <c r="I27" i="1"/>
  <c r="K27" i="1"/>
  <c r="J27" i="1"/>
  <c r="AV27" i="1" s="1"/>
  <c r="AY27" i="1" s="1"/>
  <c r="AH27" i="1"/>
  <c r="AY30" i="1"/>
  <c r="AW31" i="1"/>
  <c r="AY22" i="1"/>
  <c r="N17" i="1"/>
  <c r="S18" i="1"/>
  <c r="I24" i="1"/>
  <c r="N25" i="1"/>
  <c r="S26" i="1"/>
  <c r="AH17" i="1"/>
  <c r="N23" i="1"/>
  <c r="K24" i="1"/>
  <c r="AH25" i="1"/>
  <c r="N31" i="1"/>
  <c r="I17" i="1"/>
  <c r="S19" i="1"/>
  <c r="I25" i="1"/>
  <c r="S27" i="1"/>
  <c r="J17" i="1"/>
  <c r="AV17" i="1" s="1"/>
  <c r="AY17" i="1" s="1"/>
  <c r="AH23" i="1"/>
  <c r="J25" i="1"/>
  <c r="AV25" i="1" s="1"/>
  <c r="AY25" i="1" s="1"/>
  <c r="S17" i="1"/>
  <c r="I23" i="1"/>
  <c r="N24" i="1"/>
  <c r="S25" i="1"/>
  <c r="AC28" i="1" l="1"/>
  <c r="V28" i="1"/>
  <c r="Z28" i="1" s="1"/>
  <c r="AA28" i="1"/>
  <c r="Q28" i="1"/>
  <c r="O28" i="1" s="1"/>
  <c r="R28" i="1" s="1"/>
  <c r="L28" i="1" s="1"/>
  <c r="M28" i="1" s="1"/>
  <c r="T23" i="1"/>
  <c r="U23" i="1" s="1"/>
  <c r="AA20" i="1"/>
  <c r="AA19" i="1"/>
  <c r="T19" i="1"/>
  <c r="U19" i="1" s="1"/>
  <c r="T24" i="1"/>
  <c r="U24" i="1" s="1"/>
  <c r="Q26" i="1"/>
  <c r="O26" i="1" s="1"/>
  <c r="R26" i="1" s="1"/>
  <c r="L26" i="1" s="1"/>
  <c r="M26" i="1" s="1"/>
  <c r="AA26" i="1"/>
  <c r="AY21" i="1"/>
  <c r="AB28" i="1"/>
  <c r="AY23" i="1"/>
  <c r="T27" i="1"/>
  <c r="U27" i="1" s="1"/>
  <c r="Q27" i="1" s="1"/>
  <c r="O27" i="1" s="1"/>
  <c r="R27" i="1" s="1"/>
  <c r="L27" i="1" s="1"/>
  <c r="M27" i="1" s="1"/>
  <c r="AA27" i="1"/>
  <c r="T25" i="1"/>
  <c r="U25" i="1" s="1"/>
  <c r="AA23" i="1"/>
  <c r="Q23" i="1"/>
  <c r="O23" i="1" s="1"/>
  <c r="R23" i="1" s="1"/>
  <c r="L23" i="1" s="1"/>
  <c r="M23" i="1" s="1"/>
  <c r="AA17" i="1"/>
  <c r="Q17" i="1"/>
  <c r="O17" i="1" s="1"/>
  <c r="R17" i="1" s="1"/>
  <c r="L17" i="1" s="1"/>
  <c r="M17" i="1" s="1"/>
  <c r="AA24" i="1"/>
  <c r="Q24" i="1"/>
  <c r="O24" i="1" s="1"/>
  <c r="R24" i="1" s="1"/>
  <c r="L24" i="1" s="1"/>
  <c r="M24" i="1" s="1"/>
  <c r="T20" i="1"/>
  <c r="U20" i="1" s="1"/>
  <c r="T30" i="1"/>
  <c r="U30" i="1" s="1"/>
  <c r="AA29" i="1"/>
  <c r="T17" i="1"/>
  <c r="U17" i="1" s="1"/>
  <c r="T18" i="1"/>
  <c r="U18" i="1" s="1"/>
  <c r="Q18" i="1" s="1"/>
  <c r="O18" i="1" s="1"/>
  <c r="R18" i="1" s="1"/>
  <c r="L18" i="1" s="1"/>
  <c r="M18" i="1" s="1"/>
  <c r="T31" i="1"/>
  <c r="U31" i="1" s="1"/>
  <c r="T22" i="1"/>
  <c r="U22" i="1" s="1"/>
  <c r="AA18" i="1"/>
  <c r="AA25" i="1"/>
  <c r="T26" i="1"/>
  <c r="U26" i="1" s="1"/>
  <c r="T21" i="1"/>
  <c r="U21" i="1" s="1"/>
  <c r="T29" i="1"/>
  <c r="U29" i="1" s="1"/>
  <c r="Q21" i="1"/>
  <c r="O21" i="1" s="1"/>
  <c r="R21" i="1" s="1"/>
  <c r="L21" i="1" s="1"/>
  <c r="M21" i="1" s="1"/>
  <c r="AA21" i="1"/>
  <c r="AC20" i="1" l="1"/>
  <c r="AD20" i="1" s="1"/>
  <c r="V20" i="1"/>
  <c r="Z20" i="1" s="1"/>
  <c r="AB20" i="1"/>
  <c r="V29" i="1"/>
  <c r="Z29" i="1" s="1"/>
  <c r="AC29" i="1"/>
  <c r="AD29" i="1" s="1"/>
  <c r="AB29" i="1"/>
  <c r="AC17" i="1"/>
  <c r="AB17" i="1"/>
  <c r="V17" i="1"/>
  <c r="Z17" i="1" s="1"/>
  <c r="V24" i="1"/>
  <c r="Z24" i="1" s="1"/>
  <c r="AC24" i="1"/>
  <c r="AB24" i="1"/>
  <c r="V23" i="1"/>
  <c r="Z23" i="1" s="1"/>
  <c r="AC23" i="1"/>
  <c r="AB23" i="1"/>
  <c r="AC25" i="1"/>
  <c r="AD25" i="1" s="1"/>
  <c r="AB25" i="1"/>
  <c r="V25" i="1"/>
  <c r="Z25" i="1" s="1"/>
  <c r="AB18" i="1"/>
  <c r="V18" i="1"/>
  <c r="Z18" i="1" s="1"/>
  <c r="AC18" i="1"/>
  <c r="AD18" i="1" s="1"/>
  <c r="Q29" i="1"/>
  <c r="O29" i="1" s="1"/>
  <c r="R29" i="1" s="1"/>
  <c r="L29" i="1" s="1"/>
  <c r="M29" i="1" s="1"/>
  <c r="AC31" i="1"/>
  <c r="AD31" i="1" s="1"/>
  <c r="V31" i="1"/>
  <c r="Z31" i="1" s="1"/>
  <c r="AB31" i="1"/>
  <c r="Q31" i="1"/>
  <c r="O31" i="1" s="1"/>
  <c r="R31" i="1" s="1"/>
  <c r="L31" i="1" s="1"/>
  <c r="M31" i="1" s="1"/>
  <c r="Q20" i="1"/>
  <c r="O20" i="1" s="1"/>
  <c r="R20" i="1" s="1"/>
  <c r="L20" i="1" s="1"/>
  <c r="M20" i="1" s="1"/>
  <c r="V21" i="1"/>
  <c r="Z21" i="1" s="1"/>
  <c r="AC21" i="1"/>
  <c r="AB21" i="1"/>
  <c r="V27" i="1"/>
  <c r="Z27" i="1" s="1"/>
  <c r="AC27" i="1"/>
  <c r="AD27" i="1" s="1"/>
  <c r="AB27" i="1"/>
  <c r="V19" i="1"/>
  <c r="Z19" i="1" s="1"/>
  <c r="AC19" i="1"/>
  <c r="AD19" i="1" s="1"/>
  <c r="AB19" i="1"/>
  <c r="V30" i="1"/>
  <c r="Z30" i="1" s="1"/>
  <c r="AC30" i="1"/>
  <c r="AB30" i="1"/>
  <c r="Q30" i="1"/>
  <c r="O30" i="1" s="1"/>
  <c r="R30" i="1" s="1"/>
  <c r="L30" i="1" s="1"/>
  <c r="M30" i="1" s="1"/>
  <c r="AB26" i="1"/>
  <c r="V26" i="1"/>
  <c r="Z26" i="1" s="1"/>
  <c r="AC26" i="1"/>
  <c r="AD26" i="1" s="1"/>
  <c r="V22" i="1"/>
  <c r="Z22" i="1" s="1"/>
  <c r="AC22" i="1"/>
  <c r="Q22" i="1"/>
  <c r="O22" i="1" s="1"/>
  <c r="R22" i="1" s="1"/>
  <c r="L22" i="1" s="1"/>
  <c r="M22" i="1" s="1"/>
  <c r="AB22" i="1"/>
  <c r="Q25" i="1"/>
  <c r="O25" i="1" s="1"/>
  <c r="R25" i="1" s="1"/>
  <c r="L25" i="1" s="1"/>
  <c r="M25" i="1" s="1"/>
  <c r="Q19" i="1"/>
  <c r="O19" i="1" s="1"/>
  <c r="R19" i="1" s="1"/>
  <c r="L19" i="1" s="1"/>
  <c r="M19" i="1" s="1"/>
  <c r="AD28" i="1"/>
  <c r="AD30" i="1" l="1"/>
  <c r="AD23" i="1"/>
  <c r="AD22" i="1"/>
  <c r="AD21" i="1"/>
  <c r="AD24" i="1"/>
  <c r="AD17" i="1"/>
</calcChain>
</file>

<file path=xl/sharedStrings.xml><?xml version="1.0" encoding="utf-8"?>
<sst xmlns="http://schemas.openxmlformats.org/spreadsheetml/2006/main" count="693" uniqueCount="353">
  <si>
    <t>File opened</t>
  </si>
  <si>
    <t>2020-12-18 12:20:59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</si>
  <si>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</si>
  <si>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</si>
  <si>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</si>
  <si>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</si>
  <si>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</si>
  <si>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</si>
  <si>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</si>
  <si>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</si>
  <si>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</si>
  <si>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</si>
  <si>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</si>
  <si>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</si>
  <si>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</si>
  <si>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</si>
  <si>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</si>
  <si>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</si>
  <si>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</si>
  <si>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</si>
  <si>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</si>
  <si>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</si>
  <si>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</si>
  <si>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12:20:59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</si>
  <si>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</si>
  <si>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</si>
  <si>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</si>
  <si>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</si>
  <si>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</si>
  <si>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</si>
  <si>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</si>
  <si>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</si>
  <si>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</si>
  <si>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</si>
  <si>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</si>
  <si>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</si>
  <si>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</si>
  <si>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</si>
  <si>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</si>
  <si>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</si>
  <si>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</si>
  <si>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</si>
  <si>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</si>
  <si>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</si>
  <si>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</si>
  <si>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</si>
  <si>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</si>
  <si>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</si>
  <si>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</si>
  <si>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</si>
  <si>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</si>
  <si>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</si>
  <si>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</si>
  <si>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</si>
  <si>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</si>
  <si>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</si>
  <si>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</si>
  <si>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</si>
  <si>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</si>
  <si>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</si>
  <si>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</si>
  <si>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</si>
  <si>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</si>
  <si>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</si>
  <si>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</si>
  <si>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</si>
  <si>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</si>
  <si>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</si>
  <si>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</si>
  <si>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</si>
  <si>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</si>
  <si>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</si>
  <si>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</si>
  <si>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</si>
  <si>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</si>
  <si>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</si>
  <si>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</si>
  <si>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</si>
  <si>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</si>
  <si>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</si>
  <si>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</si>
  <si>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</si>
  <si>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</si>
  <si>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</si>
  <si>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</si>
  <si>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</si>
  <si>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</si>
  <si>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</si>
  <si>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</si>
  <si>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</si>
  <si>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</si>
  <si>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</si>
  <si>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</si>
  <si>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</si>
  <si>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</si>
  <si>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</si>
  <si>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</si>
  <si>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</si>
  <si>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</si>
  <si>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</si>
  <si>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</si>
  <si>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</si>
  <si>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</si>
  <si>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</si>
  <si>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</si>
  <si>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</si>
  <si>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</si>
  <si>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</si>
  <si>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</si>
  <si>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</si>
  <si>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</si>
  <si>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</si>
  <si>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</si>
  <si>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</si>
  <si>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</si>
  <si>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</si>
  <si>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</si>
  <si>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</si>
  <si>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</si>
  <si>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</si>
  <si>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</si>
  <si>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</si>
  <si>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</si>
  <si>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</si>
  <si>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</si>
  <si>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</si>
  <si>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</si>
  <si>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</si>
  <si>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</si>
  <si>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</si>
  <si>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</si>
  <si>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</si>
  <si>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</si>
  <si>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</si>
  <si>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</si>
  <si>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</si>
  <si>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</si>
  <si>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</si>
  <si>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</si>
  <si>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</si>
  <si>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</si>
  <si>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</si>
  <si>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</si>
  <si>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</si>
  <si>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</si>
  <si>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</si>
  <si>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</si>
  <si>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</si>
  <si>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</si>
  <si>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</si>
  <si>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</si>
  <si>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</si>
  <si>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</si>
  <si>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</si>
  <si>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</si>
  <si>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</si>
  <si>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</si>
  <si>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</si>
  <si>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</si>
  <si>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</si>
  <si>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</si>
  <si>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</si>
  <si>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</si>
  <si>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</si>
  <si>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</si>
  <si>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</si>
  <si>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</si>
  <si>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</si>
  <si>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</si>
  <si>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</si>
  <si>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</si>
  <si>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</si>
  <si>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</si>
  <si>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</si>
  <si>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</si>
  <si>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</si>
  <si>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</si>
  <si>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</si>
  <si>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</si>
  <si>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</si>
  <si>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</si>
  <si>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</si>
  <si>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</si>
  <si>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</si>
  <si>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</si>
  <si>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</si>
  <si>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</si>
  <si>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</si>
  <si>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</si>
  <si>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</si>
  <si>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</si>
  <si>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</si>
  <si>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</si>
  <si>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</si>
  <si>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</si>
  <si>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</si>
  <si>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</si>
  <si>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</si>
  <si>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</si>
  <si>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</si>
  <si>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</si>
  <si>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</si>
  <si>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</si>
  <si>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</si>
  <si>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</si>
  <si>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</si>
  <si>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</si>
  <si>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</si>
  <si>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</si>
  <si>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</si>
  <si>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</si>
  <si>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</si>
  <si>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</si>
  <si>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</si>
  <si>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</si>
  <si>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</si>
  <si>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</si>
  <si>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</si>
  <si>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</si>
  <si>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</si>
  <si>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</si>
  <si>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</si>
  <si>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</si>
  <si>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</si>
  <si>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</si>
  <si>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</si>
  <si>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</si>
  <si>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</si>
  <si>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</si>
  <si>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</si>
  <si>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</si>
  <si>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</si>
  <si>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</si>
  <si>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</si>
  <si>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</si>
  <si>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</si>
  <si>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</si>
  <si>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</si>
  <si>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</si>
  <si>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</si>
  <si>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</si>
  <si>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</si>
  <si>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</si>
  <si>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</si>
  <si>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</si>
  <si>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</si>
  <si>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</si>
  <si>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</si>
  <si>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</si>
  <si>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</si>
  <si>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</si>
  <si>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</si>
  <si>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</si>
  <si>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</si>
  <si>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</si>
  <si>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</si>
  <si>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</si>
  <si>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</si>
  <si>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</si>
  <si>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</si>
  <si>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</si>
  <si>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</si>
  <si>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</si>
  <si>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</si>
  <si>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</si>
  <si>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</si>
  <si>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</si>
  <si>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</si>
  <si>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</si>
  <si>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</si>
  <si>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</si>
  <si>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</si>
  <si>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</si>
  <si>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</si>
  <si>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</si>
  <si>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</si>
  <si>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</si>
  <si>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</si>
  <si>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</si>
  <si>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</si>
  <si>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</si>
  <si>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</si>
  <si>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</si>
  <si>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12:24:55</t>
  </si>
  <si>
    <t>12:24:55</t>
  </si>
  <si>
    <t>1149</t>
  </si>
  <si>
    <t>_1</t>
  </si>
  <si>
    <t>RECT-4143-20200907-06_33_50</t>
  </si>
  <si>
    <t>RECT-1505-20201218-12_24_57</t>
  </si>
  <si>
    <t>DARK-1506-20201218-12_24_59</t>
  </si>
  <si>
    <t>0: Broadleaf</t>
  </si>
  <si>
    <t>12:15:31</t>
  </si>
  <si>
    <t>1/3</t>
  </si>
  <si>
    <t>20201218 12:26:55</t>
  </si>
  <si>
    <t>12:26:55</t>
  </si>
  <si>
    <t>RECT-1507-20201218-12_26_58</t>
  </si>
  <si>
    <t>DARK-1508-20201218-12_27_00</t>
  </si>
  <si>
    <t>12:27:19</t>
  </si>
  <si>
    <t>2/3</t>
  </si>
  <si>
    <t>20201218 12:28:33</t>
  </si>
  <si>
    <t>12:28:33</t>
  </si>
  <si>
    <t>RECT-1509-20201218-12_28_35</t>
  </si>
  <si>
    <t>DARK-1510-20201218-12_28_37</t>
  </si>
  <si>
    <t>3/3</t>
  </si>
  <si>
    <t>20201218 12:29:45</t>
  </si>
  <si>
    <t>12:29:45</t>
  </si>
  <si>
    <t>RECT-1511-20201218-12_29_47</t>
  </si>
  <si>
    <t>DARK-1512-20201218-12_29_49</t>
  </si>
  <si>
    <t>20201218 12:31:07</t>
  </si>
  <si>
    <t>12:31:07</t>
  </si>
  <si>
    <t>RECT-1513-20201218-12_31_09</t>
  </si>
  <si>
    <t>DARK-1514-20201218-12_31_11</t>
  </si>
  <si>
    <t>20201218 12:32:22</t>
  </si>
  <si>
    <t>12:32:22</t>
  </si>
  <si>
    <t>RECT-1515-20201218-12_32_24</t>
  </si>
  <si>
    <t>DARK-1516-20201218-12_32_26</t>
  </si>
  <si>
    <t>20201218 12:33:35</t>
  </si>
  <si>
    <t>12:33:35</t>
  </si>
  <si>
    <t>RECT-1517-20201218-12_33_37</t>
  </si>
  <si>
    <t>DARK-1518-20201218-12_33_39</t>
  </si>
  <si>
    <t>20201218 12:34:49</t>
  </si>
  <si>
    <t>12:34:49</t>
  </si>
  <si>
    <t>RECT-1519-20201218-12_34_51</t>
  </si>
  <si>
    <t>DARK-1520-20201218-12_34_53</t>
  </si>
  <si>
    <t>20201218 12:36:05</t>
  </si>
  <si>
    <t>12:36:05</t>
  </si>
  <si>
    <t>RECT-1521-20201218-12_36_07</t>
  </si>
  <si>
    <t>DARK-1522-20201218-12_36_09</t>
  </si>
  <si>
    <t>20201218 12:38:02</t>
  </si>
  <si>
    <t>12:38:02</t>
  </si>
  <si>
    <t>RECT-1523-20201218-12_38_04</t>
  </si>
  <si>
    <t>DARK-1524-20201218-12_38_06</t>
  </si>
  <si>
    <t>12:38:23</t>
  </si>
  <si>
    <t>20201218 12:40:16</t>
  </si>
  <si>
    <t>12:40:16</t>
  </si>
  <si>
    <t>RECT-1525-20201218-12_40_19</t>
  </si>
  <si>
    <t>DARK-1526-20201218-12_40_21</t>
  </si>
  <si>
    <t>20201218 12:42:17</t>
  </si>
  <si>
    <t>12:42:17</t>
  </si>
  <si>
    <t>RECT-1527-20201218-12_42_19</t>
  </si>
  <si>
    <t>DARK-1528-20201218-12_42_21</t>
  </si>
  <si>
    <t>20201218 12:44:02</t>
  </si>
  <si>
    <t>12:44:02</t>
  </si>
  <si>
    <t>RECT-1529-20201218-12_44_05</t>
  </si>
  <si>
    <t>DARK-1530-20201218-12_44_07</t>
  </si>
  <si>
    <t>20201218 12:46:03</t>
  </si>
  <si>
    <t>12:46:03</t>
  </si>
  <si>
    <t>RECT-1531-20201218-12_46_05</t>
  </si>
  <si>
    <t>DARK-1532-20201218-12_46_07</t>
  </si>
  <si>
    <t>20201218 12:48:03</t>
  </si>
  <si>
    <t>12:48:03</t>
  </si>
  <si>
    <t>RECT-1533-20201218-12_48_06</t>
  </si>
  <si>
    <t>DARK-1534-20201218-12_48_08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</si>
</sst>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1608323095.0999999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1608323087.0999999</v>
      </c>
      <c r="I17">
        <f t="shared" ref="I17:I31" si="0">BW17*AG17*(BS17-BT17)/(100*BL17*(1000-AG17*BS17))</f>
        <v>1.2602670934168958E-4</v>
      </c>
      <c r="J17">
        <f t="shared" ref="J17:J31" si="1">BW17*AG17*(BR17-BQ17*(1000-AG17*BT17)/(1000-AG17*BS17))/(100*BL17)</f>
        <v>-2.7992485185774085</v>
      </c>
      <c r="K17">
        <f t="shared" ref="K17:K31" si="2">BQ17 - IF(AG17&gt;1, J17*BL17*100/(AI17*CE17), 0)</f>
        <v>401.50203225806501</v>
      </c>
      <c r="L17">
        <f t="shared" ref="L17:L31" si="3">((R17-I17/2)*K17-J17)/(R17+I17/2)</f>
        <v>1030.7886917344597</v>
      </c>
      <c r="M17">
        <f t="shared" ref="M17:M31" si="4">L17*(BX17+BY17)/1000</f>
        <v>105.72222115745936</v>
      </c>
      <c r="N17">
        <f t="shared" ref="N17:N31" si="5">(BQ17 - IF(AG17&gt;1, J17*BL17*100/(AI17*CE17), 0))*(BX17+BY17)/1000</f>
        <v>41.179814049115926</v>
      </c>
      <c r="O17">
        <f t="shared" ref="O17:O31" si="6">2/((1/Q17-1/P17)+SIGN(Q17)*SQRT((1/Q17-1/P17)*(1/Q17-1/P17) + 4*BM17/((BM17+1)*(BM17+1))*(2*1/Q17*1/P17-1/P17*1/P17)))</f>
        <v>6.8953827144420353E-3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2.9739058826227773</v>
      </c>
      <c r="Q17">
        <f t="shared" ref="Q17:Q31" si="8">I17*(1000-(1000*0.61365*EXP(17.502*U17/(240.97+U17))/(BX17+BY17)+BS17)/2)/(1000*0.61365*EXP(17.502*U17/(240.97+U17))/(BX17+BY17)-BS17)</f>
        <v>6.8865129250609367E-3</v>
      </c>
      <c r="R17">
        <f t="shared" ref="R17:R31" si="9">1/((BM17+1)/(O17/1.6)+1/(P17/1.37)) + BM17/((BM17+1)/(O17/1.6) + BM17/(P17/1.37))</f>
        <v>4.3048665252950992E-3</v>
      </c>
      <c r="S17">
        <f t="shared" ref="S17:S31" si="10">(BI17*BK17)</f>
        <v>231.29046850648544</v>
      </c>
      <c r="T17">
        <f t="shared" ref="T17:T31" si="11">(BZ17+(S17+2*0.95*0.0000000567*(((BZ17+$B$7)+273)^4-(BZ17+273)^4)-44100*I17)/(1.84*29.3*P17+8*0.95*0.0000000567*(BZ17+273)^3))</f>
        <v>29.305749884649313</v>
      </c>
      <c r="U17">
        <f t="shared" ref="U17:U31" si="12">($C$7*CA17+$D$7*CB17+$E$7*T17)</f>
        <v>28.7323806451613</v>
      </c>
      <c r="V17">
        <f t="shared" ref="V17:V31" si="13">0.61365*EXP(17.502*U17/(240.97+U17))</f>
        <v>3.959910807192156</v>
      </c>
      <c r="W17">
        <f t="shared" ref="W17:W31" si="14">(X17/Y17*100)</f>
        <v>56.378853043565428</v>
      </c>
      <c r="X17">
        <f t="shared" ref="X17:X31" si="15">BS17*(BX17+BY17)/1000</f>
        <v>2.1387340252627927</v>
      </c>
      <c r="Y17">
        <f t="shared" ref="Y17:Y31" si="16">0.61365*EXP(17.502*BZ17/(240.97+BZ17))</f>
        <v>3.7935039643501374</v>
      </c>
      <c r="Z17">
        <f t="shared" ref="Z17:Z31" si="17">(V17-BS17*(BX17+BY17)/1000)</f>
        <v>1.8211767819293634</v>
      </c>
      <c r="AA17">
        <f t="shared" ref="AA17:AA31" si="18">(-I17*44100)</f>
        <v>-5.5577778819685104</v>
      </c>
      <c r="AB17">
        <f t="shared" ref="AB17:AB31" si="19">2*29.3*P17*0.92*(BZ17-U17)</f>
        <v>-118.39019472229441</v>
      </c>
      <c r="AC17">
        <f t="shared" ref="AC17:AC31" si="20">2*0.95*0.0000000567*(((BZ17+$B$7)+273)^4-(U17+273)^4)</f>
        <v>-8.7090524335805828</v>
      </c>
      <c r="AD17">
        <f t="shared" ref="AD17:AD31" si="21">S17+AC17+AA17+AB17</f>
        <v>98.633443468641929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54044.966389732683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501.857384615385</v>
      </c>
      <c r="AR17">
        <v>529.19000000000005</v>
      </c>
      <c r="AS17">
        <f t="shared" ref="AS17:AS31" si="27">1-AQ17/AR17</f>
        <v>5.1649909077297496E-2</v>
      </c>
      <c r="AT17">
        <v>0.5</v>
      </c>
      <c r="AU17">
        <f t="shared" ref="AU17:AU31" si="28">BI17</f>
        <v>1180.1815663695286</v>
      </c>
      <c r="AV17">
        <f t="shared" ref="AV17:AV31" si="29">J17</f>
        <v>-2.7992485185774085</v>
      </c>
      <c r="AW17">
        <f t="shared" ref="AW17:AW31" si="30">AS17*AT17*AU17</f>
        <v>30.478135298844347</v>
      </c>
      <c r="AX17">
        <f t="shared" ref="AX17:AX31" si="31">BC17/AR17</f>
        <v>0.27290765131616257</v>
      </c>
      <c r="AY17">
        <f t="shared" ref="AY17:AY31" si="32">(AV17-AO17)/AU17</f>
        <v>-1.8823383639137502E-3</v>
      </c>
      <c r="AZ17">
        <f t="shared" ref="AZ17:AZ31" si="33">(AL17-AR17)/AR17</f>
        <v>5.1642888187607472</v>
      </c>
      <c r="BA17" t="s">
        <v>289</v>
      </c>
      <c r="BB17">
        <v>384.77</v>
      </c>
      <c r="BC17">
        <f t="shared" ref="BC17:BC31" si="34">AR17-BB17</f>
        <v>144.42000000000007</v>
      </c>
      <c r="BD17">
        <f t="shared" ref="BD17:BD31" si="35">(AR17-AQ17)/(AR17-BB17)</f>
        <v>0.18925782706422267</v>
      </c>
      <c r="BE17">
        <f t="shared" ref="BE17:BE31" si="36">(AL17-AR17)/(AL17-BB17)</f>
        <v>0.94980728527687319</v>
      </c>
      <c r="BF17">
        <f t="shared" ref="BF17:BF31" si="37">(AR17-AQ17)/(AR17-AK17)</f>
        <v>-0.14672321026703886</v>
      </c>
      <c r="BG17">
        <f t="shared" ref="BG17:BG31" si="38">(AL17-AR17)/(AL17-AK17)</f>
        <v>1.0731511419133299</v>
      </c>
      <c r="BH17">
        <f t="shared" ref="BH17:BH31" si="39">$B$11*CF17+$C$11*CG17+$F$11*CH17*(1-CK17)</f>
        <v>1399.99580645161</v>
      </c>
      <c r="BI17">
        <f t="shared" ref="BI17:BI31" si="40">BH17*BJ17</f>
        <v>1180.1815663695286</v>
      </c>
      <c r="BJ17">
        <f t="shared" ref="BJ17:BJ31" si="41">($B$11*$D$9+$C$11*$D$9+$F$11*((CU17+CM17)/MAX(CU17+CM17+CV17, 0.1)*$I$9+CV17/MAX(CU17+CM17+CV17, 0.1)*$J$9))/($B$11+$C$11+$F$11)</f>
        <v>0.84298935820442467</v>
      </c>
      <c r="BK17">
        <f t="shared" ref="BK17:BK31" si="42">($B$11*$K$9+$C$11*$K$9+$F$11*((CU17+CM17)/MAX(CU17+CM17+CV17, 0.1)*$P$9+CV17/MAX(CU17+CM17+CV17, 0.1)*$Q$9))/($B$11+$C$11+$F$11)</f>
        <v>0.19597871640884934</v>
      </c>
      <c r="BL17">
        <v>6</v>
      </c>
      <c r="BM17">
        <v>0.5</v>
      </c>
      <c r="BN17" t="s">
        <v>290</v>
      </c>
      <c r="BO17">
        <v>2</v>
      </c>
      <c r="BP17">
        <v>1608323087.0999999</v>
      </c>
      <c r="BQ17">
        <v>401.50203225806501</v>
      </c>
      <c r="BR17">
        <v>398.20367741935502</v>
      </c>
      <c r="BS17">
        <v>20.852596774193501</v>
      </c>
      <c r="BT17">
        <v>20.704519354838698</v>
      </c>
      <c r="BU17">
        <v>395.666032258065</v>
      </c>
      <c r="BV17">
        <v>20.7405193548387</v>
      </c>
      <c r="BW17">
        <v>500.003548387097</v>
      </c>
      <c r="BX17">
        <v>102.46445161290301</v>
      </c>
      <c r="BY17">
        <v>9.9945925806451605E-2</v>
      </c>
      <c r="BZ17">
        <v>27.993961290322599</v>
      </c>
      <c r="CA17">
        <v>28.7323806451613</v>
      </c>
      <c r="CB17">
        <v>999.9</v>
      </c>
      <c r="CC17">
        <v>0</v>
      </c>
      <c r="CD17">
        <v>0</v>
      </c>
      <c r="CE17">
        <v>10008.415161290301</v>
      </c>
      <c r="CF17">
        <v>0</v>
      </c>
      <c r="CG17">
        <v>516.02241935483903</v>
      </c>
      <c r="CH17">
        <v>1399.99580645161</v>
      </c>
      <c r="CI17">
        <v>0.89999909677419299</v>
      </c>
      <c r="CJ17">
        <v>0.100000874193548</v>
      </c>
      <c r="CK17">
        <v>0</v>
      </c>
      <c r="CL17">
        <v>501.82567741935497</v>
      </c>
      <c r="CM17">
        <v>4.9993800000000004</v>
      </c>
      <c r="CN17">
        <v>7167.8522580645104</v>
      </c>
      <c r="CO17">
        <v>11164.2838709677</v>
      </c>
      <c r="CP17">
        <v>48.375</v>
      </c>
      <c r="CQ17">
        <v>51.1046774193548</v>
      </c>
      <c r="CR17">
        <v>49.390999999999998</v>
      </c>
      <c r="CS17">
        <v>50.561999999999998</v>
      </c>
      <c r="CT17">
        <v>49.936999999999998</v>
      </c>
      <c r="CU17">
        <v>1255.4929032258101</v>
      </c>
      <c r="CV17">
        <v>139.50290322580599</v>
      </c>
      <c r="CW17">
        <v>0</v>
      </c>
      <c r="CX17">
        <v>454.39999985694902</v>
      </c>
      <c r="CY17">
        <v>0</v>
      </c>
      <c r="CZ17">
        <v>501.857384615385</v>
      </c>
      <c r="DA17">
        <v>0.26235895947940602</v>
      </c>
      <c r="DB17">
        <v>12.7644444802621</v>
      </c>
      <c r="DC17">
        <v>7167.9669230769196</v>
      </c>
      <c r="DD17">
        <v>15</v>
      </c>
      <c r="DE17">
        <v>1608322531.5999999</v>
      </c>
      <c r="DF17" t="s">
        <v>291</v>
      </c>
      <c r="DG17">
        <v>1608322531.5999999</v>
      </c>
      <c r="DH17">
        <v>1608322513.5999999</v>
      </c>
      <c r="DI17">
        <v>10</v>
      </c>
      <c r="DJ17">
        <v>2.3490000000000002</v>
      </c>
      <c r="DK17">
        <v>1.2999999999999999E-2</v>
      </c>
      <c r="DL17">
        <v>5.8360000000000003</v>
      </c>
      <c r="DM17">
        <v>0.112</v>
      </c>
      <c r="DN17">
        <v>1235</v>
      </c>
      <c r="DO17">
        <v>20</v>
      </c>
      <c r="DP17">
        <v>0.04</v>
      </c>
      <c r="DQ17">
        <v>0.04</v>
      </c>
      <c r="DR17">
        <v>-2.82440241629071</v>
      </c>
      <c r="DS17">
        <v>2.0294129093655902</v>
      </c>
      <c r="DT17">
        <v>0.148377744201388</v>
      </c>
      <c r="DU17">
        <v>0</v>
      </c>
      <c r="DV17">
        <v>3.3076873333333299</v>
      </c>
      <c r="DW17">
        <v>-2.4072779532814201</v>
      </c>
      <c r="DX17">
        <v>0.17599351457621601</v>
      </c>
      <c r="DY17">
        <v>0</v>
      </c>
      <c r="DZ17">
        <v>0.14816443333333301</v>
      </c>
      <c r="EA17">
        <v>-4.1914571746386299E-3</v>
      </c>
      <c r="EB17">
        <v>1.3525649875534801E-3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5.8360000000000003</v>
      </c>
      <c r="EJ17">
        <v>0.11210000000000001</v>
      </c>
      <c r="EK17">
        <v>5.8359999999997898</v>
      </c>
      <c r="EL17">
        <v>0</v>
      </c>
      <c r="EM17">
        <v>0</v>
      </c>
      <c r="EN17">
        <v>0</v>
      </c>
      <c r="EO17">
        <v>0.112090000000006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9.4</v>
      </c>
      <c r="EX17">
        <v>9.6999999999999993</v>
      </c>
      <c r="EY17">
        <v>2</v>
      </c>
      <c r="EZ17">
        <v>489.42099999999999</v>
      </c>
      <c r="FA17">
        <v>518.82600000000002</v>
      </c>
      <c r="FB17">
        <v>24.398</v>
      </c>
      <c r="FC17">
        <v>33.012099999999997</v>
      </c>
      <c r="FD17">
        <v>29.999400000000001</v>
      </c>
      <c r="FE17">
        <v>32.901600000000002</v>
      </c>
      <c r="FF17">
        <v>32.945999999999998</v>
      </c>
      <c r="FG17">
        <v>20.8508</v>
      </c>
      <c r="FH17">
        <v>100</v>
      </c>
      <c r="FI17">
        <v>45.7318</v>
      </c>
      <c r="FJ17">
        <v>24.3931</v>
      </c>
      <c r="FK17">
        <v>397.84899999999999</v>
      </c>
      <c r="FL17">
        <v>20.4544</v>
      </c>
      <c r="FM17">
        <v>100.873</v>
      </c>
      <c r="FN17">
        <v>100.432</v>
      </c>
    </row>
    <row r="18" spans="1:170" x14ac:dyDescent="0.25">
      <c r="A18">
        <v>2</v>
      </c>
      <c r="B18">
        <v>1608323215.5999999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1608323207.5999999</v>
      </c>
      <c r="I18">
        <f t="shared" si="0"/>
        <v>5.7189397856693502E-6</v>
      </c>
      <c r="J18">
        <f t="shared" si="1"/>
        <v>-0.37577893180776956</v>
      </c>
      <c r="K18">
        <f t="shared" si="2"/>
        <v>46.7106741935484</v>
      </c>
      <c r="L18">
        <f t="shared" si="3"/>
        <v>1941.7625519444625</v>
      </c>
      <c r="M18">
        <f t="shared" si="4"/>
        <v>199.16826990800146</v>
      </c>
      <c r="N18">
        <f t="shared" si="5"/>
        <v>4.7911543849937503</v>
      </c>
      <c r="O18">
        <f t="shared" si="6"/>
        <v>3.1248660670419069E-4</v>
      </c>
      <c r="P18">
        <f t="shared" si="7"/>
        <v>2.9730117433734349</v>
      </c>
      <c r="Q18">
        <f t="shared" si="8"/>
        <v>3.1246836076182741E-4</v>
      </c>
      <c r="R18">
        <f t="shared" si="9"/>
        <v>1.9529436467151173E-4</v>
      </c>
      <c r="S18">
        <f t="shared" si="10"/>
        <v>231.28940270395023</v>
      </c>
      <c r="T18">
        <f t="shared" si="11"/>
        <v>29.344212997208619</v>
      </c>
      <c r="U18">
        <f t="shared" si="12"/>
        <v>28.744038709677401</v>
      </c>
      <c r="V18">
        <f t="shared" si="13"/>
        <v>3.9625882546907283</v>
      </c>
      <c r="W18">
        <f t="shared" si="14"/>
        <v>56.418517399477196</v>
      </c>
      <c r="X18">
        <f t="shared" si="15"/>
        <v>2.14114568825915</v>
      </c>
      <c r="Y18">
        <f t="shared" si="16"/>
        <v>3.7951115820689587</v>
      </c>
      <c r="Z18">
        <f t="shared" si="17"/>
        <v>1.8214425664315783</v>
      </c>
      <c r="AA18">
        <f t="shared" si="18"/>
        <v>-0.25220524454801835</v>
      </c>
      <c r="AB18">
        <f t="shared" si="19"/>
        <v>-119.05828467250981</v>
      </c>
      <c r="AC18">
        <f t="shared" si="20"/>
        <v>-8.7616581592001044</v>
      </c>
      <c r="AD18">
        <f t="shared" si="21"/>
        <v>103.21725462769231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54017.590352133717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494.65007692307699</v>
      </c>
      <c r="AR18">
        <v>519.85</v>
      </c>
      <c r="AS18">
        <f t="shared" si="27"/>
        <v>4.8475373813452016E-2</v>
      </c>
      <c r="AT18">
        <v>0.5</v>
      </c>
      <c r="AU18">
        <f t="shared" si="28"/>
        <v>1180.1817308853731</v>
      </c>
      <c r="AV18">
        <f t="shared" si="29"/>
        <v>-0.37577893180776956</v>
      </c>
      <c r="AW18">
        <f t="shared" si="30"/>
        <v>28.604875286237643</v>
      </c>
      <c r="AX18">
        <f t="shared" si="31"/>
        <v>0.26511493700105809</v>
      </c>
      <c r="AY18">
        <f t="shared" si="32"/>
        <v>1.7113343032088498E-4</v>
      </c>
      <c r="AZ18">
        <f t="shared" si="33"/>
        <v>5.2750408771761084</v>
      </c>
      <c r="BA18" t="s">
        <v>296</v>
      </c>
      <c r="BB18">
        <v>382.03</v>
      </c>
      <c r="BC18">
        <f t="shared" si="34"/>
        <v>137.82000000000005</v>
      </c>
      <c r="BD18">
        <f t="shared" si="35"/>
        <v>0.18284663384793948</v>
      </c>
      <c r="BE18">
        <f t="shared" si="36"/>
        <v>0.95214666412041449</v>
      </c>
      <c r="BF18">
        <f t="shared" si="37"/>
        <v>-0.12881623183846788</v>
      </c>
      <c r="BG18">
        <f t="shared" si="38"/>
        <v>1.0768187727603347</v>
      </c>
      <c r="BH18">
        <f t="shared" si="39"/>
        <v>1399.99677419355</v>
      </c>
      <c r="BI18">
        <f t="shared" si="40"/>
        <v>1180.1817308853731</v>
      </c>
      <c r="BJ18">
        <f t="shared" si="41"/>
        <v>0.84298889300312962</v>
      </c>
      <c r="BK18">
        <f t="shared" si="42"/>
        <v>0.1959777860062592</v>
      </c>
      <c r="BL18">
        <v>6</v>
      </c>
      <c r="BM18">
        <v>0.5</v>
      </c>
      <c r="BN18" t="s">
        <v>290</v>
      </c>
      <c r="BO18">
        <v>2</v>
      </c>
      <c r="BP18">
        <v>1608323207.5999999</v>
      </c>
      <c r="BQ18">
        <v>46.7106741935484</v>
      </c>
      <c r="BR18">
        <v>46.260067741935501</v>
      </c>
      <c r="BS18">
        <v>20.8747935483871</v>
      </c>
      <c r="BT18">
        <v>20.868074193548399</v>
      </c>
      <c r="BU18">
        <v>43.790674193548398</v>
      </c>
      <c r="BV18">
        <v>20.731793548387099</v>
      </c>
      <c r="BW18">
        <v>500.00854838709699</v>
      </c>
      <c r="BX18">
        <v>102.470903225806</v>
      </c>
      <c r="BY18">
        <v>9.9964519354838702E-2</v>
      </c>
      <c r="BZ18">
        <v>28.001229032258099</v>
      </c>
      <c r="CA18">
        <v>28.744038709677401</v>
      </c>
      <c r="CB18">
        <v>999.9</v>
      </c>
      <c r="CC18">
        <v>0</v>
      </c>
      <c r="CD18">
        <v>0</v>
      </c>
      <c r="CE18">
        <v>10002.7238709677</v>
      </c>
      <c r="CF18">
        <v>0</v>
      </c>
      <c r="CG18">
        <v>434.26790322580598</v>
      </c>
      <c r="CH18">
        <v>1399.99677419355</v>
      </c>
      <c r="CI18">
        <v>0.90001193548387104</v>
      </c>
      <c r="CJ18">
        <v>9.9987974193548407E-2</v>
      </c>
      <c r="CK18">
        <v>0</v>
      </c>
      <c r="CL18">
        <v>494.64912903225797</v>
      </c>
      <c r="CM18">
        <v>4.9993800000000004</v>
      </c>
      <c r="CN18">
        <v>7092.6422580645203</v>
      </c>
      <c r="CO18">
        <v>11164.348387096799</v>
      </c>
      <c r="CP18">
        <v>48.683</v>
      </c>
      <c r="CQ18">
        <v>51.332322580645098</v>
      </c>
      <c r="CR18">
        <v>49.686999999999998</v>
      </c>
      <c r="CS18">
        <v>50.820129032258102</v>
      </c>
      <c r="CT18">
        <v>50.203258064516099</v>
      </c>
      <c r="CU18">
        <v>1255.51548387097</v>
      </c>
      <c r="CV18">
        <v>139.481290322581</v>
      </c>
      <c r="CW18">
        <v>0</v>
      </c>
      <c r="CX18">
        <v>120.09999990463299</v>
      </c>
      <c r="CY18">
        <v>0</v>
      </c>
      <c r="CZ18">
        <v>494.65007692307699</v>
      </c>
      <c r="DA18">
        <v>-2.5198632517814801</v>
      </c>
      <c r="DB18">
        <v>-21.458461535303002</v>
      </c>
      <c r="DC18">
        <v>7092.3623076923104</v>
      </c>
      <c r="DD18">
        <v>15</v>
      </c>
      <c r="DE18">
        <v>1608323239.5999999</v>
      </c>
      <c r="DF18" t="s">
        <v>297</v>
      </c>
      <c r="DG18">
        <v>1608323239.5999999</v>
      </c>
      <c r="DH18">
        <v>1608323235.5999999</v>
      </c>
      <c r="DI18">
        <v>11</v>
      </c>
      <c r="DJ18">
        <v>-2.9159999999999999</v>
      </c>
      <c r="DK18">
        <v>3.1E-2</v>
      </c>
      <c r="DL18">
        <v>2.92</v>
      </c>
      <c r="DM18">
        <v>0.14299999999999999</v>
      </c>
      <c r="DN18">
        <v>46</v>
      </c>
      <c r="DO18">
        <v>21</v>
      </c>
      <c r="DP18">
        <v>0.14000000000000001</v>
      </c>
      <c r="DQ18">
        <v>0.17</v>
      </c>
      <c r="DR18">
        <v>-2.8024417043475101</v>
      </c>
      <c r="DS18">
        <v>-0.31958118508413103</v>
      </c>
      <c r="DT18">
        <v>2.5641997214353299E-2</v>
      </c>
      <c r="DU18">
        <v>1</v>
      </c>
      <c r="DV18">
        <v>3.3675456666666701</v>
      </c>
      <c r="DW18">
        <v>0.415270745272522</v>
      </c>
      <c r="DX18">
        <v>3.1695373761621501E-2</v>
      </c>
      <c r="DY18">
        <v>0</v>
      </c>
      <c r="DZ18">
        <v>-2.4116456666666699E-2</v>
      </c>
      <c r="EA18">
        <v>-4.3143721468298098E-2</v>
      </c>
      <c r="EB18">
        <v>4.1656481645063999E-3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2.92</v>
      </c>
      <c r="EJ18">
        <v>0.14299999999999999</v>
      </c>
      <c r="EK18">
        <v>5.8359999999997898</v>
      </c>
      <c r="EL18">
        <v>0</v>
      </c>
      <c r="EM18">
        <v>0</v>
      </c>
      <c r="EN18">
        <v>0</v>
      </c>
      <c r="EO18">
        <v>0.112090000000006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11.4</v>
      </c>
      <c r="EX18">
        <v>11.7</v>
      </c>
      <c r="EY18">
        <v>2</v>
      </c>
      <c r="EZ18">
        <v>489.887</v>
      </c>
      <c r="FA18">
        <v>518.57500000000005</v>
      </c>
      <c r="FB18">
        <v>24.061699999999998</v>
      </c>
      <c r="FC18">
        <v>32.850200000000001</v>
      </c>
      <c r="FD18">
        <v>29.9999</v>
      </c>
      <c r="FE18">
        <v>32.755400000000002</v>
      </c>
      <c r="FF18">
        <v>32.808900000000001</v>
      </c>
      <c r="FG18">
        <v>5.1638700000000002</v>
      </c>
      <c r="FH18">
        <v>91.183199999999999</v>
      </c>
      <c r="FI18">
        <v>48.920299999999997</v>
      </c>
      <c r="FJ18">
        <v>24.068100000000001</v>
      </c>
      <c r="FK18">
        <v>46.47</v>
      </c>
      <c r="FL18">
        <v>21.348099999999999</v>
      </c>
      <c r="FM18">
        <v>100.88500000000001</v>
      </c>
      <c r="FN18">
        <v>100.43899999999999</v>
      </c>
    </row>
    <row r="19" spans="1:170" x14ac:dyDescent="0.25">
      <c r="A19">
        <v>3</v>
      </c>
      <c r="B19">
        <v>1608323313.0999999</v>
      </c>
      <c r="C19">
        <v>218</v>
      </c>
      <c r="D19" t="s">
        <v>299</v>
      </c>
      <c r="E19" t="s">
        <v>300</v>
      </c>
      <c r="F19" t="s">
        <v>285</v>
      </c>
      <c r="G19" t="s">
        <v>286</v>
      </c>
      <c r="H19">
        <v>1608323305.3499999</v>
      </c>
      <c r="I19">
        <f t="shared" si="0"/>
        <v>1.314801821751875E-5</v>
      </c>
      <c r="J19">
        <f t="shared" si="1"/>
        <v>-9.3185587914901516E-2</v>
      </c>
      <c r="K19">
        <f t="shared" si="2"/>
        <v>79.457980000000006</v>
      </c>
      <c r="L19">
        <f t="shared" si="3"/>
        <v>278.35752768762882</v>
      </c>
      <c r="M19">
        <f t="shared" si="4"/>
        <v>28.550772257207651</v>
      </c>
      <c r="N19">
        <f t="shared" si="5"/>
        <v>8.1499024288775672</v>
      </c>
      <c r="O19">
        <f t="shared" si="6"/>
        <v>7.307723803086436E-4</v>
      </c>
      <c r="P19">
        <f t="shared" si="7"/>
        <v>2.9705793171922372</v>
      </c>
      <c r="Q19">
        <f t="shared" si="8"/>
        <v>7.3067252147390716E-4</v>
      </c>
      <c r="R19">
        <f t="shared" si="9"/>
        <v>4.5667929647965374E-4</v>
      </c>
      <c r="S19">
        <f t="shared" si="10"/>
        <v>231.29151227918766</v>
      </c>
      <c r="T19">
        <f t="shared" si="11"/>
        <v>29.339734844983777</v>
      </c>
      <c r="U19">
        <f t="shared" si="12"/>
        <v>28.7393066666667</v>
      </c>
      <c r="V19">
        <f t="shared" si="13"/>
        <v>3.9615012805022176</v>
      </c>
      <c r="W19">
        <f t="shared" si="14"/>
        <v>57.21757937726715</v>
      </c>
      <c r="X19">
        <f t="shared" si="15"/>
        <v>2.1710137412756798</v>
      </c>
      <c r="Y19">
        <f t="shared" si="16"/>
        <v>3.7943124558992358</v>
      </c>
      <c r="Z19">
        <f t="shared" si="17"/>
        <v>1.7904875392265378</v>
      </c>
      <c r="AA19">
        <f t="shared" si="18"/>
        <v>-0.57982760339257688</v>
      </c>
      <c r="AB19">
        <f t="shared" si="19"/>
        <v>-118.78155867379689</v>
      </c>
      <c r="AC19">
        <f t="shared" si="20"/>
        <v>-8.7480878599757546</v>
      </c>
      <c r="AD19">
        <f t="shared" si="21"/>
        <v>103.18203814202244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53946.913708465487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490.78830769230802</v>
      </c>
      <c r="AR19">
        <v>516.80999999999995</v>
      </c>
      <c r="AS19">
        <f t="shared" si="27"/>
        <v>5.0350597526541474E-2</v>
      </c>
      <c r="AT19">
        <v>0.5</v>
      </c>
      <c r="AU19">
        <f t="shared" si="28"/>
        <v>1180.1873018533836</v>
      </c>
      <c r="AV19">
        <f t="shared" si="29"/>
        <v>-9.3185587914901516E-2</v>
      </c>
      <c r="AW19">
        <f t="shared" si="30"/>
        <v>29.711567920777316</v>
      </c>
      <c r="AX19">
        <f t="shared" si="31"/>
        <v>0.26841585882626107</v>
      </c>
      <c r="AY19">
        <f t="shared" si="32"/>
        <v>4.1058049950237416E-4</v>
      </c>
      <c r="AZ19">
        <f t="shared" si="33"/>
        <v>5.3119521681082027</v>
      </c>
      <c r="BA19" t="s">
        <v>302</v>
      </c>
      <c r="BB19">
        <v>378.09</v>
      </c>
      <c r="BC19">
        <f t="shared" si="34"/>
        <v>138.71999999999997</v>
      </c>
      <c r="BD19">
        <f t="shared" si="35"/>
        <v>0.18758428710850583</v>
      </c>
      <c r="BE19">
        <f t="shared" si="36"/>
        <v>0.95189997191391096</v>
      </c>
      <c r="BF19">
        <f t="shared" si="37"/>
        <v>-0.13098150363770636</v>
      </c>
      <c r="BG19">
        <f t="shared" si="38"/>
        <v>1.0780125198454411</v>
      </c>
      <c r="BH19">
        <f t="shared" si="39"/>
        <v>1400.0026666666699</v>
      </c>
      <c r="BI19">
        <f t="shared" si="40"/>
        <v>1180.1873018533836</v>
      </c>
      <c r="BJ19">
        <f t="shared" si="41"/>
        <v>0.84298932420132122</v>
      </c>
      <c r="BK19">
        <f t="shared" si="42"/>
        <v>0.19597864840264256</v>
      </c>
      <c r="BL19">
        <v>6</v>
      </c>
      <c r="BM19">
        <v>0.5</v>
      </c>
      <c r="BN19" t="s">
        <v>290</v>
      </c>
      <c r="BO19">
        <v>2</v>
      </c>
      <c r="BP19">
        <v>1608323305.3499999</v>
      </c>
      <c r="BQ19">
        <v>79.457980000000006</v>
      </c>
      <c r="BR19">
        <v>79.347413333333293</v>
      </c>
      <c r="BS19">
        <v>21.166433333333298</v>
      </c>
      <c r="BT19">
        <v>21.15099</v>
      </c>
      <c r="BU19">
        <v>76.538276666666704</v>
      </c>
      <c r="BV19">
        <v>21.023769999999999</v>
      </c>
      <c r="BW19">
        <v>500.010766666667</v>
      </c>
      <c r="BX19">
        <v>102.468666666667</v>
      </c>
      <c r="BY19">
        <v>0.10004233999999999</v>
      </c>
      <c r="BZ19">
        <v>27.997616666666701</v>
      </c>
      <c r="CA19">
        <v>28.7393066666667</v>
      </c>
      <c r="CB19">
        <v>999.9</v>
      </c>
      <c r="CC19">
        <v>0</v>
      </c>
      <c r="CD19">
        <v>0</v>
      </c>
      <c r="CE19">
        <v>9989.1826666666693</v>
      </c>
      <c r="CF19">
        <v>0</v>
      </c>
      <c r="CG19">
        <v>364.48753333333298</v>
      </c>
      <c r="CH19">
        <v>1400.0026666666699</v>
      </c>
      <c r="CI19">
        <v>0.90000040000000003</v>
      </c>
      <c r="CJ19">
        <v>9.9999439999999995E-2</v>
      </c>
      <c r="CK19">
        <v>0</v>
      </c>
      <c r="CL19">
        <v>490.78606666666701</v>
      </c>
      <c r="CM19">
        <v>4.9993800000000004</v>
      </c>
      <c r="CN19">
        <v>7054.6040000000003</v>
      </c>
      <c r="CO19">
        <v>11164.3633333333</v>
      </c>
      <c r="CP19">
        <v>48.9559</v>
      </c>
      <c r="CQ19">
        <v>51.566200000000002</v>
      </c>
      <c r="CR19">
        <v>49.941200000000002</v>
      </c>
      <c r="CS19">
        <v>51.076700000000002</v>
      </c>
      <c r="CT19">
        <v>50.468499999999999</v>
      </c>
      <c r="CU19">
        <v>1255.50066666667</v>
      </c>
      <c r="CV19">
        <v>139.50200000000001</v>
      </c>
      <c r="CW19">
        <v>0</v>
      </c>
      <c r="CX19">
        <v>96.700000047683702</v>
      </c>
      <c r="CY19">
        <v>0</v>
      </c>
      <c r="CZ19">
        <v>490.78830769230802</v>
      </c>
      <c r="DA19">
        <v>-2.0360341794639898</v>
      </c>
      <c r="DB19">
        <v>-45.238290683543703</v>
      </c>
      <c r="DC19">
        <v>7054.4838461538502</v>
      </c>
      <c r="DD19">
        <v>15</v>
      </c>
      <c r="DE19">
        <v>1608323239.5999999</v>
      </c>
      <c r="DF19" t="s">
        <v>297</v>
      </c>
      <c r="DG19">
        <v>1608323239.5999999</v>
      </c>
      <c r="DH19">
        <v>1608323235.5999999</v>
      </c>
      <c r="DI19">
        <v>11</v>
      </c>
      <c r="DJ19">
        <v>-2.9159999999999999</v>
      </c>
      <c r="DK19">
        <v>3.1E-2</v>
      </c>
      <c r="DL19">
        <v>2.92</v>
      </c>
      <c r="DM19">
        <v>0.14299999999999999</v>
      </c>
      <c r="DN19">
        <v>46</v>
      </c>
      <c r="DO19">
        <v>21</v>
      </c>
      <c r="DP19">
        <v>0.14000000000000001</v>
      </c>
      <c r="DQ19">
        <v>0.17</v>
      </c>
      <c r="DR19">
        <v>-8.0237836549263905E-2</v>
      </c>
      <c r="DS19">
        <v>-0.34054407266943898</v>
      </c>
      <c r="DT19">
        <v>5.0505640811351803E-2</v>
      </c>
      <c r="DU19">
        <v>1</v>
      </c>
      <c r="DV19">
        <v>0.106685352333333</v>
      </c>
      <c r="DW19">
        <v>0.14872858224694099</v>
      </c>
      <c r="DX19">
        <v>4.0816511308794601E-2</v>
      </c>
      <c r="DY19">
        <v>1</v>
      </c>
      <c r="DZ19">
        <v>1.4174644666666699E-2</v>
      </c>
      <c r="EA19">
        <v>0.106186374193548</v>
      </c>
      <c r="EB19">
        <v>8.1617044692758999E-3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2.92</v>
      </c>
      <c r="EJ19">
        <v>0.14269999999999999</v>
      </c>
      <c r="EK19">
        <v>2.9197000000000002</v>
      </c>
      <c r="EL19">
        <v>0</v>
      </c>
      <c r="EM19">
        <v>0</v>
      </c>
      <c r="EN19">
        <v>0</v>
      </c>
      <c r="EO19">
        <v>0.14265999999999901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1.2</v>
      </c>
      <c r="EX19">
        <v>1.3</v>
      </c>
      <c r="EY19">
        <v>2</v>
      </c>
      <c r="EZ19">
        <v>489.97899999999998</v>
      </c>
      <c r="FA19">
        <v>518.02700000000004</v>
      </c>
      <c r="FB19">
        <v>23.975300000000001</v>
      </c>
      <c r="FC19">
        <v>32.856999999999999</v>
      </c>
      <c r="FD19">
        <v>30.0002</v>
      </c>
      <c r="FE19">
        <v>32.729999999999997</v>
      </c>
      <c r="FF19">
        <v>32.782600000000002</v>
      </c>
      <c r="FG19">
        <v>6.6751699999999996</v>
      </c>
      <c r="FH19">
        <v>92.343400000000003</v>
      </c>
      <c r="FI19">
        <v>49.688099999999999</v>
      </c>
      <c r="FJ19">
        <v>23.977399999999999</v>
      </c>
      <c r="FK19">
        <v>79.516900000000007</v>
      </c>
      <c r="FL19">
        <v>20.800599999999999</v>
      </c>
      <c r="FM19">
        <v>100.877</v>
      </c>
      <c r="FN19">
        <v>100.429</v>
      </c>
    </row>
    <row r="20" spans="1:170" x14ac:dyDescent="0.25">
      <c r="A20">
        <v>4</v>
      </c>
      <c r="B20">
        <v>1608323385.0999999</v>
      </c>
      <c r="C20">
        <v>290</v>
      </c>
      <c r="D20" t="s">
        <v>304</v>
      </c>
      <c r="E20" t="s">
        <v>305</v>
      </c>
      <c r="F20" t="s">
        <v>285</v>
      </c>
      <c r="G20" t="s">
        <v>286</v>
      </c>
      <c r="H20">
        <v>1608323377.3499999</v>
      </c>
      <c r="I20">
        <f t="shared" si="0"/>
        <v>3.4492766532780596E-5</v>
      </c>
      <c r="J20">
        <f t="shared" si="1"/>
        <v>-4.0430053253965662E-2</v>
      </c>
      <c r="K20">
        <f t="shared" si="2"/>
        <v>99.678560000000004</v>
      </c>
      <c r="L20">
        <f t="shared" si="3"/>
        <v>129.96143250641794</v>
      </c>
      <c r="M20">
        <f t="shared" si="4"/>
        <v>13.329286077853785</v>
      </c>
      <c r="N20">
        <f t="shared" si="5"/>
        <v>10.223371783801323</v>
      </c>
      <c r="O20">
        <f t="shared" si="6"/>
        <v>1.9274705367779575E-3</v>
      </c>
      <c r="P20">
        <f t="shared" si="7"/>
        <v>2.973189451497483</v>
      </c>
      <c r="Q20">
        <f t="shared" si="8"/>
        <v>1.9267766134040745E-3</v>
      </c>
      <c r="R20">
        <f t="shared" si="9"/>
        <v>1.204297707299065E-3</v>
      </c>
      <c r="S20">
        <f t="shared" si="10"/>
        <v>231.28954755504299</v>
      </c>
      <c r="T20">
        <f t="shared" si="11"/>
        <v>29.317232132189432</v>
      </c>
      <c r="U20">
        <f t="shared" si="12"/>
        <v>28.7516033333333</v>
      </c>
      <c r="V20">
        <f t="shared" si="13"/>
        <v>3.9643264272126952</v>
      </c>
      <c r="W20">
        <f t="shared" si="14"/>
        <v>57.594447153957262</v>
      </c>
      <c r="X20">
        <f t="shared" si="15"/>
        <v>2.1832837972295125</v>
      </c>
      <c r="Y20">
        <f t="shared" si="16"/>
        <v>3.7907887046702919</v>
      </c>
      <c r="Z20">
        <f t="shared" si="17"/>
        <v>1.7810426299831827</v>
      </c>
      <c r="AA20">
        <f t="shared" si="18"/>
        <v>-1.5211310040956243</v>
      </c>
      <c r="AB20">
        <f t="shared" si="19"/>
        <v>-123.41146513081536</v>
      </c>
      <c r="AC20">
        <f t="shared" si="20"/>
        <v>-9.0809310233012734</v>
      </c>
      <c r="AD20">
        <f t="shared" si="21"/>
        <v>97.276020396830731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54026.147440424313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489.10644000000002</v>
      </c>
      <c r="AR20">
        <v>514.92999999999995</v>
      </c>
      <c r="AS20">
        <f t="shared" si="27"/>
        <v>5.0149651408929241E-2</v>
      </c>
      <c r="AT20">
        <v>0.5</v>
      </c>
      <c r="AU20">
        <f t="shared" si="28"/>
        <v>1180.1824818531159</v>
      </c>
      <c r="AV20">
        <f t="shared" si="29"/>
        <v>-4.0430053253965662E-2</v>
      </c>
      <c r="AW20">
        <f t="shared" si="30"/>
        <v>29.592870031929362</v>
      </c>
      <c r="AX20">
        <f t="shared" si="31"/>
        <v>0.27108539024721806</v>
      </c>
      <c r="AY20">
        <f t="shared" si="32"/>
        <v>4.5528334374067688E-4</v>
      </c>
      <c r="AZ20">
        <f t="shared" si="33"/>
        <v>5.3349969898821206</v>
      </c>
      <c r="BA20" t="s">
        <v>307</v>
      </c>
      <c r="BB20">
        <v>375.34</v>
      </c>
      <c r="BC20">
        <f t="shared" si="34"/>
        <v>139.58999999999997</v>
      </c>
      <c r="BD20">
        <f t="shared" si="35"/>
        <v>0.1849957733361984</v>
      </c>
      <c r="BE20">
        <f t="shared" si="36"/>
        <v>0.95164441549983725</v>
      </c>
      <c r="BF20">
        <f t="shared" si="37"/>
        <v>-0.12876567540303216</v>
      </c>
      <c r="BG20">
        <f t="shared" si="38"/>
        <v>1.0787507581743885</v>
      </c>
      <c r="BH20">
        <f t="shared" si="39"/>
        <v>1399.9976666666701</v>
      </c>
      <c r="BI20">
        <f t="shared" si="40"/>
        <v>1180.1824818531159</v>
      </c>
      <c r="BJ20">
        <f t="shared" si="41"/>
        <v>0.84298889201942462</v>
      </c>
      <c r="BK20">
        <f t="shared" si="42"/>
        <v>0.19597778403884919</v>
      </c>
      <c r="BL20">
        <v>6</v>
      </c>
      <c r="BM20">
        <v>0.5</v>
      </c>
      <c r="BN20" t="s">
        <v>290</v>
      </c>
      <c r="BO20">
        <v>2</v>
      </c>
      <c r="BP20">
        <v>1608323377.3499999</v>
      </c>
      <c r="BQ20">
        <v>99.678560000000004</v>
      </c>
      <c r="BR20">
        <v>99.634169999999997</v>
      </c>
      <c r="BS20">
        <v>21.2871633333333</v>
      </c>
      <c r="BT20">
        <v>21.246653333333299</v>
      </c>
      <c r="BU20">
        <v>96.758859999999999</v>
      </c>
      <c r="BV20">
        <v>21.14451</v>
      </c>
      <c r="BW20">
        <v>500.00266666666698</v>
      </c>
      <c r="BX20">
        <v>102.463466666667</v>
      </c>
      <c r="BY20">
        <v>9.9930956666666695E-2</v>
      </c>
      <c r="BZ20">
        <v>27.981680000000001</v>
      </c>
      <c r="CA20">
        <v>28.7516033333333</v>
      </c>
      <c r="CB20">
        <v>999.9</v>
      </c>
      <c r="CC20">
        <v>0</v>
      </c>
      <c r="CD20">
        <v>0</v>
      </c>
      <c r="CE20">
        <v>10004.455666666699</v>
      </c>
      <c r="CF20">
        <v>0</v>
      </c>
      <c r="CG20">
        <v>365.89636666666701</v>
      </c>
      <c r="CH20">
        <v>1399.9976666666701</v>
      </c>
      <c r="CI20">
        <v>0.90001156666666704</v>
      </c>
      <c r="CJ20">
        <v>9.9988099999999996E-2</v>
      </c>
      <c r="CK20">
        <v>0</v>
      </c>
      <c r="CL20">
        <v>489.126466666667</v>
      </c>
      <c r="CM20">
        <v>4.9993800000000004</v>
      </c>
      <c r="CN20">
        <v>7040.1959999999999</v>
      </c>
      <c r="CO20">
        <v>11164.3533333333</v>
      </c>
      <c r="CP20">
        <v>49.214300000000001</v>
      </c>
      <c r="CQ20">
        <v>51.772733333333299</v>
      </c>
      <c r="CR20">
        <v>50.160133333333299</v>
      </c>
      <c r="CS20">
        <v>51.305799999999998</v>
      </c>
      <c r="CT20">
        <v>50.686999999999998</v>
      </c>
      <c r="CU20">
        <v>1255.5163333333301</v>
      </c>
      <c r="CV20">
        <v>139.481333333333</v>
      </c>
      <c r="CW20">
        <v>0</v>
      </c>
      <c r="CX20">
        <v>71</v>
      </c>
      <c r="CY20">
        <v>0</v>
      </c>
      <c r="CZ20">
        <v>489.10644000000002</v>
      </c>
      <c r="DA20">
        <v>-4.4209230702040596</v>
      </c>
      <c r="DB20">
        <v>-46.990000019009102</v>
      </c>
      <c r="DC20">
        <v>7039.9224000000004</v>
      </c>
      <c r="DD20">
        <v>15</v>
      </c>
      <c r="DE20">
        <v>1608323239.5999999</v>
      </c>
      <c r="DF20" t="s">
        <v>297</v>
      </c>
      <c r="DG20">
        <v>1608323239.5999999</v>
      </c>
      <c r="DH20">
        <v>1608323235.5999999</v>
      </c>
      <c r="DI20">
        <v>11</v>
      </c>
      <c r="DJ20">
        <v>-2.9159999999999999</v>
      </c>
      <c r="DK20">
        <v>3.1E-2</v>
      </c>
      <c r="DL20">
        <v>2.92</v>
      </c>
      <c r="DM20">
        <v>0.14299999999999999</v>
      </c>
      <c r="DN20">
        <v>46</v>
      </c>
      <c r="DO20">
        <v>21</v>
      </c>
      <c r="DP20">
        <v>0.14000000000000001</v>
      </c>
      <c r="DQ20">
        <v>0.17</v>
      </c>
      <c r="DR20">
        <v>-3.3323554939296597E-2</v>
      </c>
      <c r="DS20">
        <v>-0.23788344857424701</v>
      </c>
      <c r="DT20">
        <v>3.9924752604316202E-2</v>
      </c>
      <c r="DU20">
        <v>1</v>
      </c>
      <c r="DV20">
        <v>4.0115360000000003E-2</v>
      </c>
      <c r="DW20">
        <v>0.19380297397107901</v>
      </c>
      <c r="DX20">
        <v>4.2581772416591598E-2</v>
      </c>
      <c r="DY20">
        <v>1</v>
      </c>
      <c r="DZ20">
        <v>4.0397146666666703E-2</v>
      </c>
      <c r="EA20">
        <v>1.2159014015572799E-2</v>
      </c>
      <c r="EB20">
        <v>1.0175610149546601E-3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2.92</v>
      </c>
      <c r="EJ20">
        <v>0.1426</v>
      </c>
      <c r="EK20">
        <v>2.9197000000000002</v>
      </c>
      <c r="EL20">
        <v>0</v>
      </c>
      <c r="EM20">
        <v>0</v>
      </c>
      <c r="EN20">
        <v>0</v>
      </c>
      <c r="EO20">
        <v>0.14265999999999901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2.4</v>
      </c>
      <c r="EX20">
        <v>2.5</v>
      </c>
      <c r="EY20">
        <v>2</v>
      </c>
      <c r="EZ20">
        <v>489.92500000000001</v>
      </c>
      <c r="FA20">
        <v>518.11699999999996</v>
      </c>
      <c r="FB20">
        <v>23.916599999999999</v>
      </c>
      <c r="FC20">
        <v>32.898499999999999</v>
      </c>
      <c r="FD20">
        <v>30.000399999999999</v>
      </c>
      <c r="FE20">
        <v>32.741700000000002</v>
      </c>
      <c r="FF20">
        <v>32.7913</v>
      </c>
      <c r="FG20">
        <v>7.6157300000000001</v>
      </c>
      <c r="FH20">
        <v>100</v>
      </c>
      <c r="FI20">
        <v>49.692</v>
      </c>
      <c r="FJ20">
        <v>23.9252</v>
      </c>
      <c r="FK20">
        <v>99.766099999999994</v>
      </c>
      <c r="FL20">
        <v>19.741099999999999</v>
      </c>
      <c r="FM20">
        <v>100.87</v>
      </c>
      <c r="FN20">
        <v>100.42100000000001</v>
      </c>
    </row>
    <row r="21" spans="1:170" x14ac:dyDescent="0.25">
      <c r="A21">
        <v>5</v>
      </c>
      <c r="B21">
        <v>1608323467.0999999</v>
      </c>
      <c r="C21">
        <v>372</v>
      </c>
      <c r="D21" t="s">
        <v>308</v>
      </c>
      <c r="E21" t="s">
        <v>309</v>
      </c>
      <c r="F21" t="s">
        <v>285</v>
      </c>
      <c r="G21" t="s">
        <v>286</v>
      </c>
      <c r="H21">
        <v>1608323459.3499999</v>
      </c>
      <c r="I21">
        <f t="shared" si="0"/>
        <v>1.4461746826590419E-5</v>
      </c>
      <c r="J21">
        <f t="shared" si="1"/>
        <v>0.32367408886434812</v>
      </c>
      <c r="K21">
        <f t="shared" si="2"/>
        <v>149.498066666667</v>
      </c>
      <c r="L21">
        <f t="shared" si="3"/>
        <v>-474.60863684388306</v>
      </c>
      <c r="M21">
        <f t="shared" si="4"/>
        <v>-48.674783956912499</v>
      </c>
      <c r="N21">
        <f t="shared" si="5"/>
        <v>15.332182206725689</v>
      </c>
      <c r="O21">
        <f t="shared" si="6"/>
        <v>8.2387351152531107E-4</v>
      </c>
      <c r="P21">
        <f t="shared" si="7"/>
        <v>2.9729798771604883</v>
      </c>
      <c r="Q21">
        <f t="shared" si="8"/>
        <v>8.2374669250300197E-4</v>
      </c>
      <c r="R21">
        <f t="shared" si="9"/>
        <v>5.1485307508901108E-4</v>
      </c>
      <c r="S21">
        <f t="shared" si="10"/>
        <v>231.29389837500977</v>
      </c>
      <c r="T21">
        <f t="shared" si="11"/>
        <v>29.344906319974498</v>
      </c>
      <c r="U21">
        <f t="shared" si="12"/>
        <v>28.7167933333333</v>
      </c>
      <c r="V21">
        <f t="shared" si="13"/>
        <v>3.9563334147900111</v>
      </c>
      <c r="W21">
        <f t="shared" si="14"/>
        <v>58.221694681847424</v>
      </c>
      <c r="X21">
        <f t="shared" si="15"/>
        <v>2.2099515489208157</v>
      </c>
      <c r="Y21">
        <f t="shared" si="16"/>
        <v>3.7957527018014519</v>
      </c>
      <c r="Z21">
        <f t="shared" si="17"/>
        <v>1.7463818658691954</v>
      </c>
      <c r="AA21">
        <f t="shared" si="18"/>
        <v>-0.63776303505263743</v>
      </c>
      <c r="AB21">
        <f t="shared" si="19"/>
        <v>-114.22570815063069</v>
      </c>
      <c r="AC21">
        <f t="shared" si="20"/>
        <v>-8.4050928391849702</v>
      </c>
      <c r="AD21">
        <f t="shared" si="21"/>
        <v>108.02533435014148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54015.852749788195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488.21642307692298</v>
      </c>
      <c r="AR21">
        <v>515.39</v>
      </c>
      <c r="AS21">
        <f t="shared" si="27"/>
        <v>5.2724299895374416E-2</v>
      </c>
      <c r="AT21">
        <v>0.5</v>
      </c>
      <c r="AU21">
        <f t="shared" si="28"/>
        <v>1180.1988908569508</v>
      </c>
      <c r="AV21">
        <f t="shared" si="29"/>
        <v>0.32367408886434812</v>
      </c>
      <c r="AW21">
        <f t="shared" si="30"/>
        <v>31.112580128865066</v>
      </c>
      <c r="AX21">
        <f t="shared" si="31"/>
        <v>0.27192999476124874</v>
      </c>
      <c r="AY21">
        <f t="shared" si="32"/>
        <v>7.6378784598419886E-4</v>
      </c>
      <c r="AZ21">
        <f t="shared" si="33"/>
        <v>5.3293428277615016</v>
      </c>
      <c r="BA21" t="s">
        <v>311</v>
      </c>
      <c r="BB21">
        <v>375.24</v>
      </c>
      <c r="BC21">
        <f t="shared" si="34"/>
        <v>140.14999999999998</v>
      </c>
      <c r="BD21">
        <f t="shared" si="35"/>
        <v>0.19388923955103113</v>
      </c>
      <c r="BE21">
        <f t="shared" si="36"/>
        <v>0.95145210680190107</v>
      </c>
      <c r="BF21">
        <f t="shared" si="37"/>
        <v>-0.13580885999546399</v>
      </c>
      <c r="BG21">
        <f t="shared" si="38"/>
        <v>1.0785701253917739</v>
      </c>
      <c r="BH21">
        <f t="shared" si="39"/>
        <v>1400.0163333333301</v>
      </c>
      <c r="BI21">
        <f t="shared" si="40"/>
        <v>1180.1988908569508</v>
      </c>
      <c r="BJ21">
        <f t="shared" si="41"/>
        <v>0.84298937287894993</v>
      </c>
      <c r="BK21">
        <f t="shared" si="42"/>
        <v>0.19597874575789986</v>
      </c>
      <c r="BL21">
        <v>6</v>
      </c>
      <c r="BM21">
        <v>0.5</v>
      </c>
      <c r="BN21" t="s">
        <v>290</v>
      </c>
      <c r="BO21">
        <v>2</v>
      </c>
      <c r="BP21">
        <v>1608323459.3499999</v>
      </c>
      <c r="BQ21">
        <v>149.498066666667</v>
      </c>
      <c r="BR21">
        <v>149.88906666666699</v>
      </c>
      <c r="BS21">
        <v>21.548366666666698</v>
      </c>
      <c r="BT21">
        <v>21.531386666666702</v>
      </c>
      <c r="BU21">
        <v>146.57830000000001</v>
      </c>
      <c r="BV21">
        <v>21.4057033333333</v>
      </c>
      <c r="BW21">
        <v>500.00423333333299</v>
      </c>
      <c r="BX21">
        <v>102.457766666667</v>
      </c>
      <c r="BY21">
        <v>9.9962330000000002E-2</v>
      </c>
      <c r="BZ21">
        <v>28.0041266666667</v>
      </c>
      <c r="CA21">
        <v>28.7167933333333</v>
      </c>
      <c r="CB21">
        <v>999.9</v>
      </c>
      <c r="CC21">
        <v>0</v>
      </c>
      <c r="CD21">
        <v>0</v>
      </c>
      <c r="CE21">
        <v>10003.825999999999</v>
      </c>
      <c r="CF21">
        <v>0</v>
      </c>
      <c r="CG21">
        <v>370.8664</v>
      </c>
      <c r="CH21">
        <v>1400.0163333333301</v>
      </c>
      <c r="CI21">
        <v>0.89999613333333295</v>
      </c>
      <c r="CJ21">
        <v>0.100003936666667</v>
      </c>
      <c r="CK21">
        <v>0</v>
      </c>
      <c r="CL21">
        <v>488.21289999999999</v>
      </c>
      <c r="CM21">
        <v>4.9993800000000004</v>
      </c>
      <c r="CN21">
        <v>7035.1109999999999</v>
      </c>
      <c r="CO21">
        <v>11164.4533333333</v>
      </c>
      <c r="CP21">
        <v>49.441200000000002</v>
      </c>
      <c r="CQ21">
        <v>52.0124</v>
      </c>
      <c r="CR21">
        <v>50.368499999999997</v>
      </c>
      <c r="CS21">
        <v>51.505899999999997</v>
      </c>
      <c r="CT21">
        <v>50.866500000000002</v>
      </c>
      <c r="CU21">
        <v>1255.511</v>
      </c>
      <c r="CV21">
        <v>139.505666666667</v>
      </c>
      <c r="CW21">
        <v>0</v>
      </c>
      <c r="CX21">
        <v>81.099999904632597</v>
      </c>
      <c r="CY21">
        <v>0</v>
      </c>
      <c r="CZ21">
        <v>488.21642307692298</v>
      </c>
      <c r="DA21">
        <v>-0.94977777583515099</v>
      </c>
      <c r="DB21">
        <v>-3.3743589818228301</v>
      </c>
      <c r="DC21">
        <v>7035.0430769230798</v>
      </c>
      <c r="DD21">
        <v>15</v>
      </c>
      <c r="DE21">
        <v>1608323239.5999999</v>
      </c>
      <c r="DF21" t="s">
        <v>297</v>
      </c>
      <c r="DG21">
        <v>1608323239.5999999</v>
      </c>
      <c r="DH21">
        <v>1608323235.5999999</v>
      </c>
      <c r="DI21">
        <v>11</v>
      </c>
      <c r="DJ21">
        <v>-2.9159999999999999</v>
      </c>
      <c r="DK21">
        <v>3.1E-2</v>
      </c>
      <c r="DL21">
        <v>2.92</v>
      </c>
      <c r="DM21">
        <v>0.14299999999999999</v>
      </c>
      <c r="DN21">
        <v>46</v>
      </c>
      <c r="DO21">
        <v>21</v>
      </c>
      <c r="DP21">
        <v>0.14000000000000001</v>
      </c>
      <c r="DQ21">
        <v>0.17</v>
      </c>
      <c r="DR21">
        <v>0.32777779598538198</v>
      </c>
      <c r="DS21">
        <v>-0.15013696645716801</v>
      </c>
      <c r="DT21">
        <v>2.3175256002824898E-2</v>
      </c>
      <c r="DU21">
        <v>1</v>
      </c>
      <c r="DV21">
        <v>-0.39294889999999999</v>
      </c>
      <c r="DW21">
        <v>0.103242527252504</v>
      </c>
      <c r="DX21">
        <v>2.4866038127467498E-2</v>
      </c>
      <c r="DY21">
        <v>1</v>
      </c>
      <c r="DZ21">
        <v>1.6797886666666699E-2</v>
      </c>
      <c r="EA21">
        <v>3.46923176863181E-2</v>
      </c>
      <c r="EB21">
        <v>3.0875029350305402E-3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2.92</v>
      </c>
      <c r="EJ21">
        <v>0.14269999999999999</v>
      </c>
      <c r="EK21">
        <v>2.9197000000000002</v>
      </c>
      <c r="EL21">
        <v>0</v>
      </c>
      <c r="EM21">
        <v>0</v>
      </c>
      <c r="EN21">
        <v>0</v>
      </c>
      <c r="EO21">
        <v>0.14265999999999901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3.9</v>
      </c>
      <c r="EY21">
        <v>2</v>
      </c>
      <c r="EZ21">
        <v>489.89</v>
      </c>
      <c r="FA21">
        <v>517.70100000000002</v>
      </c>
      <c r="FB21">
        <v>23.8462</v>
      </c>
      <c r="FC21">
        <v>32.981200000000001</v>
      </c>
      <c r="FD21">
        <v>30.000800000000002</v>
      </c>
      <c r="FE21">
        <v>32.789499999999997</v>
      </c>
      <c r="FF21">
        <v>32.835500000000003</v>
      </c>
      <c r="FG21">
        <v>9.9482199999999992</v>
      </c>
      <c r="FH21">
        <v>100</v>
      </c>
      <c r="FI21">
        <v>48.189399999999999</v>
      </c>
      <c r="FJ21">
        <v>23.8384</v>
      </c>
      <c r="FK21">
        <v>150.07300000000001</v>
      </c>
      <c r="FL21">
        <v>17.677199999999999</v>
      </c>
      <c r="FM21">
        <v>100.852</v>
      </c>
      <c r="FN21">
        <v>100.405</v>
      </c>
    </row>
    <row r="22" spans="1:170" x14ac:dyDescent="0.25">
      <c r="A22">
        <v>6</v>
      </c>
      <c r="B22">
        <v>1608323542.0999999</v>
      </c>
      <c r="C22">
        <v>447</v>
      </c>
      <c r="D22" t="s">
        <v>312</v>
      </c>
      <c r="E22" t="s">
        <v>313</v>
      </c>
      <c r="F22" t="s">
        <v>285</v>
      </c>
      <c r="G22" t="s">
        <v>286</v>
      </c>
      <c r="H22">
        <v>1608323534.3499999</v>
      </c>
      <c r="I22">
        <f t="shared" si="0"/>
        <v>4.0745230612596196E-5</v>
      </c>
      <c r="J22">
        <f t="shared" si="1"/>
        <v>0.69242861662959887</v>
      </c>
      <c r="K22">
        <f t="shared" si="2"/>
        <v>199.288033333333</v>
      </c>
      <c r="L22">
        <f t="shared" si="3"/>
        <v>-268.55170444693528</v>
      </c>
      <c r="M22">
        <f t="shared" si="4"/>
        <v>-27.54271741359101</v>
      </c>
      <c r="N22">
        <f t="shared" si="5"/>
        <v>20.439021220566811</v>
      </c>
      <c r="O22">
        <f t="shared" si="6"/>
        <v>2.3641564896934408E-3</v>
      </c>
      <c r="P22">
        <f t="shared" si="7"/>
        <v>2.9724561340556597</v>
      </c>
      <c r="Q22">
        <f t="shared" si="8"/>
        <v>2.3631123531768655E-3</v>
      </c>
      <c r="R22">
        <f t="shared" si="9"/>
        <v>1.4770389915613621E-3</v>
      </c>
      <c r="S22">
        <f t="shared" si="10"/>
        <v>231.29498419261725</v>
      </c>
      <c r="T22">
        <f t="shared" si="11"/>
        <v>29.318718453206031</v>
      </c>
      <c r="U22">
        <f t="shared" si="12"/>
        <v>28.665423333333301</v>
      </c>
      <c r="V22">
        <f t="shared" si="13"/>
        <v>3.9445635986014507</v>
      </c>
      <c r="W22">
        <f t="shared" si="14"/>
        <v>58.802271249298165</v>
      </c>
      <c r="X22">
        <f t="shared" si="15"/>
        <v>2.2294277181418329</v>
      </c>
      <c r="Y22">
        <f t="shared" si="16"/>
        <v>3.791397289213454</v>
      </c>
      <c r="Z22">
        <f t="shared" si="17"/>
        <v>1.7151358804596177</v>
      </c>
      <c r="AA22">
        <f t="shared" si="18"/>
        <v>-1.7968646700154922</v>
      </c>
      <c r="AB22">
        <f t="shared" si="19"/>
        <v>-109.12936601201037</v>
      </c>
      <c r="AC22">
        <f t="shared" si="20"/>
        <v>-8.0286610985625853</v>
      </c>
      <c r="AD22">
        <f t="shared" si="21"/>
        <v>112.34009241202881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54004.088091218357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490.39369230769199</v>
      </c>
      <c r="AR22">
        <v>519.77</v>
      </c>
      <c r="AS22">
        <f t="shared" si="27"/>
        <v>5.6517897709194465E-2</v>
      </c>
      <c r="AT22">
        <v>0.5</v>
      </c>
      <c r="AU22">
        <f t="shared" si="28"/>
        <v>1180.2070198605029</v>
      </c>
      <c r="AV22">
        <f t="shared" si="29"/>
        <v>0.69242861662959887</v>
      </c>
      <c r="AW22">
        <f t="shared" si="30"/>
        <v>33.351409812074571</v>
      </c>
      <c r="AX22">
        <f t="shared" si="31"/>
        <v>0.28098966850722429</v>
      </c>
      <c r="AY22">
        <f t="shared" si="32"/>
        <v>1.0762316060414154E-3</v>
      </c>
      <c r="AZ22">
        <f t="shared" si="33"/>
        <v>5.2760066952690616</v>
      </c>
      <c r="BA22" t="s">
        <v>315</v>
      </c>
      <c r="BB22">
        <v>373.72</v>
      </c>
      <c r="BC22">
        <f t="shared" si="34"/>
        <v>146.04999999999995</v>
      </c>
      <c r="BD22">
        <f t="shared" si="35"/>
        <v>0.20113870381587126</v>
      </c>
      <c r="BE22">
        <f t="shared" si="36"/>
        <v>0.94943497347976025</v>
      </c>
      <c r="BF22">
        <f t="shared" si="37"/>
        <v>-0.15010356930889754</v>
      </c>
      <c r="BG22">
        <f t="shared" si="38"/>
        <v>1.0768501871573111</v>
      </c>
      <c r="BH22">
        <f t="shared" si="39"/>
        <v>1400.0263333333301</v>
      </c>
      <c r="BI22">
        <f t="shared" si="40"/>
        <v>1180.2070198605029</v>
      </c>
      <c r="BJ22">
        <f t="shared" si="41"/>
        <v>0.8429891579614377</v>
      </c>
      <c r="BK22">
        <f t="shared" si="42"/>
        <v>0.19597831592287568</v>
      </c>
      <c r="BL22">
        <v>6</v>
      </c>
      <c r="BM22">
        <v>0.5</v>
      </c>
      <c r="BN22" t="s">
        <v>290</v>
      </c>
      <c r="BO22">
        <v>2</v>
      </c>
      <c r="BP22">
        <v>1608323534.3499999</v>
      </c>
      <c r="BQ22">
        <v>199.288033333333</v>
      </c>
      <c r="BR22">
        <v>200.12866666666699</v>
      </c>
      <c r="BS22">
        <v>21.737746666666698</v>
      </c>
      <c r="BT22">
        <v>21.689916666666701</v>
      </c>
      <c r="BU22">
        <v>196.36826666666701</v>
      </c>
      <c r="BV22">
        <v>21.595079999999999</v>
      </c>
      <c r="BW22">
        <v>500.01490000000001</v>
      </c>
      <c r="BX22">
        <v>102.46016666666701</v>
      </c>
      <c r="BY22">
        <v>0.100036666666667</v>
      </c>
      <c r="BZ22">
        <v>27.9844333333333</v>
      </c>
      <c r="CA22">
        <v>28.665423333333301</v>
      </c>
      <c r="CB22">
        <v>999.9</v>
      </c>
      <c r="CC22">
        <v>0</v>
      </c>
      <c r="CD22">
        <v>0</v>
      </c>
      <c r="CE22">
        <v>10000.6276666667</v>
      </c>
      <c r="CF22">
        <v>0</v>
      </c>
      <c r="CG22">
        <v>361.48966666666701</v>
      </c>
      <c r="CH22">
        <v>1400.0263333333301</v>
      </c>
      <c r="CI22">
        <v>0.90000476666666696</v>
      </c>
      <c r="CJ22">
        <v>9.9995196666666702E-2</v>
      </c>
      <c r="CK22">
        <v>0</v>
      </c>
      <c r="CL22">
        <v>490.39513333333298</v>
      </c>
      <c r="CM22">
        <v>4.9993800000000004</v>
      </c>
      <c r="CN22">
        <v>7041.2923333333301</v>
      </c>
      <c r="CO22">
        <v>11164.56</v>
      </c>
      <c r="CP22">
        <v>48.945599999999999</v>
      </c>
      <c r="CQ22">
        <v>51.433066666666697</v>
      </c>
      <c r="CR22">
        <v>49.783066666666699</v>
      </c>
      <c r="CS22">
        <v>50.720599999999997</v>
      </c>
      <c r="CT22">
        <v>50.308</v>
      </c>
      <c r="CU22">
        <v>1255.53033333333</v>
      </c>
      <c r="CV22">
        <v>139.49666666666701</v>
      </c>
      <c r="CW22">
        <v>0</v>
      </c>
      <c r="CX22">
        <v>74</v>
      </c>
      <c r="CY22">
        <v>0</v>
      </c>
      <c r="CZ22">
        <v>490.39369230769199</v>
      </c>
      <c r="DA22">
        <v>-0.28711108946282399</v>
      </c>
      <c r="DB22">
        <v>-35.041367522623503</v>
      </c>
      <c r="DC22">
        <v>7041.21076923077</v>
      </c>
      <c r="DD22">
        <v>15</v>
      </c>
      <c r="DE22">
        <v>1608323239.5999999</v>
      </c>
      <c r="DF22" t="s">
        <v>297</v>
      </c>
      <c r="DG22">
        <v>1608323239.5999999</v>
      </c>
      <c r="DH22">
        <v>1608323235.5999999</v>
      </c>
      <c r="DI22">
        <v>11</v>
      </c>
      <c r="DJ22">
        <v>-2.9159999999999999</v>
      </c>
      <c r="DK22">
        <v>3.1E-2</v>
      </c>
      <c r="DL22">
        <v>2.92</v>
      </c>
      <c r="DM22">
        <v>0.14299999999999999</v>
      </c>
      <c r="DN22">
        <v>46</v>
      </c>
      <c r="DO22">
        <v>21</v>
      </c>
      <c r="DP22">
        <v>0.14000000000000001</v>
      </c>
      <c r="DQ22">
        <v>0.17</v>
      </c>
      <c r="DR22">
        <v>0.69306436777731595</v>
      </c>
      <c r="DS22">
        <v>-0.155282202675249</v>
      </c>
      <c r="DT22">
        <v>3.6160877993127401E-2</v>
      </c>
      <c r="DU22">
        <v>1</v>
      </c>
      <c r="DV22">
        <v>-0.84088946666666697</v>
      </c>
      <c r="DW22">
        <v>0.11047512347052101</v>
      </c>
      <c r="DX22">
        <v>4.2840513701194398E-2</v>
      </c>
      <c r="DY22">
        <v>1</v>
      </c>
      <c r="DZ22">
        <v>4.7564380000000003E-2</v>
      </c>
      <c r="EA22">
        <v>3.0454579755283599E-2</v>
      </c>
      <c r="EB22">
        <v>2.2977684445856001E-3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2.919</v>
      </c>
      <c r="EJ22">
        <v>0.14269999999999999</v>
      </c>
      <c r="EK22">
        <v>2.9197000000000002</v>
      </c>
      <c r="EL22">
        <v>0</v>
      </c>
      <c r="EM22">
        <v>0</v>
      </c>
      <c r="EN22">
        <v>0</v>
      </c>
      <c r="EO22">
        <v>0.14265999999999901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</v>
      </c>
      <c r="EX22">
        <v>5.0999999999999996</v>
      </c>
      <c r="EY22">
        <v>2</v>
      </c>
      <c r="EZ22">
        <v>489.58800000000002</v>
      </c>
      <c r="FA22">
        <v>517.37300000000005</v>
      </c>
      <c r="FB22">
        <v>23.814599999999999</v>
      </c>
      <c r="FC22">
        <v>33.06</v>
      </c>
      <c r="FD22">
        <v>30.000499999999999</v>
      </c>
      <c r="FE22">
        <v>32.8399</v>
      </c>
      <c r="FF22">
        <v>32.881900000000002</v>
      </c>
      <c r="FG22">
        <v>12.258800000000001</v>
      </c>
      <c r="FH22">
        <v>100</v>
      </c>
      <c r="FI22">
        <v>45.534799999999997</v>
      </c>
      <c r="FJ22">
        <v>23.817399999999999</v>
      </c>
      <c r="FK22">
        <v>200.471</v>
      </c>
      <c r="FL22">
        <v>15.1821</v>
      </c>
      <c r="FM22">
        <v>100.836</v>
      </c>
      <c r="FN22">
        <v>100.392</v>
      </c>
    </row>
    <row r="23" spans="1:170" x14ac:dyDescent="0.25">
      <c r="A23">
        <v>7</v>
      </c>
      <c r="B23">
        <v>1608323615.0999999</v>
      </c>
      <c r="C23">
        <v>520</v>
      </c>
      <c r="D23" t="s">
        <v>316</v>
      </c>
      <c r="E23" t="s">
        <v>317</v>
      </c>
      <c r="F23" t="s">
        <v>285</v>
      </c>
      <c r="G23" t="s">
        <v>286</v>
      </c>
      <c r="H23">
        <v>1608323607.3499999</v>
      </c>
      <c r="I23">
        <f t="shared" si="0"/>
        <v>3.0965827670705924E-5</v>
      </c>
      <c r="J23">
        <f t="shared" si="1"/>
        <v>1.0808448631235386</v>
      </c>
      <c r="K23">
        <f t="shared" si="2"/>
        <v>249.1893</v>
      </c>
      <c r="L23">
        <f t="shared" si="3"/>
        <v>-692.24075784084744</v>
      </c>
      <c r="M23">
        <f t="shared" si="4"/>
        <v>-70.996534809879336</v>
      </c>
      <c r="N23">
        <f t="shared" si="5"/>
        <v>25.556970766761644</v>
      </c>
      <c r="O23">
        <f t="shared" si="6"/>
        <v>1.8258163683920752E-3</v>
      </c>
      <c r="P23">
        <f t="shared" si="7"/>
        <v>2.9718245057861785</v>
      </c>
      <c r="Q23">
        <f t="shared" si="8"/>
        <v>1.8251934108212972E-3</v>
      </c>
      <c r="R23">
        <f t="shared" si="9"/>
        <v>1.1408018329479796E-3</v>
      </c>
      <c r="S23">
        <f t="shared" si="10"/>
        <v>231.29328822975552</v>
      </c>
      <c r="T23">
        <f t="shared" si="11"/>
        <v>29.31706803527246</v>
      </c>
      <c r="U23">
        <f t="shared" si="12"/>
        <v>28.6773733333333</v>
      </c>
      <c r="V23">
        <f t="shared" si="13"/>
        <v>3.9472988352987284</v>
      </c>
      <c r="W23">
        <f t="shared" si="14"/>
        <v>59.622292235745164</v>
      </c>
      <c r="X23">
        <f t="shared" si="15"/>
        <v>2.2599359393481735</v>
      </c>
      <c r="Y23">
        <f t="shared" si="16"/>
        <v>3.7904210901728486</v>
      </c>
      <c r="Z23">
        <f t="shared" si="17"/>
        <v>1.6873628959505549</v>
      </c>
      <c r="AA23">
        <f t="shared" si="18"/>
        <v>-1.3655930002781314</v>
      </c>
      <c r="AB23">
        <f t="shared" si="19"/>
        <v>-111.72839498519893</v>
      </c>
      <c r="AC23">
        <f t="shared" si="20"/>
        <v>-8.2219278610174999</v>
      </c>
      <c r="AD23">
        <f t="shared" si="21"/>
        <v>109.97737238326097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53986.376457645092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494.00540000000001</v>
      </c>
      <c r="AR23">
        <v>524.94000000000005</v>
      </c>
      <c r="AS23">
        <f t="shared" si="27"/>
        <v>5.892978245132785E-2</v>
      </c>
      <c r="AT23">
        <v>0.5</v>
      </c>
      <c r="AU23">
        <f t="shared" si="28"/>
        <v>1180.1993218532259</v>
      </c>
      <c r="AV23">
        <f t="shared" si="29"/>
        <v>1.0808448631235386</v>
      </c>
      <c r="AW23">
        <f t="shared" si="30"/>
        <v>34.774444643007634</v>
      </c>
      <c r="AX23">
        <f t="shared" si="31"/>
        <v>0.28306092124814269</v>
      </c>
      <c r="AY23">
        <f t="shared" si="32"/>
        <v>1.4053493441559784E-3</v>
      </c>
      <c r="AZ23">
        <f t="shared" si="33"/>
        <v>5.2141959081037825</v>
      </c>
      <c r="BA23" t="s">
        <v>319</v>
      </c>
      <c r="BB23">
        <v>376.35</v>
      </c>
      <c r="BC23">
        <f t="shared" si="34"/>
        <v>148.59000000000003</v>
      </c>
      <c r="BD23">
        <f t="shared" si="35"/>
        <v>0.20818763039235508</v>
      </c>
      <c r="BE23">
        <f t="shared" si="36"/>
        <v>0.94850869623977285</v>
      </c>
      <c r="BF23">
        <f t="shared" si="37"/>
        <v>-0.16235488376975227</v>
      </c>
      <c r="BG23">
        <f t="shared" si="38"/>
        <v>1.0748200317527059</v>
      </c>
      <c r="BH23">
        <f t="shared" si="39"/>
        <v>1400.01733333333</v>
      </c>
      <c r="BI23">
        <f t="shared" si="40"/>
        <v>1180.1993218532259</v>
      </c>
      <c r="BJ23">
        <f t="shared" si="41"/>
        <v>0.84298907860180927</v>
      </c>
      <c r="BK23">
        <f t="shared" si="42"/>
        <v>0.19597815720361855</v>
      </c>
      <c r="BL23">
        <v>6</v>
      </c>
      <c r="BM23">
        <v>0.5</v>
      </c>
      <c r="BN23" t="s">
        <v>290</v>
      </c>
      <c r="BO23">
        <v>2</v>
      </c>
      <c r="BP23">
        <v>1608323607.3499999</v>
      </c>
      <c r="BQ23">
        <v>249.1893</v>
      </c>
      <c r="BR23">
        <v>250.495566666667</v>
      </c>
      <c r="BS23">
        <v>22.035156666666701</v>
      </c>
      <c r="BT23">
        <v>21.998816666666698</v>
      </c>
      <c r="BU23">
        <v>246.269566666667</v>
      </c>
      <c r="BV23">
        <v>21.892496666666698</v>
      </c>
      <c r="BW23">
        <v>500.00259999999997</v>
      </c>
      <c r="BX23">
        <v>102.460466666667</v>
      </c>
      <c r="BY23">
        <v>9.9999480000000002E-2</v>
      </c>
      <c r="BZ23">
        <v>27.9800166666667</v>
      </c>
      <c r="CA23">
        <v>28.6773733333333</v>
      </c>
      <c r="CB23">
        <v>999.9</v>
      </c>
      <c r="CC23">
        <v>0</v>
      </c>
      <c r="CD23">
        <v>0</v>
      </c>
      <c r="CE23">
        <v>9997.0246666666699</v>
      </c>
      <c r="CF23">
        <v>0</v>
      </c>
      <c r="CG23">
        <v>355.79700000000003</v>
      </c>
      <c r="CH23">
        <v>1400.01733333333</v>
      </c>
      <c r="CI23">
        <v>0.90000619999999998</v>
      </c>
      <c r="CJ23">
        <v>9.999392E-2</v>
      </c>
      <c r="CK23">
        <v>0</v>
      </c>
      <c r="CL23">
        <v>494.01873333333299</v>
      </c>
      <c r="CM23">
        <v>4.9993800000000004</v>
      </c>
      <c r="CN23">
        <v>7070.4773333333296</v>
      </c>
      <c r="CO23">
        <v>11164.483333333301</v>
      </c>
      <c r="CP23">
        <v>48.533066666666699</v>
      </c>
      <c r="CQ23">
        <v>51.049599999999998</v>
      </c>
      <c r="CR23">
        <v>49.362333333333297</v>
      </c>
      <c r="CS23">
        <v>50.345599999999997</v>
      </c>
      <c r="CT23">
        <v>49.941400000000002</v>
      </c>
      <c r="CU23">
        <v>1255.5253333333301</v>
      </c>
      <c r="CV23">
        <v>139.49199999999999</v>
      </c>
      <c r="CW23">
        <v>0</v>
      </c>
      <c r="CX23">
        <v>72.200000047683702</v>
      </c>
      <c r="CY23">
        <v>0</v>
      </c>
      <c r="CZ23">
        <v>494.00540000000001</v>
      </c>
      <c r="DA23">
        <v>0.79461538616119998</v>
      </c>
      <c r="DB23">
        <v>-14.997692275776201</v>
      </c>
      <c r="DC23">
        <v>7070.3692000000001</v>
      </c>
      <c r="DD23">
        <v>15</v>
      </c>
      <c r="DE23">
        <v>1608323239.5999999</v>
      </c>
      <c r="DF23" t="s">
        <v>297</v>
      </c>
      <c r="DG23">
        <v>1608323239.5999999</v>
      </c>
      <c r="DH23">
        <v>1608323235.5999999</v>
      </c>
      <c r="DI23">
        <v>11</v>
      </c>
      <c r="DJ23">
        <v>-2.9159999999999999</v>
      </c>
      <c r="DK23">
        <v>3.1E-2</v>
      </c>
      <c r="DL23">
        <v>2.92</v>
      </c>
      <c r="DM23">
        <v>0.14299999999999999</v>
      </c>
      <c r="DN23">
        <v>46</v>
      </c>
      <c r="DO23">
        <v>21</v>
      </c>
      <c r="DP23">
        <v>0.14000000000000001</v>
      </c>
      <c r="DQ23">
        <v>0.17</v>
      </c>
      <c r="DR23">
        <v>1.0879738005227699</v>
      </c>
      <c r="DS23">
        <v>-0.142028668276304</v>
      </c>
      <c r="DT23">
        <v>2.8479260119727502E-2</v>
      </c>
      <c r="DU23">
        <v>1</v>
      </c>
      <c r="DV23">
        <v>-1.3103750000000001</v>
      </c>
      <c r="DW23">
        <v>0.13490002224693901</v>
      </c>
      <c r="DX23">
        <v>3.1675876388823097E-2</v>
      </c>
      <c r="DY23">
        <v>1</v>
      </c>
      <c r="DZ23">
        <v>3.6169883333333298E-2</v>
      </c>
      <c r="EA23">
        <v>2.5517448720801E-2</v>
      </c>
      <c r="EB23">
        <v>2.0436133143826901E-3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2.92</v>
      </c>
      <c r="EJ23">
        <v>0.14269999999999999</v>
      </c>
      <c r="EK23">
        <v>2.9197000000000002</v>
      </c>
      <c r="EL23">
        <v>0</v>
      </c>
      <c r="EM23">
        <v>0</v>
      </c>
      <c r="EN23">
        <v>0</v>
      </c>
      <c r="EO23">
        <v>0.14265999999999901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6.3</v>
      </c>
      <c r="EX23">
        <v>6.3</v>
      </c>
      <c r="EY23">
        <v>2</v>
      </c>
      <c r="EZ23">
        <v>489.68099999999998</v>
      </c>
      <c r="FA23">
        <v>517.72500000000002</v>
      </c>
      <c r="FB23">
        <v>23.857800000000001</v>
      </c>
      <c r="FC23">
        <v>33.128799999999998</v>
      </c>
      <c r="FD23">
        <v>30.000299999999999</v>
      </c>
      <c r="FE23">
        <v>32.892000000000003</v>
      </c>
      <c r="FF23">
        <v>32.930700000000002</v>
      </c>
      <c r="FG23">
        <v>14.536099999999999</v>
      </c>
      <c r="FH23">
        <v>100</v>
      </c>
      <c r="FI23">
        <v>40.857900000000001</v>
      </c>
      <c r="FJ23">
        <v>23.870200000000001</v>
      </c>
      <c r="FK23">
        <v>250.85400000000001</v>
      </c>
      <c r="FL23">
        <v>10.946099999999999</v>
      </c>
      <c r="FM23">
        <v>100.824</v>
      </c>
      <c r="FN23">
        <v>100.381</v>
      </c>
    </row>
    <row r="24" spans="1:170" x14ac:dyDescent="0.25">
      <c r="A24">
        <v>8</v>
      </c>
      <c r="B24">
        <v>1608323689.0999999</v>
      </c>
      <c r="C24">
        <v>594</v>
      </c>
      <c r="D24" t="s">
        <v>320</v>
      </c>
      <c r="E24" t="s">
        <v>321</v>
      </c>
      <c r="F24" t="s">
        <v>285</v>
      </c>
      <c r="G24" t="s">
        <v>286</v>
      </c>
      <c r="H24">
        <v>1608323681.3499999</v>
      </c>
      <c r="I24">
        <f t="shared" si="0"/>
        <v>1.3493553398814342E-5</v>
      </c>
      <c r="J24">
        <f t="shared" si="1"/>
        <v>2.5877962236999847</v>
      </c>
      <c r="K24">
        <f t="shared" si="2"/>
        <v>397.68849999999998</v>
      </c>
      <c r="L24">
        <f t="shared" si="3"/>
        <v>-4684.3449786750434</v>
      </c>
      <c r="M24">
        <f t="shared" si="4"/>
        <v>-480.43222368279845</v>
      </c>
      <c r="N24">
        <f t="shared" si="5"/>
        <v>40.787425191326996</v>
      </c>
      <c r="O24">
        <f t="shared" si="6"/>
        <v>8.0572628030287823E-4</v>
      </c>
      <c r="P24">
        <f t="shared" si="7"/>
        <v>2.9733584340978854</v>
      </c>
      <c r="Q24">
        <f t="shared" si="8"/>
        <v>8.0560500156124704E-4</v>
      </c>
      <c r="R24">
        <f t="shared" si="9"/>
        <v>5.0351402059602948E-4</v>
      </c>
      <c r="S24">
        <f t="shared" si="10"/>
        <v>231.29221699553679</v>
      </c>
      <c r="T24">
        <f t="shared" si="11"/>
        <v>29.328064462752025</v>
      </c>
      <c r="U24">
        <f t="shared" si="12"/>
        <v>28.724463333333301</v>
      </c>
      <c r="V24">
        <f t="shared" si="13"/>
        <v>3.9580933787497012</v>
      </c>
      <c r="W24">
        <f t="shared" si="14"/>
        <v>60.458300984808865</v>
      </c>
      <c r="X24">
        <f t="shared" si="15"/>
        <v>2.2925828215939337</v>
      </c>
      <c r="Y24">
        <f t="shared" si="16"/>
        <v>3.792006695937391</v>
      </c>
      <c r="Z24">
        <f t="shared" si="17"/>
        <v>1.6655105571557676</v>
      </c>
      <c r="AA24">
        <f t="shared" si="18"/>
        <v>-0.59506570488771249</v>
      </c>
      <c r="AB24">
        <f t="shared" si="19"/>
        <v>-118.18469407692658</v>
      </c>
      <c r="AC24">
        <f t="shared" si="20"/>
        <v>-8.6949002851381838</v>
      </c>
      <c r="AD24">
        <f t="shared" si="21"/>
        <v>103.81755692858434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54030.064319685982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502.25152000000003</v>
      </c>
      <c r="AR24">
        <v>538.1</v>
      </c>
      <c r="AS24">
        <f t="shared" si="27"/>
        <v>6.6620479464783444E-2</v>
      </c>
      <c r="AT24">
        <v>0.5</v>
      </c>
      <c r="AU24">
        <f t="shared" si="28"/>
        <v>1180.1909488640583</v>
      </c>
      <c r="AV24">
        <f t="shared" si="29"/>
        <v>2.5877962236999847</v>
      </c>
      <c r="AW24">
        <f t="shared" si="30"/>
        <v>39.312443436660644</v>
      </c>
      <c r="AX24">
        <f t="shared" si="31"/>
        <v>0.29267794090317784</v>
      </c>
      <c r="AY24">
        <f t="shared" si="32"/>
        <v>2.6822301141718333E-3</v>
      </c>
      <c r="AZ24">
        <f t="shared" si="33"/>
        <v>5.0622189184166508</v>
      </c>
      <c r="BA24" t="s">
        <v>323</v>
      </c>
      <c r="BB24">
        <v>380.61</v>
      </c>
      <c r="BC24">
        <f t="shared" si="34"/>
        <v>157.49</v>
      </c>
      <c r="BD24">
        <f t="shared" si="35"/>
        <v>0.22762384913327827</v>
      </c>
      <c r="BE24">
        <f t="shared" si="36"/>
        <v>0.94534386962210271</v>
      </c>
      <c r="BF24">
        <f t="shared" si="37"/>
        <v>-0.20210340431068144</v>
      </c>
      <c r="BG24">
        <f t="shared" si="38"/>
        <v>1.0696523634500741</v>
      </c>
      <c r="BH24">
        <f t="shared" si="39"/>
        <v>1400.0070000000001</v>
      </c>
      <c r="BI24">
        <f t="shared" si="40"/>
        <v>1180.1909488640583</v>
      </c>
      <c r="BJ24">
        <f t="shared" si="41"/>
        <v>0.842989319956299</v>
      </c>
      <c r="BK24">
        <f t="shared" si="42"/>
        <v>0.19597863991259812</v>
      </c>
      <c r="BL24">
        <v>6</v>
      </c>
      <c r="BM24">
        <v>0.5</v>
      </c>
      <c r="BN24" t="s">
        <v>290</v>
      </c>
      <c r="BO24">
        <v>2</v>
      </c>
      <c r="BP24">
        <v>1608323681.3499999</v>
      </c>
      <c r="BQ24">
        <v>397.68849999999998</v>
      </c>
      <c r="BR24">
        <v>400.80023333333298</v>
      </c>
      <c r="BS24">
        <v>22.3533066666667</v>
      </c>
      <c r="BT24">
        <v>22.337476666666699</v>
      </c>
      <c r="BU24">
        <v>394.76870000000002</v>
      </c>
      <c r="BV24">
        <v>22.210643333333302</v>
      </c>
      <c r="BW24">
        <v>500.00990000000002</v>
      </c>
      <c r="BX24">
        <v>102.461266666667</v>
      </c>
      <c r="BY24">
        <v>9.9972069999999996E-2</v>
      </c>
      <c r="BZ24">
        <v>27.987189999999998</v>
      </c>
      <c r="CA24">
        <v>28.724463333333301</v>
      </c>
      <c r="CB24">
        <v>999.9</v>
      </c>
      <c r="CC24">
        <v>0</v>
      </c>
      <c r="CD24">
        <v>0</v>
      </c>
      <c r="CE24">
        <v>10005.627</v>
      </c>
      <c r="CF24">
        <v>0</v>
      </c>
      <c r="CG24">
        <v>352.59660000000002</v>
      </c>
      <c r="CH24">
        <v>1400.0070000000001</v>
      </c>
      <c r="CI24">
        <v>0.89999960000000001</v>
      </c>
      <c r="CJ24">
        <v>0.10000046</v>
      </c>
      <c r="CK24">
        <v>0</v>
      </c>
      <c r="CL24">
        <v>502.205966666667</v>
      </c>
      <c r="CM24">
        <v>4.9993800000000004</v>
      </c>
      <c r="CN24">
        <v>7165.7790000000005</v>
      </c>
      <c r="CO24">
        <v>11164.4</v>
      </c>
      <c r="CP24">
        <v>48.241566666666699</v>
      </c>
      <c r="CQ24">
        <v>50.797533333333298</v>
      </c>
      <c r="CR24">
        <v>49.072499999999998</v>
      </c>
      <c r="CS24">
        <v>50.106099999999998</v>
      </c>
      <c r="CT24">
        <v>49.660133333333299</v>
      </c>
      <c r="CU24">
        <v>1255.5056666666701</v>
      </c>
      <c r="CV24">
        <v>139.50233333333301</v>
      </c>
      <c r="CW24">
        <v>0</v>
      </c>
      <c r="CX24">
        <v>73.399999856948895</v>
      </c>
      <c r="CY24">
        <v>0</v>
      </c>
      <c r="CZ24">
        <v>502.25152000000003</v>
      </c>
      <c r="DA24">
        <v>3.0918461523419101</v>
      </c>
      <c r="DB24">
        <v>13.5223077146811</v>
      </c>
      <c r="DC24">
        <v>7166.0195999999996</v>
      </c>
      <c r="DD24">
        <v>15</v>
      </c>
      <c r="DE24">
        <v>1608323239.5999999</v>
      </c>
      <c r="DF24" t="s">
        <v>297</v>
      </c>
      <c r="DG24">
        <v>1608323239.5999999</v>
      </c>
      <c r="DH24">
        <v>1608323235.5999999</v>
      </c>
      <c r="DI24">
        <v>11</v>
      </c>
      <c r="DJ24">
        <v>-2.9159999999999999</v>
      </c>
      <c r="DK24">
        <v>3.1E-2</v>
      </c>
      <c r="DL24">
        <v>2.92</v>
      </c>
      <c r="DM24">
        <v>0.14299999999999999</v>
      </c>
      <c r="DN24">
        <v>46</v>
      </c>
      <c r="DO24">
        <v>21</v>
      </c>
      <c r="DP24">
        <v>0.14000000000000001</v>
      </c>
      <c r="DQ24">
        <v>0.17</v>
      </c>
      <c r="DR24">
        <v>2.59671548327848</v>
      </c>
      <c r="DS24">
        <v>-0.21579446506189501</v>
      </c>
      <c r="DT24">
        <v>9.0089280925100698E-2</v>
      </c>
      <c r="DU24">
        <v>1</v>
      </c>
      <c r="DV24">
        <v>-3.1155723333333301</v>
      </c>
      <c r="DW24">
        <v>-2.8594705228035099E-2</v>
      </c>
      <c r="DX24">
        <v>9.6838927285926094E-2</v>
      </c>
      <c r="DY24">
        <v>1</v>
      </c>
      <c r="DZ24">
        <v>1.57266633333333E-2</v>
      </c>
      <c r="EA24">
        <v>2.0259612013348201E-2</v>
      </c>
      <c r="EB24">
        <v>2.20378726203829E-3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2.92</v>
      </c>
      <c r="EJ24">
        <v>0.14269999999999999</v>
      </c>
      <c r="EK24">
        <v>2.9197000000000002</v>
      </c>
      <c r="EL24">
        <v>0</v>
      </c>
      <c r="EM24">
        <v>0</v>
      </c>
      <c r="EN24">
        <v>0</v>
      </c>
      <c r="EO24">
        <v>0.14265999999999901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7.5</v>
      </c>
      <c r="EX24">
        <v>7.6</v>
      </c>
      <c r="EY24">
        <v>2</v>
      </c>
      <c r="EZ24">
        <v>489.63</v>
      </c>
      <c r="FA24">
        <v>517.85900000000004</v>
      </c>
      <c r="FB24">
        <v>23.8857</v>
      </c>
      <c r="FC24">
        <v>33.210999999999999</v>
      </c>
      <c r="FD24">
        <v>30.000399999999999</v>
      </c>
      <c r="FE24">
        <v>32.956499999999998</v>
      </c>
      <c r="FF24">
        <v>32.993200000000002</v>
      </c>
      <c r="FG24">
        <v>21.070499999999999</v>
      </c>
      <c r="FH24">
        <v>100</v>
      </c>
      <c r="FI24">
        <v>33.799300000000002</v>
      </c>
      <c r="FJ24">
        <v>23.895700000000001</v>
      </c>
      <c r="FK24">
        <v>401.84699999999998</v>
      </c>
      <c r="FL24">
        <v>5.7856800000000002</v>
      </c>
      <c r="FM24">
        <v>100.80800000000001</v>
      </c>
      <c r="FN24">
        <v>100.36799999999999</v>
      </c>
    </row>
    <row r="25" spans="1:170" x14ac:dyDescent="0.25">
      <c r="A25">
        <v>9</v>
      </c>
      <c r="B25">
        <v>1608323765.0999999</v>
      </c>
      <c r="C25">
        <v>670</v>
      </c>
      <c r="D25" t="s">
        <v>324</v>
      </c>
      <c r="E25" t="s">
        <v>325</v>
      </c>
      <c r="F25" t="s">
        <v>285</v>
      </c>
      <c r="G25" t="s">
        <v>286</v>
      </c>
      <c r="H25">
        <v>1608323757.3499999</v>
      </c>
      <c r="I25">
        <f t="shared" si="0"/>
        <v>-3.2191506732150392E-5</v>
      </c>
      <c r="J25">
        <f t="shared" si="1"/>
        <v>3.3910655295280323</v>
      </c>
      <c r="K25">
        <f t="shared" si="2"/>
        <v>498.43849999999998</v>
      </c>
      <c r="L25">
        <f t="shared" si="3"/>
        <v>3247.8002469835933</v>
      </c>
      <c r="M25">
        <f t="shared" si="4"/>
        <v>333.10153343543828</v>
      </c>
      <c r="N25">
        <f t="shared" si="5"/>
        <v>51.120948348797398</v>
      </c>
      <c r="O25">
        <f t="shared" si="6"/>
        <v>-1.9377492566888597E-3</v>
      </c>
      <c r="P25">
        <f t="shared" si="7"/>
        <v>2.9709401762315748</v>
      </c>
      <c r="Q25">
        <f t="shared" si="8"/>
        <v>-1.9384516797148427E-3</v>
      </c>
      <c r="R25">
        <f t="shared" si="9"/>
        <v>-1.2114691703485122E-3</v>
      </c>
      <c r="S25">
        <f t="shared" si="10"/>
        <v>231.29446502804277</v>
      </c>
      <c r="T25">
        <f t="shared" si="11"/>
        <v>29.340217187477784</v>
      </c>
      <c r="U25">
        <f t="shared" si="12"/>
        <v>28.801083333333299</v>
      </c>
      <c r="V25">
        <f t="shared" si="13"/>
        <v>3.9757121744953561</v>
      </c>
      <c r="W25">
        <f t="shared" si="14"/>
        <v>61.309948995369624</v>
      </c>
      <c r="X25">
        <f t="shared" si="15"/>
        <v>2.3247964970587494</v>
      </c>
      <c r="Y25">
        <f t="shared" si="16"/>
        <v>3.7918747856637873</v>
      </c>
      <c r="Z25">
        <f t="shared" si="17"/>
        <v>1.6509156774366067</v>
      </c>
      <c r="AA25">
        <f t="shared" si="18"/>
        <v>1.4196454468878323</v>
      </c>
      <c r="AB25">
        <f t="shared" si="19"/>
        <v>-130.45631496985385</v>
      </c>
      <c r="AC25">
        <f t="shared" si="20"/>
        <v>-9.6091795606896504</v>
      </c>
      <c r="AD25">
        <f t="shared" si="21"/>
        <v>92.648615944387103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53959.322910892544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509.43279999999999</v>
      </c>
      <c r="AR25">
        <v>548.36</v>
      </c>
      <c r="AS25">
        <f t="shared" si="27"/>
        <v>7.0988401779852661E-2</v>
      </c>
      <c r="AT25">
        <v>0.5</v>
      </c>
      <c r="AU25">
        <f t="shared" si="28"/>
        <v>1180.2049818532466</v>
      </c>
      <c r="AV25">
        <f t="shared" si="29"/>
        <v>3.3910655295280323</v>
      </c>
      <c r="AW25">
        <f t="shared" si="30"/>
        <v>41.890432717190997</v>
      </c>
      <c r="AX25">
        <f t="shared" si="31"/>
        <v>0.29688525785980013</v>
      </c>
      <c r="AY25">
        <f t="shared" si="32"/>
        <v>3.3628166889383285E-3</v>
      </c>
      <c r="AZ25">
        <f t="shared" si="33"/>
        <v>4.9487927638777442</v>
      </c>
      <c r="BA25" t="s">
        <v>327</v>
      </c>
      <c r="BB25">
        <v>385.56</v>
      </c>
      <c r="BC25">
        <f t="shared" si="34"/>
        <v>162.80000000000001</v>
      </c>
      <c r="BD25">
        <f t="shared" si="35"/>
        <v>0.23911056511056528</v>
      </c>
      <c r="BE25">
        <f t="shared" si="36"/>
        <v>0.94340383518974313</v>
      </c>
      <c r="BF25">
        <f t="shared" si="37"/>
        <v>-0.23293392005597222</v>
      </c>
      <c r="BG25">
        <f t="shared" si="38"/>
        <v>1.0656234670378397</v>
      </c>
      <c r="BH25">
        <f t="shared" si="39"/>
        <v>1400.0239999999999</v>
      </c>
      <c r="BI25">
        <f t="shared" si="40"/>
        <v>1180.2049818532466</v>
      </c>
      <c r="BJ25">
        <f t="shared" si="41"/>
        <v>0.84298910722476661</v>
      </c>
      <c r="BK25">
        <f t="shared" si="42"/>
        <v>0.19597821444953301</v>
      </c>
      <c r="BL25">
        <v>6</v>
      </c>
      <c r="BM25">
        <v>0.5</v>
      </c>
      <c r="BN25" t="s">
        <v>290</v>
      </c>
      <c r="BO25">
        <v>2</v>
      </c>
      <c r="BP25">
        <v>1608323757.3499999</v>
      </c>
      <c r="BQ25">
        <v>498.43849999999998</v>
      </c>
      <c r="BR25">
        <v>502.48843333333298</v>
      </c>
      <c r="BS25">
        <v>22.667186666666701</v>
      </c>
      <c r="BT25">
        <v>22.704940000000001</v>
      </c>
      <c r="BU25">
        <v>495.51876666666698</v>
      </c>
      <c r="BV25">
        <v>22.524529999999999</v>
      </c>
      <c r="BW25">
        <v>500.01119999999997</v>
      </c>
      <c r="BX25">
        <v>102.4622</v>
      </c>
      <c r="BY25">
        <v>9.9998443333333395E-2</v>
      </c>
      <c r="BZ25">
        <v>27.9865933333333</v>
      </c>
      <c r="CA25">
        <v>28.801083333333299</v>
      </c>
      <c r="CB25">
        <v>999.9</v>
      </c>
      <c r="CC25">
        <v>0</v>
      </c>
      <c r="CD25">
        <v>0</v>
      </c>
      <c r="CE25">
        <v>9991.8536666666605</v>
      </c>
      <c r="CF25">
        <v>0</v>
      </c>
      <c r="CG25">
        <v>350.61349999999999</v>
      </c>
      <c r="CH25">
        <v>1400.0239999999999</v>
      </c>
      <c r="CI25">
        <v>0.90000523333333304</v>
      </c>
      <c r="CJ25">
        <v>9.9995023333333294E-2</v>
      </c>
      <c r="CK25">
        <v>0</v>
      </c>
      <c r="CL25">
        <v>509.388033333333</v>
      </c>
      <c r="CM25">
        <v>4.9993800000000004</v>
      </c>
      <c r="CN25">
        <v>7255.7443333333304</v>
      </c>
      <c r="CO25">
        <v>11164.53</v>
      </c>
      <c r="CP25">
        <v>47.978999999999999</v>
      </c>
      <c r="CQ25">
        <v>50.587200000000003</v>
      </c>
      <c r="CR25">
        <v>48.807866666666598</v>
      </c>
      <c r="CS25">
        <v>49.908066666666699</v>
      </c>
      <c r="CT25">
        <v>49.424599999999998</v>
      </c>
      <c r="CU25">
        <v>1255.53</v>
      </c>
      <c r="CV25">
        <v>139.494</v>
      </c>
      <c r="CW25">
        <v>0</v>
      </c>
      <c r="CX25">
        <v>75</v>
      </c>
      <c r="CY25">
        <v>0</v>
      </c>
      <c r="CZ25">
        <v>509.43279999999999</v>
      </c>
      <c r="DA25">
        <v>2.50946152399694</v>
      </c>
      <c r="DB25">
        <v>28.781538460814801</v>
      </c>
      <c r="DC25">
        <v>7255.9247999999998</v>
      </c>
      <c r="DD25">
        <v>15</v>
      </c>
      <c r="DE25">
        <v>1608323239.5999999</v>
      </c>
      <c r="DF25" t="s">
        <v>297</v>
      </c>
      <c r="DG25">
        <v>1608323239.5999999</v>
      </c>
      <c r="DH25">
        <v>1608323235.5999999</v>
      </c>
      <c r="DI25">
        <v>11</v>
      </c>
      <c r="DJ25">
        <v>-2.9159999999999999</v>
      </c>
      <c r="DK25">
        <v>3.1E-2</v>
      </c>
      <c r="DL25">
        <v>2.92</v>
      </c>
      <c r="DM25">
        <v>0.14299999999999999</v>
      </c>
      <c r="DN25">
        <v>46</v>
      </c>
      <c r="DO25">
        <v>21</v>
      </c>
      <c r="DP25">
        <v>0.14000000000000001</v>
      </c>
      <c r="DQ25">
        <v>0.17</v>
      </c>
      <c r="DR25">
        <v>3.3993688819923502</v>
      </c>
      <c r="DS25">
        <v>-0.14589393999815201</v>
      </c>
      <c r="DT25">
        <v>5.5903269171891902E-2</v>
      </c>
      <c r="DU25">
        <v>1</v>
      </c>
      <c r="DV25">
        <v>-4.0548183333333299</v>
      </c>
      <c r="DW25">
        <v>0.14212137931034499</v>
      </c>
      <c r="DX25">
        <v>6.4968246863799206E-2</v>
      </c>
      <c r="DY25">
        <v>1</v>
      </c>
      <c r="DZ25">
        <v>-3.753128E-2</v>
      </c>
      <c r="EA25">
        <v>-2.9463793548387102E-2</v>
      </c>
      <c r="EB25">
        <v>2.2987845399108902E-3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2.92</v>
      </c>
      <c r="EJ25">
        <v>0.14269999999999999</v>
      </c>
      <c r="EK25">
        <v>2.9197000000000002</v>
      </c>
      <c r="EL25">
        <v>0</v>
      </c>
      <c r="EM25">
        <v>0</v>
      </c>
      <c r="EN25">
        <v>0</v>
      </c>
      <c r="EO25">
        <v>0.14265999999999901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8.8000000000000007</v>
      </c>
      <c r="EX25">
        <v>8.8000000000000007</v>
      </c>
      <c r="EY25">
        <v>2</v>
      </c>
      <c r="EZ25">
        <v>489.54599999999999</v>
      </c>
      <c r="FA25">
        <v>518.19399999999996</v>
      </c>
      <c r="FB25">
        <v>23.886399999999998</v>
      </c>
      <c r="FC25">
        <v>33.282299999999999</v>
      </c>
      <c r="FD25">
        <v>30.000299999999999</v>
      </c>
      <c r="FE25">
        <v>33.0169</v>
      </c>
      <c r="FF25">
        <v>33.050699999999999</v>
      </c>
      <c r="FG25">
        <v>25.232900000000001</v>
      </c>
      <c r="FH25">
        <v>100</v>
      </c>
      <c r="FI25">
        <v>23.9818</v>
      </c>
      <c r="FJ25">
        <v>23.895700000000001</v>
      </c>
      <c r="FK25">
        <v>503.03399999999999</v>
      </c>
      <c r="FL25">
        <v>2.4993100000000001E-2</v>
      </c>
      <c r="FM25">
        <v>100.798</v>
      </c>
      <c r="FN25">
        <v>100.358</v>
      </c>
    </row>
    <row r="26" spans="1:170" x14ac:dyDescent="0.25">
      <c r="A26">
        <v>10</v>
      </c>
      <c r="B26">
        <v>1608323882.0999999</v>
      </c>
      <c r="C26">
        <v>787</v>
      </c>
      <c r="D26" t="s">
        <v>328</v>
      </c>
      <c r="E26" t="s">
        <v>329</v>
      </c>
      <c r="F26" t="s">
        <v>285</v>
      </c>
      <c r="G26" t="s">
        <v>286</v>
      </c>
      <c r="H26">
        <v>1608323874.3499999</v>
      </c>
      <c r="I26">
        <f t="shared" si="0"/>
        <v>-5.6868293809471061E-5</v>
      </c>
      <c r="J26">
        <f t="shared" si="1"/>
        <v>2.0118301214841581</v>
      </c>
      <c r="K26">
        <f t="shared" si="2"/>
        <v>601.39559999999994</v>
      </c>
      <c r="L26">
        <f t="shared" si="3"/>
        <v>1487.5180956104075</v>
      </c>
      <c r="M26">
        <f t="shared" si="4"/>
        <v>152.55918899177399</v>
      </c>
      <c r="N26">
        <f t="shared" si="5"/>
        <v>61.678863114315298</v>
      </c>
      <c r="O26">
        <f t="shared" si="6"/>
        <v>-3.5233651338019518E-3</v>
      </c>
      <c r="P26">
        <f t="shared" si="7"/>
        <v>2.9737920085625942</v>
      </c>
      <c r="Q26">
        <f t="shared" si="8"/>
        <v>-3.5256859516885693E-3</v>
      </c>
      <c r="R26">
        <f t="shared" si="9"/>
        <v>-2.2033450818184216E-3</v>
      </c>
      <c r="S26">
        <f t="shared" si="10"/>
        <v>231.29753966451875</v>
      </c>
      <c r="T26">
        <f t="shared" si="11"/>
        <v>29.357768418187813</v>
      </c>
      <c r="U26">
        <f t="shared" si="12"/>
        <v>28.82704</v>
      </c>
      <c r="V26">
        <f t="shared" si="13"/>
        <v>3.9816964086848459</v>
      </c>
      <c r="W26">
        <f t="shared" si="14"/>
        <v>62.687020822103413</v>
      </c>
      <c r="X26">
        <f t="shared" si="15"/>
        <v>2.3787364992413083</v>
      </c>
      <c r="Y26">
        <f t="shared" si="16"/>
        <v>3.7946236207201713</v>
      </c>
      <c r="Z26">
        <f t="shared" si="17"/>
        <v>1.6029599094435376</v>
      </c>
      <c r="AA26">
        <f t="shared" si="18"/>
        <v>2.5078917569976737</v>
      </c>
      <c r="AB26">
        <f t="shared" si="19"/>
        <v>-132.75017795719003</v>
      </c>
      <c r="AC26">
        <f t="shared" si="20"/>
        <v>-9.7706312877472232</v>
      </c>
      <c r="AD26">
        <f t="shared" si="21"/>
        <v>91.284622176579177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54040.614027521144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514.23284000000001</v>
      </c>
      <c r="AR26">
        <v>555.02</v>
      </c>
      <c r="AS26">
        <f t="shared" si="27"/>
        <v>7.3487730171885701E-2</v>
      </c>
      <c r="AT26">
        <v>0.5</v>
      </c>
      <c r="AU26">
        <f t="shared" si="28"/>
        <v>1180.2186988640769</v>
      </c>
      <c r="AV26">
        <f t="shared" si="29"/>
        <v>2.0118301214841581</v>
      </c>
      <c r="AW26">
        <f t="shared" si="30"/>
        <v>43.365796642968654</v>
      </c>
      <c r="AX26">
        <f t="shared" si="31"/>
        <v>0.29319664156246616</v>
      </c>
      <c r="AY26">
        <f t="shared" si="32"/>
        <v>2.1941506297034332E-3</v>
      </c>
      <c r="AZ26">
        <f t="shared" si="33"/>
        <v>4.8774098230694394</v>
      </c>
      <c r="BA26" t="s">
        <v>331</v>
      </c>
      <c r="BB26">
        <v>392.29</v>
      </c>
      <c r="BC26">
        <f t="shared" si="34"/>
        <v>162.72999999999996</v>
      </c>
      <c r="BD26">
        <f t="shared" si="35"/>
        <v>0.25064315123210212</v>
      </c>
      <c r="BE26">
        <f t="shared" si="36"/>
        <v>0.94329550245836802</v>
      </c>
      <c r="BF26">
        <f t="shared" si="37"/>
        <v>-0.25419383107855448</v>
      </c>
      <c r="BG26">
        <f t="shared" si="38"/>
        <v>1.0630082184895475</v>
      </c>
      <c r="BH26">
        <f t="shared" si="39"/>
        <v>1400.04</v>
      </c>
      <c r="BI26">
        <f t="shared" si="40"/>
        <v>1180.2186988640769</v>
      </c>
      <c r="BJ26">
        <f t="shared" si="41"/>
        <v>0.84298927092374287</v>
      </c>
      <c r="BK26">
        <f t="shared" si="42"/>
        <v>0.19597854184748581</v>
      </c>
      <c r="BL26">
        <v>6</v>
      </c>
      <c r="BM26">
        <v>0.5</v>
      </c>
      <c r="BN26" t="s">
        <v>290</v>
      </c>
      <c r="BO26">
        <v>2</v>
      </c>
      <c r="BP26">
        <v>1608323874.3499999</v>
      </c>
      <c r="BQ26">
        <v>601.39559999999994</v>
      </c>
      <c r="BR26">
        <v>603.76866666666695</v>
      </c>
      <c r="BS26">
        <v>23.193709999999999</v>
      </c>
      <c r="BT26">
        <v>23.260366666666702</v>
      </c>
      <c r="BU26">
        <v>596.97760000000005</v>
      </c>
      <c r="BV26">
        <v>23.00271</v>
      </c>
      <c r="BW26">
        <v>500.01876666666698</v>
      </c>
      <c r="BX26">
        <v>102.45959999999999</v>
      </c>
      <c r="BY26">
        <v>9.9951673333333296E-2</v>
      </c>
      <c r="BZ26">
        <v>27.999023333333302</v>
      </c>
      <c r="CA26">
        <v>28.82704</v>
      </c>
      <c r="CB26">
        <v>999.9</v>
      </c>
      <c r="CC26">
        <v>0</v>
      </c>
      <c r="CD26">
        <v>0</v>
      </c>
      <c r="CE26">
        <v>10008.244333333299</v>
      </c>
      <c r="CF26">
        <v>0</v>
      </c>
      <c r="CG26">
        <v>349.51723333333302</v>
      </c>
      <c r="CH26">
        <v>1400.04</v>
      </c>
      <c r="CI26">
        <v>0.90000206666666704</v>
      </c>
      <c r="CJ26">
        <v>9.9998116666666706E-2</v>
      </c>
      <c r="CK26">
        <v>0</v>
      </c>
      <c r="CL26">
        <v>514.233833333333</v>
      </c>
      <c r="CM26">
        <v>4.9993800000000004</v>
      </c>
      <c r="CN26">
        <v>7319.2813333333297</v>
      </c>
      <c r="CO26">
        <v>11164.666666666701</v>
      </c>
      <c r="CP26">
        <v>47.625</v>
      </c>
      <c r="CQ26">
        <v>50.316200000000002</v>
      </c>
      <c r="CR26">
        <v>48.495800000000003</v>
      </c>
      <c r="CS26">
        <v>49.686999999999998</v>
      </c>
      <c r="CT26">
        <v>49.116599999999998</v>
      </c>
      <c r="CU26">
        <v>1255.53766666667</v>
      </c>
      <c r="CV26">
        <v>139.50333333333299</v>
      </c>
      <c r="CW26">
        <v>0</v>
      </c>
      <c r="CX26">
        <v>116.59999990463299</v>
      </c>
      <c r="CY26">
        <v>0</v>
      </c>
      <c r="CZ26">
        <v>514.23284000000001</v>
      </c>
      <c r="DA26">
        <v>1.76746155324192</v>
      </c>
      <c r="DB26">
        <v>21.781538455976602</v>
      </c>
      <c r="DC26">
        <v>7319.4456</v>
      </c>
      <c r="DD26">
        <v>15</v>
      </c>
      <c r="DE26">
        <v>1608323903.0999999</v>
      </c>
      <c r="DF26" t="s">
        <v>332</v>
      </c>
      <c r="DG26">
        <v>1608323903.0999999</v>
      </c>
      <c r="DH26">
        <v>1608323900.0999999</v>
      </c>
      <c r="DI26">
        <v>12</v>
      </c>
      <c r="DJ26">
        <v>1.498</v>
      </c>
      <c r="DK26">
        <v>4.8000000000000001E-2</v>
      </c>
      <c r="DL26">
        <v>4.4180000000000001</v>
      </c>
      <c r="DM26">
        <v>0.191</v>
      </c>
      <c r="DN26">
        <v>604</v>
      </c>
      <c r="DO26">
        <v>23</v>
      </c>
      <c r="DP26">
        <v>0.5</v>
      </c>
      <c r="DQ26">
        <v>0.14000000000000001</v>
      </c>
      <c r="DR26">
        <v>3.2907370374237699</v>
      </c>
      <c r="DS26">
        <v>-0.13522320859592399</v>
      </c>
      <c r="DT26">
        <v>4.07311147590559E-2</v>
      </c>
      <c r="DU26">
        <v>1</v>
      </c>
      <c r="DV26">
        <v>-3.8759109999999999</v>
      </c>
      <c r="DW26">
        <v>0.17020538375973501</v>
      </c>
      <c r="DX26">
        <v>4.9810465456568503E-2</v>
      </c>
      <c r="DY26">
        <v>1</v>
      </c>
      <c r="DZ26">
        <v>-0.11489856666666701</v>
      </c>
      <c r="EA26">
        <v>-8.6890411568413609E-3</v>
      </c>
      <c r="EB26">
        <v>2.02513587500252E-3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4.4180000000000001</v>
      </c>
      <c r="EJ26">
        <v>0.191</v>
      </c>
      <c r="EK26">
        <v>2.9197000000000002</v>
      </c>
      <c r="EL26">
        <v>0</v>
      </c>
      <c r="EM26">
        <v>0</v>
      </c>
      <c r="EN26">
        <v>0</v>
      </c>
      <c r="EO26">
        <v>0.14265999999999901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10.7</v>
      </c>
      <c r="EX26">
        <v>10.8</v>
      </c>
      <c r="EY26">
        <v>2</v>
      </c>
      <c r="EZ26">
        <v>490.125</v>
      </c>
      <c r="FA26">
        <v>519.03200000000004</v>
      </c>
      <c r="FB26">
        <v>23.855799999999999</v>
      </c>
      <c r="FC26">
        <v>33.361199999999997</v>
      </c>
      <c r="FD26">
        <v>30.000299999999999</v>
      </c>
      <c r="FE26">
        <v>33.095100000000002</v>
      </c>
      <c r="FF26">
        <v>33.128999999999998</v>
      </c>
      <c r="FG26">
        <v>29.268899999999999</v>
      </c>
      <c r="FH26">
        <v>100</v>
      </c>
      <c r="FI26">
        <v>10.201700000000001</v>
      </c>
      <c r="FJ26">
        <v>23.8566</v>
      </c>
      <c r="FK26">
        <v>603.76499999999999</v>
      </c>
      <c r="FL26">
        <v>0</v>
      </c>
      <c r="FM26">
        <v>100.785</v>
      </c>
      <c r="FN26">
        <v>100.34699999999999</v>
      </c>
    </row>
    <row r="27" spans="1:170" x14ac:dyDescent="0.25">
      <c r="A27">
        <v>11</v>
      </c>
      <c r="B27">
        <v>1608324016.5</v>
      </c>
      <c r="C27">
        <v>921.40000009536698</v>
      </c>
      <c r="D27" t="s">
        <v>333</v>
      </c>
      <c r="E27" t="s">
        <v>334</v>
      </c>
      <c r="F27" t="s">
        <v>285</v>
      </c>
      <c r="G27" t="s">
        <v>286</v>
      </c>
      <c r="H27">
        <v>1608324008.5</v>
      </c>
      <c r="I27">
        <f t="shared" si="0"/>
        <v>-3.9847106528609054E-5</v>
      </c>
      <c r="J27">
        <f t="shared" si="1"/>
        <v>1.9991220369587028</v>
      </c>
      <c r="K27">
        <f t="shared" si="2"/>
        <v>699.80987096774197</v>
      </c>
      <c r="L27">
        <f t="shared" si="3"/>
        <v>1926.2833405805895</v>
      </c>
      <c r="M27">
        <f t="shared" si="4"/>
        <v>197.54892077013403</v>
      </c>
      <c r="N27">
        <f t="shared" si="5"/>
        <v>71.768613599853936</v>
      </c>
      <c r="O27">
        <f t="shared" si="6"/>
        <v>-2.5386736162997191E-3</v>
      </c>
      <c r="P27">
        <f t="shared" si="7"/>
        <v>2.9721975349748426</v>
      </c>
      <c r="Q27">
        <f t="shared" si="8"/>
        <v>-2.5398788914318339E-3</v>
      </c>
      <c r="R27">
        <f t="shared" si="9"/>
        <v>-1.5873159731664838E-3</v>
      </c>
      <c r="S27">
        <f t="shared" si="10"/>
        <v>231.29420638089451</v>
      </c>
      <c r="T27">
        <f t="shared" si="11"/>
        <v>29.334522936278134</v>
      </c>
      <c r="U27">
        <f t="shared" si="12"/>
        <v>28.8479064516129</v>
      </c>
      <c r="V27">
        <f t="shared" si="13"/>
        <v>3.9865128025066237</v>
      </c>
      <c r="W27">
        <f t="shared" si="14"/>
        <v>64.055502855668124</v>
      </c>
      <c r="X27">
        <f t="shared" si="15"/>
        <v>2.4278951263711086</v>
      </c>
      <c r="Y27">
        <f t="shared" si="16"/>
        <v>3.7902990658612397</v>
      </c>
      <c r="Z27">
        <f t="shared" si="17"/>
        <v>1.5586176761355151</v>
      </c>
      <c r="AA27">
        <f t="shared" si="18"/>
        <v>1.7572573979116592</v>
      </c>
      <c r="AB27">
        <f t="shared" si="19"/>
        <v>-139.15662898912527</v>
      </c>
      <c r="AC27">
        <f t="shared" si="20"/>
        <v>-10.247719770830779</v>
      </c>
      <c r="AD27">
        <f t="shared" si="21"/>
        <v>83.647115018850144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53997.278387541475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512.27657692307696</v>
      </c>
      <c r="AR27">
        <v>553.46</v>
      </c>
      <c r="AS27">
        <f t="shared" si="27"/>
        <v>7.441083922401448E-2</v>
      </c>
      <c r="AT27">
        <v>0.5</v>
      </c>
      <c r="AU27">
        <f t="shared" si="28"/>
        <v>1180.2013363729468</v>
      </c>
      <c r="AV27">
        <f t="shared" si="29"/>
        <v>1.9991220369587028</v>
      </c>
      <c r="AW27">
        <f t="shared" si="30"/>
        <v>43.909885946407186</v>
      </c>
      <c r="AX27">
        <f t="shared" si="31"/>
        <v>0.28834965489827635</v>
      </c>
      <c r="AY27">
        <f t="shared" si="32"/>
        <v>2.1834151829502996E-3</v>
      </c>
      <c r="AZ27">
        <f t="shared" si="33"/>
        <v>4.8939760777653305</v>
      </c>
      <c r="BA27" t="s">
        <v>336</v>
      </c>
      <c r="BB27">
        <v>393.87</v>
      </c>
      <c r="BC27">
        <f t="shared" si="34"/>
        <v>159.59000000000003</v>
      </c>
      <c r="BD27">
        <f t="shared" si="35"/>
        <v>0.25805766700246296</v>
      </c>
      <c r="BE27">
        <f t="shared" si="36"/>
        <v>0.94435902531544058</v>
      </c>
      <c r="BF27">
        <f t="shared" si="37"/>
        <v>-0.25419210718728363</v>
      </c>
      <c r="BG27">
        <f t="shared" si="38"/>
        <v>1.0636207992305888</v>
      </c>
      <c r="BH27">
        <f t="shared" si="39"/>
        <v>1400.0193548387099</v>
      </c>
      <c r="BI27">
        <f t="shared" si="40"/>
        <v>1180.2013363729468</v>
      </c>
      <c r="BJ27">
        <f t="shared" si="41"/>
        <v>0.84298930032214636</v>
      </c>
      <c r="BK27">
        <f t="shared" si="42"/>
        <v>0.19597860064429287</v>
      </c>
      <c r="BL27">
        <v>6</v>
      </c>
      <c r="BM27">
        <v>0.5</v>
      </c>
      <c r="BN27" t="s">
        <v>290</v>
      </c>
      <c r="BO27">
        <v>2</v>
      </c>
      <c r="BP27">
        <v>1608324008.5</v>
      </c>
      <c r="BQ27">
        <v>699.80987096774197</v>
      </c>
      <c r="BR27">
        <v>702.175322580645</v>
      </c>
      <c r="BS27">
        <v>23.6742064516129</v>
      </c>
      <c r="BT27">
        <v>23.720890322580601</v>
      </c>
      <c r="BU27">
        <v>695.39216129032297</v>
      </c>
      <c r="BV27">
        <v>23.483335483870999</v>
      </c>
      <c r="BW27">
        <v>500.00683870967703</v>
      </c>
      <c r="BX27">
        <v>102.45448387096801</v>
      </c>
      <c r="BY27">
        <v>9.9962096774193598E-2</v>
      </c>
      <c r="BZ27">
        <v>27.979464516128999</v>
      </c>
      <c r="CA27">
        <v>28.8479064516129</v>
      </c>
      <c r="CB27">
        <v>999.9</v>
      </c>
      <c r="CC27">
        <v>0</v>
      </c>
      <c r="CD27">
        <v>0</v>
      </c>
      <c r="CE27">
        <v>9999.7190322580609</v>
      </c>
      <c r="CF27">
        <v>0</v>
      </c>
      <c r="CG27">
        <v>345.57141935483901</v>
      </c>
      <c r="CH27">
        <v>1400.0193548387099</v>
      </c>
      <c r="CI27">
        <v>0.900000290322581</v>
      </c>
      <c r="CJ27">
        <v>9.9999661290322506E-2</v>
      </c>
      <c r="CK27">
        <v>0</v>
      </c>
      <c r="CL27">
        <v>512.29325806451595</v>
      </c>
      <c r="CM27">
        <v>4.9993800000000004</v>
      </c>
      <c r="CN27">
        <v>7272.2425806451602</v>
      </c>
      <c r="CO27">
        <v>11164.490322580599</v>
      </c>
      <c r="CP27">
        <v>47.158999999999999</v>
      </c>
      <c r="CQ27">
        <v>49.9593548387097</v>
      </c>
      <c r="CR27">
        <v>48.03</v>
      </c>
      <c r="CS27">
        <v>49.3546774193548</v>
      </c>
      <c r="CT27">
        <v>48.725612903225802</v>
      </c>
      <c r="CU27">
        <v>1255.5170967741899</v>
      </c>
      <c r="CV27">
        <v>139.502580645161</v>
      </c>
      <c r="CW27">
        <v>0</v>
      </c>
      <c r="CX27">
        <v>134</v>
      </c>
      <c r="CY27">
        <v>0</v>
      </c>
      <c r="CZ27">
        <v>512.27657692307696</v>
      </c>
      <c r="DA27">
        <v>0.66061539964927596</v>
      </c>
      <c r="DB27">
        <v>-23.167521366063099</v>
      </c>
      <c r="DC27">
        <v>7271.9165384615399</v>
      </c>
      <c r="DD27">
        <v>15</v>
      </c>
      <c r="DE27">
        <v>1608323903.0999999</v>
      </c>
      <c r="DF27" t="s">
        <v>332</v>
      </c>
      <c r="DG27">
        <v>1608323903.0999999</v>
      </c>
      <c r="DH27">
        <v>1608323900.0999999</v>
      </c>
      <c r="DI27">
        <v>12</v>
      </c>
      <c r="DJ27">
        <v>1.498</v>
      </c>
      <c r="DK27">
        <v>4.8000000000000001E-2</v>
      </c>
      <c r="DL27">
        <v>4.4180000000000001</v>
      </c>
      <c r="DM27">
        <v>0.191</v>
      </c>
      <c r="DN27">
        <v>604</v>
      </c>
      <c r="DO27">
        <v>23</v>
      </c>
      <c r="DP27">
        <v>0.5</v>
      </c>
      <c r="DQ27">
        <v>0.14000000000000001</v>
      </c>
      <c r="DR27">
        <v>2.00491512534493</v>
      </c>
      <c r="DS27">
        <v>-0.21552657960501401</v>
      </c>
      <c r="DT27">
        <v>6.6466962170256202E-2</v>
      </c>
      <c r="DU27">
        <v>1</v>
      </c>
      <c r="DV27">
        <v>-2.3631263333333301</v>
      </c>
      <c r="DW27">
        <v>-8.3170011123472901E-2</v>
      </c>
      <c r="DX27">
        <v>6.6502269158444705E-2</v>
      </c>
      <c r="DY27">
        <v>1</v>
      </c>
      <c r="DZ27">
        <v>-4.6605870000000001E-2</v>
      </c>
      <c r="EA27">
        <v>6.25883959955494E-3</v>
      </c>
      <c r="EB27">
        <v>1.6891550179799E-3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4.4180000000000001</v>
      </c>
      <c r="EJ27">
        <v>0.1908</v>
      </c>
      <c r="EK27">
        <v>4.4176999999999698</v>
      </c>
      <c r="EL27">
        <v>0</v>
      </c>
      <c r="EM27">
        <v>0</v>
      </c>
      <c r="EN27">
        <v>0</v>
      </c>
      <c r="EO27">
        <v>0.190859999999997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1.9</v>
      </c>
      <c r="EX27">
        <v>1.9</v>
      </c>
      <c r="EY27">
        <v>2</v>
      </c>
      <c r="EZ27">
        <v>489.96699999999998</v>
      </c>
      <c r="FA27">
        <v>520.34699999999998</v>
      </c>
      <c r="FB27">
        <v>24.154800000000002</v>
      </c>
      <c r="FC27">
        <v>33.303400000000003</v>
      </c>
      <c r="FD27">
        <v>29.9986</v>
      </c>
      <c r="FE27">
        <v>33.0593</v>
      </c>
      <c r="FF27">
        <v>33.081299999999999</v>
      </c>
      <c r="FG27">
        <v>33.109699999999997</v>
      </c>
      <c r="FH27">
        <v>100</v>
      </c>
      <c r="FI27">
        <v>0</v>
      </c>
      <c r="FJ27">
        <v>24.174800000000001</v>
      </c>
      <c r="FK27">
        <v>702.09</v>
      </c>
      <c r="FL27">
        <v>0</v>
      </c>
      <c r="FM27">
        <v>100.801</v>
      </c>
      <c r="FN27">
        <v>100.369</v>
      </c>
    </row>
    <row r="28" spans="1:170" x14ac:dyDescent="0.25">
      <c r="A28">
        <v>12</v>
      </c>
      <c r="B28">
        <v>1608324137</v>
      </c>
      <c r="C28">
        <v>1041.9000000953699</v>
      </c>
      <c r="D28" t="s">
        <v>337</v>
      </c>
      <c r="E28" t="s">
        <v>338</v>
      </c>
      <c r="F28" t="s">
        <v>285</v>
      </c>
      <c r="G28" t="s">
        <v>286</v>
      </c>
      <c r="H28">
        <v>1608324129.25</v>
      </c>
      <c r="I28">
        <f t="shared" si="0"/>
        <v>-9.2030123973323382E-6</v>
      </c>
      <c r="J28">
        <f t="shared" si="1"/>
        <v>2.3184554906829815</v>
      </c>
      <c r="K28">
        <f t="shared" si="2"/>
        <v>799.932633333333</v>
      </c>
      <c r="L28">
        <f t="shared" si="3"/>
        <v>6830.9219913456327</v>
      </c>
      <c r="M28">
        <f t="shared" si="4"/>
        <v>700.59398753307391</v>
      </c>
      <c r="N28">
        <f t="shared" si="5"/>
        <v>82.04280389307047</v>
      </c>
      <c r="O28">
        <f t="shared" si="6"/>
        <v>-6.0570382044907096E-4</v>
      </c>
      <c r="P28">
        <f t="shared" si="7"/>
        <v>2.9734941158577075</v>
      </c>
      <c r="Q28">
        <f t="shared" si="8"/>
        <v>-6.0577237465752264E-4</v>
      </c>
      <c r="R28">
        <f t="shared" si="9"/>
        <v>-3.7860157434914583E-4</v>
      </c>
      <c r="S28">
        <f t="shared" si="10"/>
        <v>231.2907520077251</v>
      </c>
      <c r="T28">
        <f t="shared" si="11"/>
        <v>29.367918348215003</v>
      </c>
      <c r="U28">
        <f t="shared" si="12"/>
        <v>28.72589</v>
      </c>
      <c r="V28">
        <f t="shared" si="13"/>
        <v>3.9584208180560512</v>
      </c>
      <c r="W28">
        <f t="shared" si="14"/>
        <v>64.453463418361707</v>
      </c>
      <c r="X28">
        <f t="shared" si="15"/>
        <v>2.4489477031064482</v>
      </c>
      <c r="Y28">
        <f t="shared" si="16"/>
        <v>3.799559516624492</v>
      </c>
      <c r="Z28">
        <f t="shared" si="17"/>
        <v>1.509473114949603</v>
      </c>
      <c r="AA28">
        <f t="shared" si="18"/>
        <v>0.40585284672235611</v>
      </c>
      <c r="AB28">
        <f t="shared" si="19"/>
        <v>-112.94697904269174</v>
      </c>
      <c r="AC28">
        <f t="shared" si="20"/>
        <v>-8.3106498337295651</v>
      </c>
      <c r="AD28">
        <f t="shared" si="21"/>
        <v>110.43897597802615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54027.935645824851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511.20896153846201</v>
      </c>
      <c r="AR28">
        <v>555.86</v>
      </c>
      <c r="AS28">
        <f t="shared" si="27"/>
        <v>8.0327849569204468E-2</v>
      </c>
      <c r="AT28">
        <v>0.5</v>
      </c>
      <c r="AU28">
        <f t="shared" si="28"/>
        <v>1180.1831218533991</v>
      </c>
      <c r="AV28">
        <f t="shared" si="29"/>
        <v>2.3184554906829815</v>
      </c>
      <c r="AW28">
        <f t="shared" si="30"/>
        <v>47.400786138176976</v>
      </c>
      <c r="AX28">
        <f t="shared" si="31"/>
        <v>0.28953333573201884</v>
      </c>
      <c r="AY28">
        <f t="shared" si="32"/>
        <v>2.4540284612365156E-3</v>
      </c>
      <c r="AZ28">
        <f t="shared" si="33"/>
        <v>4.8685280466304457</v>
      </c>
      <c r="BA28" t="s">
        <v>340</v>
      </c>
      <c r="BB28">
        <v>394.92</v>
      </c>
      <c r="BC28">
        <f t="shared" si="34"/>
        <v>160.94</v>
      </c>
      <c r="BD28">
        <f t="shared" si="35"/>
        <v>0.27743903604783154</v>
      </c>
      <c r="BE28">
        <f t="shared" si="36"/>
        <v>0.94386779949497057</v>
      </c>
      <c r="BF28">
        <f t="shared" si="37"/>
        <v>-0.27973874950602623</v>
      </c>
      <c r="BG28">
        <f t="shared" si="38"/>
        <v>1.0626783673212943</v>
      </c>
      <c r="BH28">
        <f t="shared" si="39"/>
        <v>1399.9976666666701</v>
      </c>
      <c r="BI28">
        <f t="shared" si="40"/>
        <v>1180.1831218533991</v>
      </c>
      <c r="BJ28">
        <f t="shared" si="41"/>
        <v>0.84298934916324597</v>
      </c>
      <c r="BK28">
        <f t="shared" si="42"/>
        <v>0.1959786983264922</v>
      </c>
      <c r="BL28">
        <v>6</v>
      </c>
      <c r="BM28">
        <v>0.5</v>
      </c>
      <c r="BN28" t="s">
        <v>290</v>
      </c>
      <c r="BO28">
        <v>2</v>
      </c>
      <c r="BP28">
        <v>1608324129.25</v>
      </c>
      <c r="BQ28">
        <v>799.932633333333</v>
      </c>
      <c r="BR28">
        <v>802.705966666667</v>
      </c>
      <c r="BS28">
        <v>23.877696666666701</v>
      </c>
      <c r="BT28">
        <v>23.888476666666701</v>
      </c>
      <c r="BU28">
        <v>795.51506666666705</v>
      </c>
      <c r="BV28">
        <v>23.686863333333299</v>
      </c>
      <c r="BW28">
        <v>499.99623333333301</v>
      </c>
      <c r="BX28">
        <v>102.462233333333</v>
      </c>
      <c r="BY28">
        <v>9.9908120000000003E-2</v>
      </c>
      <c r="BZ28">
        <v>28.021323333333299</v>
      </c>
      <c r="CA28">
        <v>28.72589</v>
      </c>
      <c r="CB28">
        <v>999.9</v>
      </c>
      <c r="CC28">
        <v>0</v>
      </c>
      <c r="CD28">
        <v>0</v>
      </c>
      <c r="CE28">
        <v>10006.300666666701</v>
      </c>
      <c r="CF28">
        <v>0</v>
      </c>
      <c r="CG28">
        <v>344.53563333333301</v>
      </c>
      <c r="CH28">
        <v>1399.9976666666701</v>
      </c>
      <c r="CI28">
        <v>0.89999669999999998</v>
      </c>
      <c r="CJ28">
        <v>0.100003303333333</v>
      </c>
      <c r="CK28">
        <v>0</v>
      </c>
      <c r="CL28">
        <v>511.18819999999999</v>
      </c>
      <c r="CM28">
        <v>4.9993800000000004</v>
      </c>
      <c r="CN28">
        <v>7232.4350000000004</v>
      </c>
      <c r="CO28">
        <v>11164.303333333301</v>
      </c>
      <c r="CP28">
        <v>46.366599999999998</v>
      </c>
      <c r="CQ28">
        <v>49.037266666666703</v>
      </c>
      <c r="CR28">
        <v>47.212200000000003</v>
      </c>
      <c r="CS28">
        <v>48.462200000000003</v>
      </c>
      <c r="CT28">
        <v>47.987400000000001</v>
      </c>
      <c r="CU28">
        <v>1255.4949999999999</v>
      </c>
      <c r="CV28">
        <v>139.50266666666701</v>
      </c>
      <c r="CW28">
        <v>0</v>
      </c>
      <c r="CX28">
        <v>119.799999952316</v>
      </c>
      <c r="CY28">
        <v>0</v>
      </c>
      <c r="CZ28">
        <v>511.20896153846201</v>
      </c>
      <c r="DA28">
        <v>0.32981195781369899</v>
      </c>
      <c r="DB28">
        <v>8.4652991236345496</v>
      </c>
      <c r="DC28">
        <v>7232.4511538461502</v>
      </c>
      <c r="DD28">
        <v>15</v>
      </c>
      <c r="DE28">
        <v>1608323903.0999999</v>
      </c>
      <c r="DF28" t="s">
        <v>332</v>
      </c>
      <c r="DG28">
        <v>1608323903.0999999</v>
      </c>
      <c r="DH28">
        <v>1608323900.0999999</v>
      </c>
      <c r="DI28">
        <v>12</v>
      </c>
      <c r="DJ28">
        <v>1.498</v>
      </c>
      <c r="DK28">
        <v>4.8000000000000001E-2</v>
      </c>
      <c r="DL28">
        <v>4.4180000000000001</v>
      </c>
      <c r="DM28">
        <v>0.191</v>
      </c>
      <c r="DN28">
        <v>604</v>
      </c>
      <c r="DO28">
        <v>23</v>
      </c>
      <c r="DP28">
        <v>0.5</v>
      </c>
      <c r="DQ28">
        <v>0.14000000000000001</v>
      </c>
      <c r="DR28">
        <v>2.3192469114034502</v>
      </c>
      <c r="DS28">
        <v>0.37631263867519299</v>
      </c>
      <c r="DT28">
        <v>6.1097241677941297E-2</v>
      </c>
      <c r="DU28">
        <v>1</v>
      </c>
      <c r="DV28">
        <v>-2.7732190000000001</v>
      </c>
      <c r="DW28">
        <v>8.2889165739713305E-2</v>
      </c>
      <c r="DX28">
        <v>5.9759979939197898E-2</v>
      </c>
      <c r="DY28">
        <v>1</v>
      </c>
      <c r="DZ28">
        <v>-1.07703456666667E-2</v>
      </c>
      <c r="EA28">
        <v>-0.69138517615127904</v>
      </c>
      <c r="EB28">
        <v>5.1246689295526698E-2</v>
      </c>
      <c r="EC28">
        <v>0</v>
      </c>
      <c r="ED28">
        <v>2</v>
      </c>
      <c r="EE28">
        <v>3</v>
      </c>
      <c r="EF28" t="s">
        <v>298</v>
      </c>
      <c r="EG28">
        <v>100</v>
      </c>
      <c r="EH28">
        <v>100</v>
      </c>
      <c r="EI28">
        <v>4.4180000000000001</v>
      </c>
      <c r="EJ28">
        <v>0.19089999999999999</v>
      </c>
      <c r="EK28">
        <v>4.4176999999999698</v>
      </c>
      <c r="EL28">
        <v>0</v>
      </c>
      <c r="EM28">
        <v>0</v>
      </c>
      <c r="EN28">
        <v>0</v>
      </c>
      <c r="EO28">
        <v>0.190859999999997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3.9</v>
      </c>
      <c r="EY28">
        <v>2</v>
      </c>
      <c r="EZ28">
        <v>490.89100000000002</v>
      </c>
      <c r="FA28">
        <v>522.41700000000003</v>
      </c>
      <c r="FB28">
        <v>24.37</v>
      </c>
      <c r="FC28">
        <v>32.686399999999999</v>
      </c>
      <c r="FD28">
        <v>29.998000000000001</v>
      </c>
      <c r="FE28">
        <v>32.596400000000003</v>
      </c>
      <c r="FF28">
        <v>32.634700000000002</v>
      </c>
      <c r="FG28">
        <v>36.889200000000002</v>
      </c>
      <c r="FH28">
        <v>100</v>
      </c>
      <c r="FI28">
        <v>7.2176099999999996</v>
      </c>
      <c r="FJ28">
        <v>24.392800000000001</v>
      </c>
      <c r="FK28">
        <v>802.84699999999998</v>
      </c>
      <c r="FL28">
        <v>0.206979</v>
      </c>
      <c r="FM28">
        <v>100.92</v>
      </c>
      <c r="FN28">
        <v>100.477</v>
      </c>
    </row>
    <row r="29" spans="1:170" x14ac:dyDescent="0.25">
      <c r="A29">
        <v>13</v>
      </c>
      <c r="B29">
        <v>1608324242.5</v>
      </c>
      <c r="C29">
        <v>1147.4000000953699</v>
      </c>
      <c r="D29" t="s">
        <v>341</v>
      </c>
      <c r="E29" t="s">
        <v>342</v>
      </c>
      <c r="F29" t="s">
        <v>285</v>
      </c>
      <c r="G29" t="s">
        <v>286</v>
      </c>
      <c r="H29">
        <v>1608324234.5</v>
      </c>
      <c r="I29">
        <f t="shared" si="0"/>
        <v>3.1243488440607322E-5</v>
      </c>
      <c r="J29">
        <f t="shared" si="1"/>
        <v>3.0342463758875282</v>
      </c>
      <c r="K29">
        <f t="shared" si="2"/>
        <v>899.65887096774202</v>
      </c>
      <c r="L29">
        <f t="shared" si="3"/>
        <v>-1475.6652502706495</v>
      </c>
      <c r="M29">
        <f t="shared" si="4"/>
        <v>-151.34294531955851</v>
      </c>
      <c r="N29">
        <f t="shared" si="5"/>
        <v>92.26823176201674</v>
      </c>
      <c r="O29">
        <f t="shared" si="6"/>
        <v>2.0384490830433924E-3</v>
      </c>
      <c r="P29">
        <f t="shared" si="7"/>
        <v>2.9701343205500366</v>
      </c>
      <c r="Q29">
        <f t="shared" si="8"/>
        <v>2.0376721701241924E-3</v>
      </c>
      <c r="R29">
        <f t="shared" si="9"/>
        <v>1.2736148824959354E-3</v>
      </c>
      <c r="S29">
        <f t="shared" si="10"/>
        <v>231.29049861270005</v>
      </c>
      <c r="T29">
        <f t="shared" si="11"/>
        <v>29.342111755230214</v>
      </c>
      <c r="U29">
        <f t="shared" si="12"/>
        <v>28.8083548387097</v>
      </c>
      <c r="V29">
        <f t="shared" si="13"/>
        <v>3.9773878075885718</v>
      </c>
      <c r="W29">
        <f t="shared" si="14"/>
        <v>64.654239464168484</v>
      </c>
      <c r="X29">
        <f t="shared" si="15"/>
        <v>2.4541629136569467</v>
      </c>
      <c r="Y29">
        <f t="shared" si="16"/>
        <v>3.7958267454635348</v>
      </c>
      <c r="Z29">
        <f t="shared" si="17"/>
        <v>1.5232248939316251</v>
      </c>
      <c r="AA29">
        <f t="shared" si="18"/>
        <v>-1.3778378402307829</v>
      </c>
      <c r="AB29">
        <f t="shared" si="19"/>
        <v>-128.72416305920149</v>
      </c>
      <c r="AC29">
        <f t="shared" si="20"/>
        <v>-9.4853511024955957</v>
      </c>
      <c r="AD29">
        <f t="shared" si="21"/>
        <v>91.703146610772166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53932.447795024702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512.41848000000005</v>
      </c>
      <c r="AR29">
        <v>559.14</v>
      </c>
      <c r="AS29">
        <f t="shared" si="27"/>
        <v>8.355960940015017E-2</v>
      </c>
      <c r="AT29">
        <v>0.5</v>
      </c>
      <c r="AU29">
        <f t="shared" si="28"/>
        <v>1180.1820695953168</v>
      </c>
      <c r="AV29">
        <f t="shared" si="29"/>
        <v>3.0342463758875282</v>
      </c>
      <c r="AW29">
        <f t="shared" si="30"/>
        <v>49.307776378222755</v>
      </c>
      <c r="AX29">
        <f t="shared" si="31"/>
        <v>0.29110777265085663</v>
      </c>
      <c r="AY29">
        <f t="shared" si="32"/>
        <v>3.0605395122994036E-3</v>
      </c>
      <c r="AZ29">
        <f t="shared" si="33"/>
        <v>4.8341023714990881</v>
      </c>
      <c r="BA29" t="s">
        <v>344</v>
      </c>
      <c r="BB29">
        <v>396.37</v>
      </c>
      <c r="BC29">
        <f t="shared" si="34"/>
        <v>162.76999999999998</v>
      </c>
      <c r="BD29">
        <f t="shared" si="35"/>
        <v>0.28704011795785433</v>
      </c>
      <c r="BE29">
        <f t="shared" si="36"/>
        <v>0.94320081236412623</v>
      </c>
      <c r="BF29">
        <f t="shared" si="37"/>
        <v>-0.29885147462580797</v>
      </c>
      <c r="BG29">
        <f t="shared" si="38"/>
        <v>1.0613903770452584</v>
      </c>
      <c r="BH29">
        <f t="shared" si="39"/>
        <v>1399.9964516129</v>
      </c>
      <c r="BI29">
        <f t="shared" si="40"/>
        <v>1180.1820695953168</v>
      </c>
      <c r="BJ29">
        <f t="shared" si="41"/>
        <v>0.8429893291769841</v>
      </c>
      <c r="BK29">
        <f t="shared" si="42"/>
        <v>0.19597865835396849</v>
      </c>
      <c r="BL29">
        <v>6</v>
      </c>
      <c r="BM29">
        <v>0.5</v>
      </c>
      <c r="BN29" t="s">
        <v>290</v>
      </c>
      <c r="BO29">
        <v>2</v>
      </c>
      <c r="BP29">
        <v>1608324234.5</v>
      </c>
      <c r="BQ29">
        <v>899.65887096774202</v>
      </c>
      <c r="BR29">
        <v>903.33354838709704</v>
      </c>
      <c r="BS29">
        <v>23.929248387096798</v>
      </c>
      <c r="BT29">
        <v>23.892654838709699</v>
      </c>
      <c r="BU29">
        <v>895.24106451612897</v>
      </c>
      <c r="BV29">
        <v>23.738383870967699</v>
      </c>
      <c r="BW29">
        <v>500.020193548387</v>
      </c>
      <c r="BX29">
        <v>102.45909677419399</v>
      </c>
      <c r="BY29">
        <v>0.100033958064516</v>
      </c>
      <c r="BZ29">
        <v>28.004461290322599</v>
      </c>
      <c r="CA29">
        <v>28.8083548387097</v>
      </c>
      <c r="CB29">
        <v>999.9</v>
      </c>
      <c r="CC29">
        <v>0</v>
      </c>
      <c r="CD29">
        <v>0</v>
      </c>
      <c r="CE29">
        <v>9987.5996774193609</v>
      </c>
      <c r="CF29">
        <v>0</v>
      </c>
      <c r="CG29">
        <v>343.36490322580602</v>
      </c>
      <c r="CH29">
        <v>1399.9964516129</v>
      </c>
      <c r="CI29">
        <v>0.899997516129033</v>
      </c>
      <c r="CJ29">
        <v>0.100002548387097</v>
      </c>
      <c r="CK29">
        <v>0</v>
      </c>
      <c r="CL29">
        <v>512.38754838709701</v>
      </c>
      <c r="CM29">
        <v>4.9993800000000004</v>
      </c>
      <c r="CN29">
        <v>7249.8596774193602</v>
      </c>
      <c r="CO29">
        <v>11164.296774193501</v>
      </c>
      <c r="CP29">
        <v>46.090451612903202</v>
      </c>
      <c r="CQ29">
        <v>48.594516129032201</v>
      </c>
      <c r="CR29">
        <v>46.895000000000003</v>
      </c>
      <c r="CS29">
        <v>48.116870967741903</v>
      </c>
      <c r="CT29">
        <v>47.723580645161299</v>
      </c>
      <c r="CU29">
        <v>1255.4948387096799</v>
      </c>
      <c r="CV29">
        <v>139.501612903226</v>
      </c>
      <c r="CW29">
        <v>0</v>
      </c>
      <c r="CX29">
        <v>104.59999990463299</v>
      </c>
      <c r="CY29">
        <v>0</v>
      </c>
      <c r="CZ29">
        <v>512.41848000000005</v>
      </c>
      <c r="DA29">
        <v>2.3234615542510602</v>
      </c>
      <c r="DB29">
        <v>24.425384692248699</v>
      </c>
      <c r="DC29">
        <v>7250.2556000000004</v>
      </c>
      <c r="DD29">
        <v>15</v>
      </c>
      <c r="DE29">
        <v>1608323903.0999999</v>
      </c>
      <c r="DF29" t="s">
        <v>332</v>
      </c>
      <c r="DG29">
        <v>1608323903.0999999</v>
      </c>
      <c r="DH29">
        <v>1608323900.0999999</v>
      </c>
      <c r="DI29">
        <v>12</v>
      </c>
      <c r="DJ29">
        <v>1.498</v>
      </c>
      <c r="DK29">
        <v>4.8000000000000001E-2</v>
      </c>
      <c r="DL29">
        <v>4.4180000000000001</v>
      </c>
      <c r="DM29">
        <v>0.191</v>
      </c>
      <c r="DN29">
        <v>604</v>
      </c>
      <c r="DO29">
        <v>23</v>
      </c>
      <c r="DP29">
        <v>0.5</v>
      </c>
      <c r="DQ29">
        <v>0.14000000000000001</v>
      </c>
      <c r="DR29">
        <v>3.0383323889280698</v>
      </c>
      <c r="DS29">
        <v>-0.24130062157180801</v>
      </c>
      <c r="DT29">
        <v>6.0898692265257098E-2</v>
      </c>
      <c r="DU29">
        <v>1</v>
      </c>
      <c r="DV29">
        <v>-3.6736223333333302</v>
      </c>
      <c r="DW29">
        <v>0.15184044493881699</v>
      </c>
      <c r="DX29">
        <v>6.8804526628380797E-2</v>
      </c>
      <c r="DY29">
        <v>1</v>
      </c>
      <c r="DZ29">
        <v>3.6930209999999998E-2</v>
      </c>
      <c r="EA29">
        <v>-9.9029763737486107E-2</v>
      </c>
      <c r="EB29">
        <v>7.1676129627814998E-3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4.4169999999999998</v>
      </c>
      <c r="EJ29">
        <v>0.1908</v>
      </c>
      <c r="EK29">
        <v>4.4176999999999698</v>
      </c>
      <c r="EL29">
        <v>0</v>
      </c>
      <c r="EM29">
        <v>0</v>
      </c>
      <c r="EN29">
        <v>0</v>
      </c>
      <c r="EO29">
        <v>0.190859999999997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5.7</v>
      </c>
      <c r="EX29">
        <v>5.7</v>
      </c>
      <c r="EY29">
        <v>2</v>
      </c>
      <c r="EZ29">
        <v>491.20499999999998</v>
      </c>
      <c r="FA29">
        <v>522.80700000000002</v>
      </c>
      <c r="FB29">
        <v>24.305399999999999</v>
      </c>
      <c r="FC29">
        <v>32.399099999999997</v>
      </c>
      <c r="FD29">
        <v>29.999400000000001</v>
      </c>
      <c r="FE29">
        <v>32.3386</v>
      </c>
      <c r="FF29">
        <v>32.388500000000001</v>
      </c>
      <c r="FG29">
        <v>40.648299999999999</v>
      </c>
      <c r="FH29">
        <v>100</v>
      </c>
      <c r="FI29">
        <v>0</v>
      </c>
      <c r="FJ29">
        <v>24.313700000000001</v>
      </c>
      <c r="FK29">
        <v>903.59</v>
      </c>
      <c r="FL29">
        <v>0</v>
      </c>
      <c r="FM29">
        <v>100.952</v>
      </c>
      <c r="FN29">
        <v>100.498</v>
      </c>
    </row>
    <row r="30" spans="1:170" x14ac:dyDescent="0.25">
      <c r="A30">
        <v>14</v>
      </c>
      <c r="B30">
        <v>1608324363</v>
      </c>
      <c r="C30">
        <v>1267.9000000953699</v>
      </c>
      <c r="D30" t="s">
        <v>345</v>
      </c>
      <c r="E30" t="s">
        <v>346</v>
      </c>
      <c r="F30" t="s">
        <v>285</v>
      </c>
      <c r="G30" t="s">
        <v>286</v>
      </c>
      <c r="H30">
        <v>1608324355.25</v>
      </c>
      <c r="I30">
        <f t="shared" si="0"/>
        <v>1.8355178626547572E-4</v>
      </c>
      <c r="J30">
        <f t="shared" si="1"/>
        <v>4.6215157499984345</v>
      </c>
      <c r="K30">
        <f t="shared" si="2"/>
        <v>1199.50833333333</v>
      </c>
      <c r="L30">
        <f t="shared" si="3"/>
        <v>559.98869212376519</v>
      </c>
      <c r="M30">
        <f t="shared" si="4"/>
        <v>57.430263931626989</v>
      </c>
      <c r="N30">
        <f t="shared" si="5"/>
        <v>123.0169129134735</v>
      </c>
      <c r="O30">
        <f t="shared" si="6"/>
        <v>1.1989414321437897E-2</v>
      </c>
      <c r="P30">
        <f t="shared" si="7"/>
        <v>2.973994573034406</v>
      </c>
      <c r="Q30">
        <f t="shared" si="8"/>
        <v>1.1962626699551289E-2</v>
      </c>
      <c r="R30">
        <f t="shared" si="9"/>
        <v>7.4790434144098635E-3</v>
      </c>
      <c r="S30">
        <f t="shared" si="10"/>
        <v>231.29321122382873</v>
      </c>
      <c r="T30">
        <f t="shared" si="11"/>
        <v>29.29814986684827</v>
      </c>
      <c r="U30">
        <f t="shared" si="12"/>
        <v>28.767023333333299</v>
      </c>
      <c r="V30">
        <f t="shared" si="13"/>
        <v>3.9678716396407485</v>
      </c>
      <c r="W30">
        <f t="shared" si="14"/>
        <v>64.384810199287983</v>
      </c>
      <c r="X30">
        <f t="shared" si="15"/>
        <v>2.4434612823595514</v>
      </c>
      <c r="Y30">
        <f t="shared" si="16"/>
        <v>3.7950896722323066</v>
      </c>
      <c r="Z30">
        <f t="shared" si="17"/>
        <v>1.5244103572811971</v>
      </c>
      <c r="AA30">
        <f t="shared" si="18"/>
        <v>-8.0946337743074785</v>
      </c>
      <c r="AB30">
        <f t="shared" si="19"/>
        <v>-122.7987381999656</v>
      </c>
      <c r="AC30">
        <f t="shared" si="20"/>
        <v>-9.0349665864600262</v>
      </c>
      <c r="AD30">
        <f t="shared" si="21"/>
        <v>91.364872663095625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54046.099772989772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519.94704000000002</v>
      </c>
      <c r="AR30">
        <v>570.41999999999996</v>
      </c>
      <c r="AS30">
        <f t="shared" si="27"/>
        <v>8.8483854002313955E-2</v>
      </c>
      <c r="AT30">
        <v>0.5</v>
      </c>
      <c r="AU30">
        <f t="shared" si="28"/>
        <v>1180.196511853356</v>
      </c>
      <c r="AV30">
        <f t="shared" si="29"/>
        <v>4.6215157499984345</v>
      </c>
      <c r="AW30">
        <f t="shared" si="30"/>
        <v>52.214167924436275</v>
      </c>
      <c r="AX30">
        <f t="shared" si="31"/>
        <v>0.30602012552154545</v>
      </c>
      <c r="AY30">
        <f t="shared" si="32"/>
        <v>4.4054216205484647E-3</v>
      </c>
      <c r="AZ30">
        <f t="shared" si="33"/>
        <v>4.7187335647417692</v>
      </c>
      <c r="BA30" t="s">
        <v>348</v>
      </c>
      <c r="BB30">
        <v>395.86</v>
      </c>
      <c r="BC30">
        <f t="shared" si="34"/>
        <v>174.55999999999995</v>
      </c>
      <c r="BD30">
        <f t="shared" si="35"/>
        <v>0.28914390467461021</v>
      </c>
      <c r="BE30">
        <f t="shared" si="36"/>
        <v>0.93909748728290221</v>
      </c>
      <c r="BF30">
        <f t="shared" si="37"/>
        <v>-0.34795278246205713</v>
      </c>
      <c r="BG30">
        <f t="shared" si="38"/>
        <v>1.056960947071574</v>
      </c>
      <c r="BH30">
        <f t="shared" si="39"/>
        <v>1400.0136666666699</v>
      </c>
      <c r="BI30">
        <f t="shared" si="40"/>
        <v>1180.196511853356</v>
      </c>
      <c r="BJ30">
        <f t="shared" si="41"/>
        <v>0.84298927928562117</v>
      </c>
      <c r="BK30">
        <f t="shared" si="42"/>
        <v>0.19597855857124225</v>
      </c>
      <c r="BL30">
        <v>6</v>
      </c>
      <c r="BM30">
        <v>0.5</v>
      </c>
      <c r="BN30" t="s">
        <v>290</v>
      </c>
      <c r="BO30">
        <v>2</v>
      </c>
      <c r="BP30">
        <v>1608324355.25</v>
      </c>
      <c r="BQ30">
        <v>1199.50833333333</v>
      </c>
      <c r="BR30">
        <v>1205.31833333333</v>
      </c>
      <c r="BS30">
        <v>23.825603333333301</v>
      </c>
      <c r="BT30">
        <v>23.610589999999998</v>
      </c>
      <c r="BU30">
        <v>1195.0893333333299</v>
      </c>
      <c r="BV30">
        <v>23.634733333333301</v>
      </c>
      <c r="BW30">
        <v>500.00216666666699</v>
      </c>
      <c r="BX30">
        <v>102.456166666667</v>
      </c>
      <c r="BY30">
        <v>9.9946946666666703E-2</v>
      </c>
      <c r="BZ30">
        <v>28.00113</v>
      </c>
      <c r="CA30">
        <v>28.767023333333299</v>
      </c>
      <c r="CB30">
        <v>999.9</v>
      </c>
      <c r="CC30">
        <v>0</v>
      </c>
      <c r="CD30">
        <v>0</v>
      </c>
      <c r="CE30">
        <v>10009.7266666667</v>
      </c>
      <c r="CF30">
        <v>0</v>
      </c>
      <c r="CG30">
        <v>349.06040000000002</v>
      </c>
      <c r="CH30">
        <v>1400.0136666666699</v>
      </c>
      <c r="CI30">
        <v>0.89999819999999997</v>
      </c>
      <c r="CJ30">
        <v>0.10000183999999999</v>
      </c>
      <c r="CK30">
        <v>0</v>
      </c>
      <c r="CL30">
        <v>519.92880000000002</v>
      </c>
      <c r="CM30">
        <v>4.9993800000000004</v>
      </c>
      <c r="CN30">
        <v>7338.39433333333</v>
      </c>
      <c r="CO30">
        <v>11164.4333333333</v>
      </c>
      <c r="CP30">
        <v>45.7562</v>
      </c>
      <c r="CQ30">
        <v>48.2395</v>
      </c>
      <c r="CR30">
        <v>46.561999999999998</v>
      </c>
      <c r="CS30">
        <v>47.7603333333333</v>
      </c>
      <c r="CT30">
        <v>47.418399999999998</v>
      </c>
      <c r="CU30">
        <v>1255.5126666666699</v>
      </c>
      <c r="CV30">
        <v>139.501</v>
      </c>
      <c r="CW30">
        <v>0</v>
      </c>
      <c r="CX30">
        <v>119.59999990463299</v>
      </c>
      <c r="CY30">
        <v>0</v>
      </c>
      <c r="CZ30">
        <v>519.94704000000002</v>
      </c>
      <c r="DA30">
        <v>2.0176923144583299</v>
      </c>
      <c r="DB30">
        <v>13.4038461560905</v>
      </c>
      <c r="DC30">
        <v>7338.4207999999999</v>
      </c>
      <c r="DD30">
        <v>15</v>
      </c>
      <c r="DE30">
        <v>1608323903.0999999</v>
      </c>
      <c r="DF30" t="s">
        <v>332</v>
      </c>
      <c r="DG30">
        <v>1608323903.0999999</v>
      </c>
      <c r="DH30">
        <v>1608323900.0999999</v>
      </c>
      <c r="DI30">
        <v>12</v>
      </c>
      <c r="DJ30">
        <v>1.498</v>
      </c>
      <c r="DK30">
        <v>4.8000000000000001E-2</v>
      </c>
      <c r="DL30">
        <v>4.4180000000000001</v>
      </c>
      <c r="DM30">
        <v>0.191</v>
      </c>
      <c r="DN30">
        <v>604</v>
      </c>
      <c r="DO30">
        <v>23</v>
      </c>
      <c r="DP30">
        <v>0.5</v>
      </c>
      <c r="DQ30">
        <v>0.14000000000000001</v>
      </c>
      <c r="DR30">
        <v>4.6258388046949896</v>
      </c>
      <c r="DS30">
        <v>-0.284660680949825</v>
      </c>
      <c r="DT30">
        <v>6.3854651221987496E-2</v>
      </c>
      <c r="DU30">
        <v>1</v>
      </c>
      <c r="DV30">
        <v>-5.8110226666666698</v>
      </c>
      <c r="DW30">
        <v>0.114920222469407</v>
      </c>
      <c r="DX30">
        <v>7.1592240311984107E-2</v>
      </c>
      <c r="DY30">
        <v>1</v>
      </c>
      <c r="DZ30">
        <v>0.21502253333333299</v>
      </c>
      <c r="EA30">
        <v>0.153240400444939</v>
      </c>
      <c r="EB30">
        <v>1.1166757284408401E-2</v>
      </c>
      <c r="EC30">
        <v>1</v>
      </c>
      <c r="ED30">
        <v>3</v>
      </c>
      <c r="EE30">
        <v>3</v>
      </c>
      <c r="EF30" t="s">
        <v>303</v>
      </c>
      <c r="EG30">
        <v>100</v>
      </c>
      <c r="EH30">
        <v>100</v>
      </c>
      <c r="EI30">
        <v>4.42</v>
      </c>
      <c r="EJ30">
        <v>0.19089999999999999</v>
      </c>
      <c r="EK30">
        <v>4.4176999999999698</v>
      </c>
      <c r="EL30">
        <v>0</v>
      </c>
      <c r="EM30">
        <v>0</v>
      </c>
      <c r="EN30">
        <v>0</v>
      </c>
      <c r="EO30">
        <v>0.190859999999997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7.7</v>
      </c>
      <c r="EX30">
        <v>7.7</v>
      </c>
      <c r="EY30">
        <v>2</v>
      </c>
      <c r="EZ30">
        <v>491.29300000000001</v>
      </c>
      <c r="FA30">
        <v>521.64</v>
      </c>
      <c r="FB30">
        <v>24.412199999999999</v>
      </c>
      <c r="FC30">
        <v>32.216500000000003</v>
      </c>
      <c r="FD30">
        <v>30.0002</v>
      </c>
      <c r="FE30">
        <v>32.133499999999998</v>
      </c>
      <c r="FF30">
        <v>32.184199999999997</v>
      </c>
      <c r="FG30">
        <v>51.355400000000003</v>
      </c>
      <c r="FH30">
        <v>100</v>
      </c>
      <c r="FI30">
        <v>8.1919199999999996</v>
      </c>
      <c r="FJ30">
        <v>24.366399999999999</v>
      </c>
      <c r="FK30">
        <v>1205.3</v>
      </c>
      <c r="FL30">
        <v>2.4621599999999999</v>
      </c>
      <c r="FM30">
        <v>100.979</v>
      </c>
      <c r="FN30">
        <v>100.52500000000001</v>
      </c>
    </row>
    <row r="31" spans="1:170" x14ac:dyDescent="0.25">
      <c r="A31">
        <v>15</v>
      </c>
      <c r="B31">
        <v>1608324483.5</v>
      </c>
      <c r="C31">
        <v>1388.4000000953699</v>
      </c>
      <c r="D31" t="s">
        <v>349</v>
      </c>
      <c r="E31" t="s">
        <v>350</v>
      </c>
      <c r="F31" t="s">
        <v>285</v>
      </c>
      <c r="G31" t="s">
        <v>286</v>
      </c>
      <c r="H31">
        <v>1608324475.5</v>
      </c>
      <c r="I31">
        <f t="shared" si="0"/>
        <v>3.5568667447123214E-4</v>
      </c>
      <c r="J31">
        <f t="shared" si="1"/>
        <v>4.234990744234775</v>
      </c>
      <c r="K31">
        <f t="shared" si="2"/>
        <v>1399.71483870968</v>
      </c>
      <c r="L31">
        <f t="shared" si="3"/>
        <v>1062.4591228751387</v>
      </c>
      <c r="M31">
        <f t="shared" si="4"/>
        <v>108.96224725929821</v>
      </c>
      <c r="N31">
        <f t="shared" si="5"/>
        <v>143.55006330527476</v>
      </c>
      <c r="O31">
        <f t="shared" si="6"/>
        <v>2.2247840396255207E-2</v>
      </c>
      <c r="P31">
        <f t="shared" si="7"/>
        <v>2.9720136947197258</v>
      </c>
      <c r="Q31">
        <f t="shared" si="8"/>
        <v>2.2155730437810491E-2</v>
      </c>
      <c r="R31">
        <f t="shared" si="9"/>
        <v>1.385557533652057E-2</v>
      </c>
      <c r="S31">
        <f t="shared" si="10"/>
        <v>231.28920794185419</v>
      </c>
      <c r="T31">
        <f t="shared" si="11"/>
        <v>29.229261232941269</v>
      </c>
      <c r="U31">
        <f t="shared" si="12"/>
        <v>28.8042612903226</v>
      </c>
      <c r="V31">
        <f t="shared" si="13"/>
        <v>3.9764444216472818</v>
      </c>
      <c r="W31">
        <f t="shared" si="14"/>
        <v>62.833500258780937</v>
      </c>
      <c r="X31">
        <f t="shared" si="15"/>
        <v>2.3810378683615614</v>
      </c>
      <c r="Y31">
        <f t="shared" si="16"/>
        <v>3.7894401212016087</v>
      </c>
      <c r="Z31">
        <f t="shared" si="17"/>
        <v>1.5954065532857205</v>
      </c>
      <c r="AA31">
        <f t="shared" si="18"/>
        <v>-15.685782344181337</v>
      </c>
      <c r="AB31">
        <f t="shared" si="19"/>
        <v>-132.77769824436791</v>
      </c>
      <c r="AC31">
        <f t="shared" si="20"/>
        <v>-9.7762550881529489</v>
      </c>
      <c r="AD31">
        <f t="shared" si="21"/>
        <v>73.049472265151991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53992.636076921568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517.98019230769205</v>
      </c>
      <c r="AR31">
        <v>568.01</v>
      </c>
      <c r="AS31">
        <f t="shared" si="27"/>
        <v>8.8079096657291189E-2</v>
      </c>
      <c r="AT31">
        <v>0.5</v>
      </c>
      <c r="AU31">
        <f t="shared" si="28"/>
        <v>1180.1826018530185</v>
      </c>
      <c r="AV31">
        <f t="shared" si="29"/>
        <v>4.234990744234775</v>
      </c>
      <c r="AW31">
        <f t="shared" si="30"/>
        <v>51.974708730932711</v>
      </c>
      <c r="AX31">
        <f t="shared" si="31"/>
        <v>0.29083995000088025</v>
      </c>
      <c r="AY31">
        <f t="shared" si="32"/>
        <v>4.0779606617606977E-3</v>
      </c>
      <c r="AZ31">
        <f t="shared" si="33"/>
        <v>4.7429974824386889</v>
      </c>
      <c r="BA31" t="s">
        <v>352</v>
      </c>
      <c r="BB31">
        <v>402.81</v>
      </c>
      <c r="BC31">
        <f t="shared" si="34"/>
        <v>165.2</v>
      </c>
      <c r="BD31">
        <f t="shared" si="35"/>
        <v>0.30284387222946696</v>
      </c>
      <c r="BE31">
        <f t="shared" si="36"/>
        <v>0.94222301496535821</v>
      </c>
      <c r="BF31">
        <f t="shared" si="37"/>
        <v>-0.339261216335347</v>
      </c>
      <c r="BG31">
        <f t="shared" si="38"/>
        <v>1.0579073057804906</v>
      </c>
      <c r="BH31">
        <f t="shared" si="39"/>
        <v>1399.9980645161299</v>
      </c>
      <c r="BI31">
        <f t="shared" si="40"/>
        <v>1180.1826018530185</v>
      </c>
      <c r="BJ31">
        <f t="shared" si="41"/>
        <v>0.84298873817437425</v>
      </c>
      <c r="BK31">
        <f t="shared" si="42"/>
        <v>0.19597747634874832</v>
      </c>
      <c r="BL31">
        <v>6</v>
      </c>
      <c r="BM31">
        <v>0.5</v>
      </c>
      <c r="BN31" t="s">
        <v>290</v>
      </c>
      <c r="BO31">
        <v>2</v>
      </c>
      <c r="BP31">
        <v>1608324475.5</v>
      </c>
      <c r="BQ31">
        <v>1399.71483870968</v>
      </c>
      <c r="BR31">
        <v>1405.3941935483899</v>
      </c>
      <c r="BS31">
        <v>23.2168064516129</v>
      </c>
      <c r="BT31">
        <v>22.799896774193499</v>
      </c>
      <c r="BU31">
        <v>1395.2967741935499</v>
      </c>
      <c r="BV31">
        <v>23.0259580645161</v>
      </c>
      <c r="BW31">
        <v>500.00580645161301</v>
      </c>
      <c r="BX31">
        <v>102.456709677419</v>
      </c>
      <c r="BY31">
        <v>9.9939245161290297E-2</v>
      </c>
      <c r="BZ31">
        <v>27.975577419354799</v>
      </c>
      <c r="CA31">
        <v>28.8042612903226</v>
      </c>
      <c r="CB31">
        <v>999.9</v>
      </c>
      <c r="CC31">
        <v>0</v>
      </c>
      <c r="CD31">
        <v>0</v>
      </c>
      <c r="CE31">
        <v>9998.4616129032293</v>
      </c>
      <c r="CF31">
        <v>0</v>
      </c>
      <c r="CG31">
        <v>350.76158064516102</v>
      </c>
      <c r="CH31">
        <v>1399.9980645161299</v>
      </c>
      <c r="CI31">
        <v>0.90001590322580605</v>
      </c>
      <c r="CJ31">
        <v>9.9983825806451598E-2</v>
      </c>
      <c r="CK31">
        <v>0</v>
      </c>
      <c r="CL31">
        <v>518.02</v>
      </c>
      <c r="CM31">
        <v>4.9993800000000004</v>
      </c>
      <c r="CN31">
        <v>7309.9016129032298</v>
      </c>
      <c r="CO31">
        <v>11164.367741935501</v>
      </c>
      <c r="CP31">
        <v>45.689032258064501</v>
      </c>
      <c r="CQ31">
        <v>48.125</v>
      </c>
      <c r="CR31">
        <v>46.436999999999998</v>
      </c>
      <c r="CS31">
        <v>47.686999999999998</v>
      </c>
      <c r="CT31">
        <v>47.328258064516099</v>
      </c>
      <c r="CU31">
        <v>1255.5238709677401</v>
      </c>
      <c r="CV31">
        <v>139.47419354838701</v>
      </c>
      <c r="CW31">
        <v>0</v>
      </c>
      <c r="CX31">
        <v>119.59999990463299</v>
      </c>
      <c r="CY31">
        <v>0</v>
      </c>
      <c r="CZ31">
        <v>517.98019230769205</v>
      </c>
      <c r="DA31">
        <v>-2.3759658098291698</v>
      </c>
      <c r="DB31">
        <v>-34.876239340041003</v>
      </c>
      <c r="DC31">
        <v>7309.72961538462</v>
      </c>
      <c r="DD31">
        <v>15</v>
      </c>
      <c r="DE31">
        <v>1608323903.0999999</v>
      </c>
      <c r="DF31" t="s">
        <v>332</v>
      </c>
      <c r="DG31">
        <v>1608323903.0999999</v>
      </c>
      <c r="DH31">
        <v>1608323900.0999999</v>
      </c>
      <c r="DI31">
        <v>12</v>
      </c>
      <c r="DJ31">
        <v>1.498</v>
      </c>
      <c r="DK31">
        <v>4.8000000000000001E-2</v>
      </c>
      <c r="DL31">
        <v>4.4180000000000001</v>
      </c>
      <c r="DM31">
        <v>0.191</v>
      </c>
      <c r="DN31">
        <v>604</v>
      </c>
      <c r="DO31">
        <v>23</v>
      </c>
      <c r="DP31">
        <v>0.5</v>
      </c>
      <c r="DQ31">
        <v>0.14000000000000001</v>
      </c>
      <c r="DR31">
        <v>4.2556202463972204</v>
      </c>
      <c r="DS31">
        <v>-3.5042445902159101E-3</v>
      </c>
      <c r="DT31">
        <v>0.111644549251447</v>
      </c>
      <c r="DU31">
        <v>1</v>
      </c>
      <c r="DV31">
        <v>-5.6851560000000001</v>
      </c>
      <c r="DW31">
        <v>-0.45395185761956902</v>
      </c>
      <c r="DX31">
        <v>0.13069873484722999</v>
      </c>
      <c r="DY31">
        <v>0</v>
      </c>
      <c r="DZ31">
        <v>0.41633226666666701</v>
      </c>
      <c r="EA31">
        <v>0.166318665183537</v>
      </c>
      <c r="EB31">
        <v>1.2046692597094399E-2</v>
      </c>
      <c r="EC31">
        <v>1</v>
      </c>
      <c r="ED31">
        <v>2</v>
      </c>
      <c r="EE31">
        <v>3</v>
      </c>
      <c r="EF31" t="s">
        <v>298</v>
      </c>
      <c r="EG31">
        <v>100</v>
      </c>
      <c r="EH31">
        <v>100</v>
      </c>
      <c r="EI31">
        <v>4.42</v>
      </c>
      <c r="EJ31">
        <v>0.19089999999999999</v>
      </c>
      <c r="EK31">
        <v>4.4176999999999698</v>
      </c>
      <c r="EL31">
        <v>0</v>
      </c>
      <c r="EM31">
        <v>0</v>
      </c>
      <c r="EN31">
        <v>0</v>
      </c>
      <c r="EO31">
        <v>0.190859999999997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9.6999999999999993</v>
      </c>
      <c r="EX31">
        <v>9.6999999999999993</v>
      </c>
      <c r="EY31">
        <v>2</v>
      </c>
      <c r="EZ31">
        <v>491.23</v>
      </c>
      <c r="FA31">
        <v>520.654</v>
      </c>
      <c r="FB31">
        <v>24.3902</v>
      </c>
      <c r="FC31">
        <v>32.1997</v>
      </c>
      <c r="FD31">
        <v>30.0001</v>
      </c>
      <c r="FE31">
        <v>32.065800000000003</v>
      </c>
      <c r="FF31">
        <v>32.114699999999999</v>
      </c>
      <c r="FG31">
        <v>58.2136</v>
      </c>
      <c r="FH31">
        <v>100</v>
      </c>
      <c r="FI31">
        <v>0</v>
      </c>
      <c r="FJ31">
        <v>24.3886</v>
      </c>
      <c r="FK31">
        <v>1405.48</v>
      </c>
      <c r="FL31">
        <v>0</v>
      </c>
      <c r="FM31">
        <v>100.97499999999999</v>
      </c>
      <c r="FN31">
        <v>100.518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2020-12-18T12:49:56Z</dcterms:created>
  <dcterms:modified xsi:type="dcterms:W3CDTF">2021-05-04T23:51:35Z</dcterms:modified>
</cp:coreProperties>
</file>