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A919D0E3-DB34-4B38-81AE-DFD677C060DA}" xr6:coauthVersionLast="46" xr6:coauthVersionMax="46" xr10:uidLastSave="{00000000-0000-0000-0000-000000000000}"/>
  <bookViews>
    <workbookView xWindow="3840" yWindow="384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I31" i="1" s="1"/>
  <c r="BH31" i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M30" i="1"/>
  <c r="AN30" i="1" s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H29" i="1"/>
  <c r="AG29" i="1"/>
  <c r="I29" i="1" s="1"/>
  <c r="Y29" i="1"/>
  <c r="X29" i="1"/>
  <c r="W29" i="1" s="1"/>
  <c r="P29" i="1"/>
  <c r="N29" i="1"/>
  <c r="K29" i="1"/>
  <c r="J29" i="1"/>
  <c r="AV29" i="1" s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H28" i="1"/>
  <c r="AG28" i="1"/>
  <c r="J28" i="1" s="1"/>
  <c r="AV28" i="1" s="1"/>
  <c r="Y28" i="1"/>
  <c r="X28" i="1"/>
  <c r="W28" i="1" s="1"/>
  <c r="P28" i="1"/>
  <c r="N28" i="1"/>
  <c r="K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 s="1"/>
  <c r="Y26" i="1"/>
  <c r="X26" i="1"/>
  <c r="W26" i="1" s="1"/>
  <c r="P26" i="1"/>
  <c r="BK25" i="1"/>
  <c r="BJ25" i="1"/>
  <c r="BI25" i="1"/>
  <c r="AU25" i="1" s="1"/>
  <c r="AW25" i="1" s="1"/>
  <c r="BH25" i="1"/>
  <c r="BG25" i="1"/>
  <c r="BF25" i="1"/>
  <c r="BE25" i="1"/>
  <c r="BD25" i="1"/>
  <c r="BC25" i="1"/>
  <c r="AZ25" i="1"/>
  <c r="AX25" i="1"/>
  <c r="AS25" i="1"/>
  <c r="AN25" i="1"/>
  <c r="AM25" i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I23" i="1" s="1"/>
  <c r="BH23" i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H21" i="1"/>
  <c r="AG21" i="1"/>
  <c r="I21" i="1" s="1"/>
  <c r="Y21" i="1"/>
  <c r="X21" i="1"/>
  <c r="W21" i="1" s="1"/>
  <c r="P21" i="1"/>
  <c r="K21" i="1"/>
  <c r="J21" i="1"/>
  <c r="AV21" i="1" s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H20" i="1"/>
  <c r="AG20" i="1"/>
  <c r="J20" i="1" s="1"/>
  <c r="AV20" i="1" s="1"/>
  <c r="Y20" i="1"/>
  <c r="X20" i="1"/>
  <c r="W20" i="1" s="1"/>
  <c r="P20" i="1"/>
  <c r="N20" i="1"/>
  <c r="K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S18" i="1" s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 s="1"/>
  <c r="Y18" i="1"/>
  <c r="X18" i="1"/>
  <c r="W18" i="1" s="1"/>
  <c r="P18" i="1"/>
  <c r="BK17" i="1"/>
  <c r="BJ17" i="1"/>
  <c r="BI17" i="1"/>
  <c r="AU17" i="1" s="1"/>
  <c r="AW17" i="1" s="1"/>
  <c r="BH17" i="1"/>
  <c r="BG17" i="1"/>
  <c r="BF17" i="1"/>
  <c r="BE17" i="1"/>
  <c r="BD17" i="1"/>
  <c r="BC17" i="1"/>
  <c r="AZ17" i="1"/>
  <c r="AX17" i="1"/>
  <c r="AS17" i="1"/>
  <c r="AN17" i="1"/>
  <c r="AM17" i="1"/>
  <c r="AI17" i="1"/>
  <c r="AG17" i="1" s="1"/>
  <c r="Y17" i="1"/>
  <c r="W17" i="1" s="1"/>
  <c r="X17" i="1"/>
  <c r="P17" i="1"/>
  <c r="AU19" i="1" l="1"/>
  <c r="AW19" i="1" s="1"/>
  <c r="S19" i="1"/>
  <c r="AU21" i="1"/>
  <c r="AW21" i="1" s="1"/>
  <c r="S21" i="1"/>
  <c r="AU29" i="1"/>
  <c r="S29" i="1"/>
  <c r="AW18" i="1"/>
  <c r="AU27" i="1"/>
  <c r="S27" i="1"/>
  <c r="AH24" i="1"/>
  <c r="I24" i="1"/>
  <c r="N24" i="1"/>
  <c r="K24" i="1"/>
  <c r="J24" i="1"/>
  <c r="AV24" i="1" s="1"/>
  <c r="AY24" i="1" s="1"/>
  <c r="K25" i="1"/>
  <c r="N25" i="1"/>
  <c r="J25" i="1"/>
  <c r="AV25" i="1" s="1"/>
  <c r="AY25" i="1" s="1"/>
  <c r="I25" i="1"/>
  <c r="AH25" i="1"/>
  <c r="AW29" i="1"/>
  <c r="K17" i="1"/>
  <c r="I17" i="1"/>
  <c r="J17" i="1"/>
  <c r="AV17" i="1" s="1"/>
  <c r="AY17" i="1" s="1"/>
  <c r="AH17" i="1"/>
  <c r="N17" i="1"/>
  <c r="AU22" i="1"/>
  <c r="AW22" i="1" s="1"/>
  <c r="S22" i="1"/>
  <c r="AU30" i="1"/>
  <c r="AW30" i="1" s="1"/>
  <c r="S30" i="1"/>
  <c r="AW27" i="1"/>
  <c r="J26" i="1"/>
  <c r="AV26" i="1" s="1"/>
  <c r="AY26" i="1" s="1"/>
  <c r="I26" i="1"/>
  <c r="AH26" i="1"/>
  <c r="K26" i="1"/>
  <c r="N26" i="1"/>
  <c r="J18" i="1"/>
  <c r="AV18" i="1" s="1"/>
  <c r="AY18" i="1" s="1"/>
  <c r="I18" i="1"/>
  <c r="AH18" i="1"/>
  <c r="N18" i="1"/>
  <c r="K18" i="1"/>
  <c r="AW23" i="1"/>
  <c r="S23" i="1"/>
  <c r="AU23" i="1"/>
  <c r="N27" i="1"/>
  <c r="AH27" i="1"/>
  <c r="K27" i="1"/>
  <c r="J27" i="1"/>
  <c r="AV27" i="1" s="1"/>
  <c r="AY27" i="1" s="1"/>
  <c r="I27" i="1"/>
  <c r="S28" i="1"/>
  <c r="AU28" i="1"/>
  <c r="AW28" i="1" s="1"/>
  <c r="S31" i="1"/>
  <c r="AU31" i="1"/>
  <c r="AW31" i="1" s="1"/>
  <c r="AY29" i="1"/>
  <c r="N19" i="1"/>
  <c r="K19" i="1"/>
  <c r="AH19" i="1"/>
  <c r="J19" i="1"/>
  <c r="AV19" i="1" s="1"/>
  <c r="AY19" i="1" s="1"/>
  <c r="I19" i="1"/>
  <c r="S20" i="1"/>
  <c r="AU20" i="1"/>
  <c r="AW20" i="1" s="1"/>
  <c r="AA21" i="1"/>
  <c r="AA29" i="1"/>
  <c r="AH22" i="1"/>
  <c r="AH30" i="1"/>
  <c r="I22" i="1"/>
  <c r="N23" i="1"/>
  <c r="S24" i="1"/>
  <c r="I30" i="1"/>
  <c r="N31" i="1"/>
  <c r="J30" i="1"/>
  <c r="AV30" i="1" s="1"/>
  <c r="AY30" i="1" s="1"/>
  <c r="I20" i="1"/>
  <c r="N21" i="1"/>
  <c r="K22" i="1"/>
  <c r="AH23" i="1"/>
  <c r="I28" i="1"/>
  <c r="K30" i="1"/>
  <c r="AH31" i="1"/>
  <c r="J22" i="1"/>
  <c r="AV22" i="1" s="1"/>
  <c r="AY22" i="1" s="1"/>
  <c r="S17" i="1"/>
  <c r="I23" i="1"/>
  <c r="S25" i="1"/>
  <c r="I31" i="1"/>
  <c r="J23" i="1"/>
  <c r="AV23" i="1" s="1"/>
  <c r="AY23" i="1" s="1"/>
  <c r="J31" i="1"/>
  <c r="AV31" i="1" s="1"/>
  <c r="AY31" i="1" l="1"/>
  <c r="AA30" i="1"/>
  <c r="AA17" i="1"/>
  <c r="T21" i="1"/>
  <c r="U21" i="1" s="1"/>
  <c r="AA28" i="1"/>
  <c r="T24" i="1"/>
  <c r="U24" i="1" s="1"/>
  <c r="AA27" i="1"/>
  <c r="T22" i="1"/>
  <c r="U22" i="1" s="1"/>
  <c r="T27" i="1"/>
  <c r="U27" i="1" s="1"/>
  <c r="Q27" i="1" s="1"/>
  <c r="O27" i="1" s="1"/>
  <c r="R27" i="1" s="1"/>
  <c r="L27" i="1" s="1"/>
  <c r="M27" i="1" s="1"/>
  <c r="AA31" i="1"/>
  <c r="Q31" i="1"/>
  <c r="O31" i="1" s="1"/>
  <c r="R31" i="1" s="1"/>
  <c r="L31" i="1" s="1"/>
  <c r="M31" i="1" s="1"/>
  <c r="AA26" i="1"/>
  <c r="AY21" i="1"/>
  <c r="AY20" i="1"/>
  <c r="T20" i="1"/>
  <c r="U20" i="1" s="1"/>
  <c r="AA23" i="1"/>
  <c r="T31" i="1"/>
  <c r="U31" i="1" s="1"/>
  <c r="AA18" i="1"/>
  <c r="Q18" i="1"/>
  <c r="O18" i="1" s="1"/>
  <c r="R18" i="1" s="1"/>
  <c r="L18" i="1" s="1"/>
  <c r="M18" i="1" s="1"/>
  <c r="Q24" i="1"/>
  <c r="O24" i="1" s="1"/>
  <c r="R24" i="1" s="1"/>
  <c r="L24" i="1" s="1"/>
  <c r="M24" i="1" s="1"/>
  <c r="AA24" i="1"/>
  <c r="T29" i="1"/>
  <c r="U29" i="1" s="1"/>
  <c r="T19" i="1"/>
  <c r="U19" i="1" s="1"/>
  <c r="T17" i="1"/>
  <c r="U17" i="1" s="1"/>
  <c r="AA20" i="1"/>
  <c r="AA19" i="1"/>
  <c r="Q19" i="1"/>
  <c r="O19" i="1" s="1"/>
  <c r="R19" i="1" s="1"/>
  <c r="L19" i="1" s="1"/>
  <c r="M19" i="1" s="1"/>
  <c r="AA25" i="1"/>
  <c r="Q25" i="1"/>
  <c r="O25" i="1" s="1"/>
  <c r="R25" i="1" s="1"/>
  <c r="L25" i="1" s="1"/>
  <c r="M25" i="1" s="1"/>
  <c r="T25" i="1"/>
  <c r="U25" i="1" s="1"/>
  <c r="AA22" i="1"/>
  <c r="T30" i="1"/>
  <c r="U30" i="1" s="1"/>
  <c r="T26" i="1"/>
  <c r="U26" i="1" s="1"/>
  <c r="T28" i="1"/>
  <c r="U28" i="1" s="1"/>
  <c r="T23" i="1"/>
  <c r="U23" i="1" s="1"/>
  <c r="T18" i="1"/>
  <c r="U18" i="1" s="1"/>
  <c r="AY28" i="1"/>
  <c r="V22" i="1" l="1"/>
  <c r="Z22" i="1" s="1"/>
  <c r="AC22" i="1"/>
  <c r="AB22" i="1"/>
  <c r="AC21" i="1"/>
  <c r="AD21" i="1" s="1"/>
  <c r="V21" i="1"/>
  <c r="Z21" i="1" s="1"/>
  <c r="AB21" i="1"/>
  <c r="Q21" i="1"/>
  <c r="O21" i="1" s="1"/>
  <c r="R21" i="1" s="1"/>
  <c r="L21" i="1" s="1"/>
  <c r="M21" i="1" s="1"/>
  <c r="AB23" i="1"/>
  <c r="V23" i="1"/>
  <c r="Z23" i="1" s="1"/>
  <c r="AC23" i="1"/>
  <c r="AC25" i="1"/>
  <c r="AB25" i="1"/>
  <c r="V25" i="1"/>
  <c r="Z25" i="1" s="1"/>
  <c r="AC17" i="1"/>
  <c r="AB17" i="1"/>
  <c r="V17" i="1"/>
  <c r="Z17" i="1" s="1"/>
  <c r="V19" i="1"/>
  <c r="Z19" i="1" s="1"/>
  <c r="AC19" i="1"/>
  <c r="AB19" i="1"/>
  <c r="Q17" i="1"/>
  <c r="O17" i="1" s="1"/>
  <c r="R17" i="1" s="1"/>
  <c r="L17" i="1" s="1"/>
  <c r="M17" i="1" s="1"/>
  <c r="V20" i="1"/>
  <c r="Z20" i="1" s="1"/>
  <c r="AC20" i="1"/>
  <c r="AB20" i="1"/>
  <c r="AC28" i="1"/>
  <c r="AD28" i="1" s="1"/>
  <c r="V28" i="1"/>
  <c r="Z28" i="1" s="1"/>
  <c r="AB28" i="1"/>
  <c r="V26" i="1"/>
  <c r="Z26" i="1" s="1"/>
  <c r="AC26" i="1"/>
  <c r="AD26" i="1" s="1"/>
  <c r="AB26" i="1"/>
  <c r="V31" i="1"/>
  <c r="Z31" i="1" s="1"/>
  <c r="AC31" i="1"/>
  <c r="AD31" i="1" s="1"/>
  <c r="AB31" i="1"/>
  <c r="Q26" i="1"/>
  <c r="O26" i="1" s="1"/>
  <c r="R26" i="1" s="1"/>
  <c r="L26" i="1" s="1"/>
  <c r="M26" i="1" s="1"/>
  <c r="V30" i="1"/>
  <c r="Z30" i="1" s="1"/>
  <c r="AC30" i="1"/>
  <c r="AB30" i="1"/>
  <c r="V24" i="1"/>
  <c r="Z24" i="1" s="1"/>
  <c r="AC24" i="1"/>
  <c r="AB24" i="1"/>
  <c r="Q30" i="1"/>
  <c r="O30" i="1" s="1"/>
  <c r="R30" i="1" s="1"/>
  <c r="L30" i="1" s="1"/>
  <c r="M30" i="1" s="1"/>
  <c r="V29" i="1"/>
  <c r="Z29" i="1" s="1"/>
  <c r="AC29" i="1"/>
  <c r="Q29" i="1"/>
  <c r="O29" i="1" s="1"/>
  <c r="R29" i="1" s="1"/>
  <c r="L29" i="1" s="1"/>
  <c r="M29" i="1" s="1"/>
  <c r="AB29" i="1"/>
  <c r="Q23" i="1"/>
  <c r="O23" i="1" s="1"/>
  <c r="R23" i="1" s="1"/>
  <c r="L23" i="1" s="1"/>
  <c r="M23" i="1" s="1"/>
  <c r="V18" i="1"/>
  <c r="Z18" i="1" s="1"/>
  <c r="AC18" i="1"/>
  <c r="AD18" i="1" s="1"/>
  <c r="AB18" i="1"/>
  <c r="Q22" i="1"/>
  <c r="O22" i="1" s="1"/>
  <c r="R22" i="1" s="1"/>
  <c r="L22" i="1" s="1"/>
  <c r="M22" i="1" s="1"/>
  <c r="Q20" i="1"/>
  <c r="O20" i="1" s="1"/>
  <c r="R20" i="1" s="1"/>
  <c r="L20" i="1" s="1"/>
  <c r="M20" i="1" s="1"/>
  <c r="V27" i="1"/>
  <c r="Z27" i="1" s="1"/>
  <c r="AC27" i="1"/>
  <c r="AD27" i="1" s="1"/>
  <c r="AB27" i="1"/>
  <c r="Q28" i="1"/>
  <c r="O28" i="1" s="1"/>
  <c r="R28" i="1" s="1"/>
  <c r="L28" i="1" s="1"/>
  <c r="M28" i="1" s="1"/>
  <c r="AD24" i="1" l="1"/>
  <c r="AD20" i="1"/>
  <c r="AD17" i="1"/>
  <c r="AD30" i="1"/>
  <c r="AD25" i="1"/>
  <c r="AD29" i="1"/>
  <c r="AD19" i="1"/>
  <c r="AD23" i="1"/>
  <c r="AD22" i="1"/>
</calcChain>
</file>

<file path=xl/sharedStrings.xml><?xml version="1.0" encoding="utf-8"?>
<sst xmlns="http://schemas.openxmlformats.org/spreadsheetml/2006/main" count="693" uniqueCount="353">
  <si>
    <t>File opened</t>
  </si>
  <si>
    <t>2020-12-18 12:21:26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</si>
  <si>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</si>
  <si>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</si>
  <si>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</si>
  <si>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</si>
  <si>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</si>
  <si>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</si>
  <si>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</si>
  <si>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</si>
  <si>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</si>
  <si>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</si>
  <si>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</si>
  <si>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{"h2oaspan2b": "0.070146", "co2bspanconc2": "299.2", "ssa_ref": "35809.5", "co2aspan2": "-0.0279682", "h2obspan2b": "0.0705964", "flowazero": "0.29042", "h2obspanconc2": "0", "oxygen": "21", "tazero": "0.0863571", "h2oaspanconc1": "12.28", "co2bzero": "0.964262", "ssb_ref": "37377.7", "co2aspanconc2": "299.2", "h2oaspan2": "0", "h2oaspanconc2": "0", "tbzero": "0.134552", "co2azero": "0.965182", "co2aspan1": "1.00054", "co2bspanconc1": "2500", "co2aspan2a": "0.308883", "h2obspan1": "0.99587", "h2obzero": "1.1444", "h2obspanconc1": "12.28", "chamberpressurezero": "2.68126", "co2aspanconc1": "2500", "h2oazero": "1.13424", "co2aspan2b": "0.306383", "co2bspan2a": "0.310949", "h2obspan2": "0", "flowmeterzero": "1.00299", "co2bspan2b": "0.308367", "flowbzero": "0.29097", "co2bspan1": "1.00108", "co2bspan2": "-0.0301809", "h2oaspan1": "1.00771", "h2oaspan2a": "0.0696095",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</si>
  <si>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</si>
  <si>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</si>
  <si>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</si>
  <si>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</si>
  <si>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</si>
  <si>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</si>
  <si>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</si>
  <si>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</si>
  <si>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</si>
  <si>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12:21:26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</si>
  <si>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</si>
  <si>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</si>
  <si>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</si>
  <si>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</si>
  <si>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</si>
  <si>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</si>
  <si>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</si>
  <si>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</si>
  <si>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</si>
  <si>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</si>
  <si>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</si>
  <si>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</si>
  <si>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</si>
  <si>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</si>
  <si>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</si>
  <si>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</si>
  <si>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</si>
  <si>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</si>
  <si>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</si>
  <si>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</si>
  <si>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</si>
  <si>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</si>
  <si>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</si>
  <si>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</si>
  <si>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</si>
  <si>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</si>
  <si>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</si>
  <si>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</si>
  <si>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</si>
  <si>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</si>
  <si>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</si>
  <si>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</si>
  <si>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</si>
  <si>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</si>
  <si>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</si>
  <si>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</si>
  <si>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</si>
  <si>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</si>
  <si>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</si>
  <si>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</si>
  <si>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</si>
  <si>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</si>
  <si>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</si>
  <si>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</si>
  <si>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</si>
  <si>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</si>
  <si>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</si>
  <si>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</si>
  <si>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</si>
  <si>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</si>
  <si>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</si>
  <si>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</si>
  <si>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</si>
  <si>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3.18424 68.5063 372.908 628.437 891.362 1107.36 1304.37 1487.42</t>
  </si>
  <si>
    <t>Fs_true</t>
  </si>
  <si>
    <t>0.322834 100.449 403.65 601.276 803.112 1000.97 1201.18 1400.71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</si>
  <si>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</si>
  <si>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</si>
  <si>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</si>
  <si>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</si>
  <si>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</si>
  <si>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</si>
  <si>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</si>
  <si>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</si>
  <si>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</si>
  <si>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</si>
  <si>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</si>
  <si>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</si>
  <si>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</si>
  <si>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</si>
  <si>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</si>
  <si>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</si>
  <si>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</si>
  <si>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</si>
  <si>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</si>
  <si>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</si>
  <si>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</si>
  <si>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</si>
  <si>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</si>
  <si>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</si>
  <si>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</si>
  <si>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</si>
  <si>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</si>
  <si>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</si>
  <si>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</si>
  <si>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</si>
  <si>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</si>
  <si>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</si>
  <si>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</si>
  <si>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</si>
  <si>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</si>
  <si>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</si>
  <si>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</si>
  <si>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</si>
  <si>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</si>
  <si>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</si>
  <si>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</si>
  <si>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</si>
  <si>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</si>
  <si>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</si>
  <si>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</si>
  <si>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</si>
  <si>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</si>
  <si>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</si>
  <si>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</si>
  <si>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</si>
  <si>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</si>
  <si>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</si>
  <si>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</si>
  <si>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</si>
  <si>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</si>
  <si>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</si>
  <si>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</si>
  <si>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</si>
  <si>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</si>
  <si>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</si>
  <si>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</si>
  <si>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</si>
  <si>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</si>
  <si>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</si>
  <si>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</si>
  <si>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</si>
  <si>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</si>
  <si>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</si>
  <si>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</si>
  <si>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</si>
  <si>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</si>
  <si>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</si>
  <si>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</si>
  <si>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</si>
  <si>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</si>
  <si>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</si>
  <si>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</si>
  <si>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</si>
  <si>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</si>
  <si>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</si>
  <si>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</si>
  <si>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</si>
  <si>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</si>
  <si>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</si>
  <si>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</si>
  <si>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</si>
  <si>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</si>
  <si>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</si>
  <si>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</si>
  <si>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</si>
  <si>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</si>
  <si>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</si>
  <si>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</si>
  <si>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</si>
  <si>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</si>
  <si>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</si>
  <si>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</si>
  <si>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</si>
  <si>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</si>
  <si>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</si>
  <si>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</si>
  <si>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</si>
  <si>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</si>
  <si>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</si>
  <si>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</si>
  <si>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</si>
  <si>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</si>
  <si>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</si>
  <si>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</si>
  <si>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</si>
  <si>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</si>
  <si>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</si>
  <si>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</si>
  <si>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</si>
  <si>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</si>
  <si>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</si>
  <si>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</si>
  <si>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</si>
  <si>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</si>
  <si>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</si>
  <si>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</si>
  <si>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</si>
  <si>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</si>
  <si>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</si>
  <si>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</si>
  <si>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</si>
  <si>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</si>
  <si>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</si>
  <si>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</si>
  <si>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</si>
  <si>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</si>
  <si>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</si>
  <si>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</si>
  <si>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</si>
  <si>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</si>
  <si>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</si>
  <si>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</si>
  <si>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</si>
  <si>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</si>
  <si>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</si>
  <si>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</si>
  <si>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</si>
  <si>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</si>
  <si>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</si>
  <si>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</si>
  <si>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</si>
  <si>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</si>
  <si>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</si>
  <si>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</si>
  <si>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</si>
  <si>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</si>
  <si>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</si>
  <si>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</si>
  <si>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</si>
  <si>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</si>
  <si>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</si>
  <si>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</si>
  <si>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</si>
  <si>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</si>
  <si>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</si>
  <si>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</si>
  <si>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</si>
  <si>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</si>
  <si>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</si>
  <si>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</si>
  <si>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</si>
  <si>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</si>
  <si>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</si>
  <si>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</si>
  <si>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</si>
  <si>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</si>
  <si>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</si>
  <si>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</si>
  <si>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</si>
  <si>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</si>
  <si>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</si>
  <si>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</si>
  <si>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</si>
  <si>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</si>
  <si>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</si>
  <si>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</si>
  <si>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</si>
  <si>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</si>
  <si>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</si>
  <si>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</si>
  <si>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</si>
  <si>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</si>
  <si>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</si>
  <si>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</si>
  <si>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</si>
  <si>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</si>
  <si>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</si>
  <si>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</si>
  <si>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</si>
  <si>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</si>
  <si>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</si>
  <si>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</si>
  <si>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</si>
  <si>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</si>
  <si>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</si>
  <si>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</si>
  <si>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</si>
  <si>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</si>
  <si>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12:26:11</t>
  </si>
  <si>
    <t>12:26:11</t>
  </si>
  <si>
    <t>1149</t>
  </si>
  <si>
    <t>_1</t>
  </si>
  <si>
    <t>RECT-4143-20200907-06_33_50</t>
  </si>
  <si>
    <t>RECT-8619-20201218-12_26_15</t>
  </si>
  <si>
    <t>DARK-8620-20201218-12_26_17</t>
  </si>
  <si>
    <t>0: Broadleaf</t>
  </si>
  <si>
    <t>12:19:18</t>
  </si>
  <si>
    <t>0/3</t>
  </si>
  <si>
    <t>20201218 12:27:46</t>
  </si>
  <si>
    <t>12:27:46</t>
  </si>
  <si>
    <t>RECT-8621-20201218-12_27_50</t>
  </si>
  <si>
    <t>DARK-8622-20201218-12_27_52</t>
  </si>
  <si>
    <t>3/3</t>
  </si>
  <si>
    <t>20201218 12:28:48</t>
  </si>
  <si>
    <t>12:28:48</t>
  </si>
  <si>
    <t>RECT-8623-20201218-12_28_52</t>
  </si>
  <si>
    <t>DARK-8624-20201218-12_28_54</t>
  </si>
  <si>
    <t>20201218 12:30:49</t>
  </si>
  <si>
    <t>12:30:49</t>
  </si>
  <si>
    <t>RECT-8625-20201218-12_30_52</t>
  </si>
  <si>
    <t>DARK-8626-20201218-12_30_54</t>
  </si>
  <si>
    <t>12:31:15</t>
  </si>
  <si>
    <t>1/3</t>
  </si>
  <si>
    <t>20201218 12:32:38</t>
  </si>
  <si>
    <t>12:32:38</t>
  </si>
  <si>
    <t>RECT-8627-20201218-12_32_42</t>
  </si>
  <si>
    <t>DARK-8628-20201218-12_32_44</t>
  </si>
  <si>
    <t>20201218 12:33:56</t>
  </si>
  <si>
    <t>12:33:56</t>
  </si>
  <si>
    <t>RECT-8629-20201218-12_34_00</t>
  </si>
  <si>
    <t>DARK-8630-20201218-12_34_02</t>
  </si>
  <si>
    <t>20201218 12:35:08</t>
  </si>
  <si>
    <t>12:35:08</t>
  </si>
  <si>
    <t>RECT-8631-20201218-12_35_12</t>
  </si>
  <si>
    <t>DARK-8632-20201218-12_35_14</t>
  </si>
  <si>
    <t>20201218 12:36:18</t>
  </si>
  <si>
    <t>12:36:18</t>
  </si>
  <si>
    <t>RECT-8633-20201218-12_36_22</t>
  </si>
  <si>
    <t>DARK-8634-20201218-12_36_23</t>
  </si>
  <si>
    <t>20201218 12:37:29</t>
  </si>
  <si>
    <t>12:37:29</t>
  </si>
  <si>
    <t>RECT-8635-20201218-12_37_33</t>
  </si>
  <si>
    <t>DARK-8636-20201218-12_37_35</t>
  </si>
  <si>
    <t>20201218 12:38:41</t>
  </si>
  <si>
    <t>12:38:41</t>
  </si>
  <si>
    <t>RECT-8637-20201218-12_38_45</t>
  </si>
  <si>
    <t>DARK-8638-20201218-12_38_47</t>
  </si>
  <si>
    <t>20201218 12:39:47</t>
  </si>
  <si>
    <t>12:39:47</t>
  </si>
  <si>
    <t>RECT-8639-20201218-12_39_51</t>
  </si>
  <si>
    <t>DARK-8640-20201218-12_39_53</t>
  </si>
  <si>
    <t>20201218 12:41:42</t>
  </si>
  <si>
    <t>12:41:42</t>
  </si>
  <si>
    <t>RECT-8641-20201218-12_41_46</t>
  </si>
  <si>
    <t>DARK-8642-20201218-12_41_48</t>
  </si>
  <si>
    <t>12:42:11</t>
  </si>
  <si>
    <t>20201218 12:44:10</t>
  </si>
  <si>
    <t>12:44:10</t>
  </si>
  <si>
    <t>RECT-8643-20201218-12_44_14</t>
  </si>
  <si>
    <t>DARK-8644-20201218-12_44_16</t>
  </si>
  <si>
    <t>20201218 12:46:11</t>
  </si>
  <si>
    <t>12:46:11</t>
  </si>
  <si>
    <t>RECT-8645-20201218-12_46_14</t>
  </si>
  <si>
    <t>DARK-8646-20201218-12_46_16</t>
  </si>
  <si>
    <t>20201218 12:48:11</t>
  </si>
  <si>
    <t>12:48:11</t>
  </si>
  <si>
    <t>RECT-8647-20201218-12_48_15</t>
  </si>
  <si>
    <t>DARK-8648-20201218-12_48_17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</si>
</sst>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1608323171.5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1608323163.5</v>
      </c>
      <c r="I17">
        <f t="shared" ref="I17:I31" si="0">BW17*AG17*(BS17-BT17)/(100*BL17*(1000-AG17*BS17))</f>
        <v>1.8429818335303153E-3</v>
      </c>
      <c r="J17">
        <f t="shared" ref="J17:J31" si="1">BW17*AG17*(BR17-BQ17*(1000-AG17*BT17)/(1000-AG17*BS17))/(100*BL17)</f>
        <v>6.78111277085317</v>
      </c>
      <c r="K17">
        <f t="shared" ref="K17:K31" si="2">BQ17 - IF(AG17&gt;1, J17*BL17*100/(AI17*CE17), 0)</f>
        <v>401.72203225806498</v>
      </c>
      <c r="L17">
        <f t="shared" ref="L17:L31" si="3">((R17-I17/2)*K17-J17)/(R17+I17/2)</f>
        <v>285.88148944400007</v>
      </c>
      <c r="M17">
        <f t="shared" ref="M17:M31" si="4">L17*(BX17+BY17)/1000</f>
        <v>29.356861897904945</v>
      </c>
      <c r="N17">
        <f t="shared" ref="N17:N31" si="5">(BQ17 - IF(AG17&gt;1, J17*BL17*100/(AI17*CE17), 0))*(BX17+BY17)/1000</f>
        <v>41.252402333855407</v>
      </c>
      <c r="O17">
        <f t="shared" ref="O17:O31" si="6">2/((1/Q17-1/P17)+SIGN(Q17)*SQRT((1/Q17-1/P17)*(1/Q17-1/P17) + 4*BM17/((BM17+1)*(BM17+1))*(2*1/Q17*1/P17-1/P17*1/P17)))</f>
        <v>0.10411604842179735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2.9743537034780734</v>
      </c>
      <c r="Q17">
        <f t="shared" ref="Q17:Q31" si="8">I17*(1000-(1000*0.61365*EXP(17.502*U17/(240.97+U17))/(BX17+BY17)+BS17)/2)/(1000*0.61365*EXP(17.502*U17/(240.97+U17))/(BX17+BY17)-BS17)</f>
        <v>0.10213291260261832</v>
      </c>
      <c r="R17">
        <f t="shared" ref="R17:R31" si="9">1/((BM17+1)/(O17/1.6)+1/(P17/1.37)) + BM17/((BM17+1)/(O17/1.6) + BM17/(P17/1.37))</f>
        <v>6.4008101052657473E-2</v>
      </c>
      <c r="S17">
        <f t="shared" ref="S17:S31" si="10">(BI17*BK17)</f>
        <v>231.29157032474129</v>
      </c>
      <c r="T17">
        <f t="shared" ref="T17:T31" si="11">(BZ17+(S17+2*0.95*0.0000000567*(((BZ17+$B$7)+273)^4-(BZ17+273)^4)-44100*I17)/(1.84*29.3*P17+8*0.95*0.0000000567*(BZ17+273)^3))</f>
        <v>28.7822786887556</v>
      </c>
      <c r="U17">
        <f t="shared" ref="U17:U31" si="12">($C$7*CA17+$D$7*CB17+$E$7*T17)</f>
        <v>28.5336580645161</v>
      </c>
      <c r="V17">
        <f t="shared" ref="V17:V31" si="13">0.61365*EXP(17.502*U17/(240.97+U17))</f>
        <v>3.9145132564116056</v>
      </c>
      <c r="W17">
        <f t="shared" ref="W17:W31" si="14">(X17/Y17*100)</f>
        <v>56.04903784675129</v>
      </c>
      <c r="X17">
        <f t="shared" ref="X17:X31" si="15">BS17*(BX17+BY17)/1000</f>
        <v>2.1159075513411469</v>
      </c>
      <c r="Y17">
        <f t="shared" ref="Y17:Y31" si="16">0.61365*EXP(17.502*BZ17/(240.97+BZ17))</f>
        <v>3.7751005773309436</v>
      </c>
      <c r="Z17">
        <f t="shared" ref="Z17:Z31" si="17">(V17-BS17*(BX17+BY17)/1000)</f>
        <v>1.7986057050704587</v>
      </c>
      <c r="AA17">
        <f t="shared" ref="AA17:AA31" si="18">(-I17*44100)</f>
        <v>-81.275498858686902</v>
      </c>
      <c r="AB17">
        <f t="shared" ref="AB17:AB31" si="19">2*29.3*P17*0.92*(BZ17-U17)</f>
        <v>-99.914107585084565</v>
      </c>
      <c r="AC17">
        <f t="shared" ref="AC17:AC31" si="20">2*0.95*0.0000000567*(((BZ17+$B$7)+273)^4-(U17+273)^4)</f>
        <v>-7.3384853578762632</v>
      </c>
      <c r="AD17">
        <f t="shared" ref="AD17:AD31" si="21">S17+AC17+AA17+AB17</f>
        <v>42.763478523093539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54075.767444521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1016.2956</v>
      </c>
      <c r="AR17">
        <v>1164.92</v>
      </c>
      <c r="AS17">
        <f t="shared" ref="AS17:AS31" si="27">1-AQ17/AR17</f>
        <v>0.12758335336332116</v>
      </c>
      <c r="AT17">
        <v>0.5</v>
      </c>
      <c r="AU17">
        <f t="shared" ref="AU17:AU31" si="28">BI17</f>
        <v>1180.1841007474002</v>
      </c>
      <c r="AV17">
        <f t="shared" ref="AV17:AV31" si="29">J17</f>
        <v>6.78111277085317</v>
      </c>
      <c r="AW17">
        <f t="shared" ref="AW17:AW31" si="30">AS17*AT17*AU17</f>
        <v>75.285922579714494</v>
      </c>
      <c r="AX17">
        <f t="shared" ref="AX17:AX31" si="31">BC17/AR17</f>
        <v>0.29917075850702202</v>
      </c>
      <c r="AY17">
        <f t="shared" ref="AY17:AY31" si="32">(AV17-AO17)/AU17</f>
        <v>6.2353494221868361E-3</v>
      </c>
      <c r="AZ17">
        <f t="shared" ref="AZ17:AZ31" si="33">(AL17-AR17)/AR17</f>
        <v>1.8002609621261543</v>
      </c>
      <c r="BA17" t="s">
        <v>289</v>
      </c>
      <c r="BB17">
        <v>816.41</v>
      </c>
      <c r="BC17">
        <f t="shared" ref="BC17:BC31" si="34">AR17-BB17</f>
        <v>348.5100000000001</v>
      </c>
      <c r="BD17">
        <f t="shared" ref="BD17:BD31" si="35">(AR17-AQ17)/(AR17-BB17)</f>
        <v>0.42645662965194686</v>
      </c>
      <c r="BE17">
        <f t="shared" ref="BE17:BE31" si="36">(AL17-AR17)/(AL17-BB17)</f>
        <v>0.85749917200603509</v>
      </c>
      <c r="BF17">
        <f t="shared" ref="BF17:BF31" si="37">(AR17-AQ17)/(AR17-AK17)</f>
        <v>0.33068570333198688</v>
      </c>
      <c r="BG17">
        <f t="shared" ref="BG17:BG31" si="38">(AL17-AR17)/(AL17-AK17)</f>
        <v>0.82351270954006894</v>
      </c>
      <c r="BH17">
        <f t="shared" ref="BH17:BH31" si="39">$B$11*CF17+$C$11*CG17+$F$11*CH17*(1-CK17)</f>
        <v>1399.9983870967701</v>
      </c>
      <c r="BI17">
        <f t="shared" ref="BI17:BI31" si="40">BH17*BJ17</f>
        <v>1180.1841007474002</v>
      </c>
      <c r="BJ17">
        <f t="shared" ref="BJ17:BJ31" si="41">($B$11*$D$9+$C$11*$D$9+$F$11*((CU17+CM17)/MAX(CU17+CM17+CV17, 0.1)*$I$9+CV17/MAX(CU17+CM17+CV17, 0.1)*$J$9))/($B$11+$C$11+$F$11)</f>
        <v>0.84298961457719446</v>
      </c>
      <c r="BK17">
        <f t="shared" ref="BK17:BK31" si="42">($B$11*$K$9+$C$11*$K$9+$F$11*((CU17+CM17)/MAX(CU17+CM17+CV17, 0.1)*$P$9+CV17/MAX(CU17+CM17+CV17, 0.1)*$Q$9))/($B$11+$C$11+$F$11)</f>
        <v>0.19597922915438903</v>
      </c>
      <c r="BL17">
        <v>6</v>
      </c>
      <c r="BM17">
        <v>0.5</v>
      </c>
      <c r="BN17" t="s">
        <v>290</v>
      </c>
      <c r="BO17">
        <v>2</v>
      </c>
      <c r="BP17">
        <v>1608323163.5</v>
      </c>
      <c r="BQ17">
        <v>401.72203225806498</v>
      </c>
      <c r="BR17">
        <v>410.747677419355</v>
      </c>
      <c r="BS17">
        <v>20.605022580645201</v>
      </c>
      <c r="BT17">
        <v>18.439045161290299</v>
      </c>
      <c r="BU17">
        <v>396.83564516129002</v>
      </c>
      <c r="BV17">
        <v>20.337364516129</v>
      </c>
      <c r="BW17">
        <v>500.00719354838702</v>
      </c>
      <c r="BX17">
        <v>102.58890322580601</v>
      </c>
      <c r="BY17">
        <v>0.10001851935483901</v>
      </c>
      <c r="BZ17">
        <v>27.910570967741901</v>
      </c>
      <c r="CA17">
        <v>28.5336580645161</v>
      </c>
      <c r="CB17">
        <v>999.9</v>
      </c>
      <c r="CC17">
        <v>0</v>
      </c>
      <c r="CD17">
        <v>0</v>
      </c>
      <c r="CE17">
        <v>9998.8064516128998</v>
      </c>
      <c r="CF17">
        <v>0</v>
      </c>
      <c r="CG17">
        <v>952.28154838709702</v>
      </c>
      <c r="CH17">
        <v>1399.9983870967701</v>
      </c>
      <c r="CI17">
        <v>0.899989483870968</v>
      </c>
      <c r="CJ17">
        <v>0.100010448387097</v>
      </c>
      <c r="CK17">
        <v>0</v>
      </c>
      <c r="CL17">
        <v>1016.9735483871</v>
      </c>
      <c r="CM17">
        <v>4.9997499999999997</v>
      </c>
      <c r="CN17">
        <v>13916.5</v>
      </c>
      <c r="CO17">
        <v>12177.9967741935</v>
      </c>
      <c r="CP17">
        <v>45.906999999999996</v>
      </c>
      <c r="CQ17">
        <v>48.336387096774203</v>
      </c>
      <c r="CR17">
        <v>46.899000000000001</v>
      </c>
      <c r="CS17">
        <v>47.590451612903202</v>
      </c>
      <c r="CT17">
        <v>47.223580645161299</v>
      </c>
      <c r="CU17">
        <v>1255.48322580645</v>
      </c>
      <c r="CV17">
        <v>139.51516129032299</v>
      </c>
      <c r="CW17">
        <v>0</v>
      </c>
      <c r="CX17">
        <v>441.60000014305098</v>
      </c>
      <c r="CY17">
        <v>0</v>
      </c>
      <c r="CZ17">
        <v>1016.2956</v>
      </c>
      <c r="DA17">
        <v>-61.401538455790799</v>
      </c>
      <c r="DB17">
        <v>-852.453846093945</v>
      </c>
      <c r="DC17">
        <v>13907.168</v>
      </c>
      <c r="DD17">
        <v>15</v>
      </c>
      <c r="DE17">
        <v>1608322758</v>
      </c>
      <c r="DF17" t="s">
        <v>291</v>
      </c>
      <c r="DG17">
        <v>1608322758</v>
      </c>
      <c r="DH17">
        <v>1608322749</v>
      </c>
      <c r="DI17">
        <v>8</v>
      </c>
      <c r="DJ17">
        <v>1.97</v>
      </c>
      <c r="DK17">
        <v>1E-3</v>
      </c>
      <c r="DL17">
        <v>4.8869999999999996</v>
      </c>
      <c r="DM17">
        <v>0.26800000000000002</v>
      </c>
      <c r="DN17">
        <v>1408</v>
      </c>
      <c r="DO17">
        <v>23</v>
      </c>
      <c r="DP17">
        <v>0.28999999999999998</v>
      </c>
      <c r="DQ17">
        <v>0.13</v>
      </c>
      <c r="DR17">
        <v>6.7609402808121901</v>
      </c>
      <c r="DS17">
        <v>1.49629283922181</v>
      </c>
      <c r="DT17">
        <v>0.15266007388650499</v>
      </c>
      <c r="DU17">
        <v>0</v>
      </c>
      <c r="DV17">
        <v>-9.0127358064516105</v>
      </c>
      <c r="DW17">
        <v>-1.6171306451612699</v>
      </c>
      <c r="DX17">
        <v>0.17516156745893899</v>
      </c>
      <c r="DY17">
        <v>0</v>
      </c>
      <c r="DZ17">
        <v>2.1640358064516101</v>
      </c>
      <c r="EA17">
        <v>0.26402758064516202</v>
      </c>
      <c r="EB17">
        <v>1.98494892717581E-2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4.8860000000000001</v>
      </c>
      <c r="EJ17">
        <v>0.2676</v>
      </c>
      <c r="EK17">
        <v>4.8864999999999998</v>
      </c>
      <c r="EL17">
        <v>0</v>
      </c>
      <c r="EM17">
        <v>0</v>
      </c>
      <c r="EN17">
        <v>0</v>
      </c>
      <c r="EO17">
        <v>0.26766999999999902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6.9</v>
      </c>
      <c r="EX17">
        <v>7</v>
      </c>
      <c r="EY17">
        <v>2</v>
      </c>
      <c r="EZ17">
        <v>505.21699999999998</v>
      </c>
      <c r="FA17">
        <v>482.41199999999998</v>
      </c>
      <c r="FB17">
        <v>24.611799999999999</v>
      </c>
      <c r="FC17">
        <v>33.816699999999997</v>
      </c>
      <c r="FD17">
        <v>29.9968</v>
      </c>
      <c r="FE17">
        <v>33.832900000000002</v>
      </c>
      <c r="FF17">
        <v>33.796900000000001</v>
      </c>
      <c r="FG17">
        <v>19.614100000000001</v>
      </c>
      <c r="FH17">
        <v>20.991700000000002</v>
      </c>
      <c r="FI17">
        <v>93.566699999999997</v>
      </c>
      <c r="FJ17">
        <v>24.6797</v>
      </c>
      <c r="FK17">
        <v>410.60599999999999</v>
      </c>
      <c r="FL17">
        <v>18.476700000000001</v>
      </c>
      <c r="FM17">
        <v>101.31399999999999</v>
      </c>
      <c r="FN17">
        <v>100.697</v>
      </c>
    </row>
    <row r="18" spans="1:170" x14ac:dyDescent="0.25">
      <c r="A18">
        <v>2</v>
      </c>
      <c r="B18">
        <v>1608323266.5</v>
      </c>
      <c r="C18">
        <v>95</v>
      </c>
      <c r="D18" t="s">
        <v>293</v>
      </c>
      <c r="E18" t="s">
        <v>294</v>
      </c>
      <c r="F18" t="s">
        <v>285</v>
      </c>
      <c r="G18" t="s">
        <v>286</v>
      </c>
      <c r="H18">
        <v>1608323258.5</v>
      </c>
      <c r="I18">
        <f t="shared" si="0"/>
        <v>1.6664374980817922E-3</v>
      </c>
      <c r="J18">
        <f t="shared" si="1"/>
        <v>-3.0363860302046533</v>
      </c>
      <c r="K18">
        <f t="shared" si="2"/>
        <v>82.616932258064494</v>
      </c>
      <c r="L18">
        <f t="shared" si="3"/>
        <v>132.58426618541799</v>
      </c>
      <c r="M18">
        <f t="shared" si="4"/>
        <v>13.615704479805128</v>
      </c>
      <c r="N18">
        <f t="shared" si="5"/>
        <v>8.4843229669555171</v>
      </c>
      <c r="O18">
        <f t="shared" si="6"/>
        <v>9.2842817732841781E-2</v>
      </c>
      <c r="P18">
        <f t="shared" si="7"/>
        <v>2.9748753589519712</v>
      </c>
      <c r="Q18">
        <f t="shared" si="8"/>
        <v>9.1262641564118716E-2</v>
      </c>
      <c r="R18">
        <f t="shared" si="9"/>
        <v>5.7178883328042267E-2</v>
      </c>
      <c r="S18">
        <f t="shared" si="10"/>
        <v>231.28889922251841</v>
      </c>
      <c r="T18">
        <f t="shared" si="11"/>
        <v>28.932678244231052</v>
      </c>
      <c r="U18">
        <f t="shared" si="12"/>
        <v>28.652683870967699</v>
      </c>
      <c r="V18">
        <f t="shared" si="13"/>
        <v>3.9416494823375317</v>
      </c>
      <c r="W18">
        <f t="shared" si="14"/>
        <v>55.861386933965029</v>
      </c>
      <c r="X18">
        <f t="shared" si="15"/>
        <v>2.1218233736585916</v>
      </c>
      <c r="Y18">
        <f t="shared" si="16"/>
        <v>3.7983721674630915</v>
      </c>
      <c r="Z18">
        <f t="shared" si="17"/>
        <v>1.81982610867894</v>
      </c>
      <c r="AA18">
        <f t="shared" si="18"/>
        <v>-73.489893665407038</v>
      </c>
      <c r="AB18">
        <f t="shared" si="19"/>
        <v>-102.11851005729122</v>
      </c>
      <c r="AC18">
        <f t="shared" si="20"/>
        <v>-7.5074628589955532</v>
      </c>
      <c r="AD18">
        <f t="shared" si="21"/>
        <v>48.173032640824601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54072.261689875646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912.39061538461499</v>
      </c>
      <c r="AR18">
        <v>998.48</v>
      </c>
      <c r="AS18">
        <f t="shared" si="27"/>
        <v>8.6220439683704297E-2</v>
      </c>
      <c r="AT18">
        <v>0.5</v>
      </c>
      <c r="AU18">
        <f t="shared" si="28"/>
        <v>1180.1765910698612</v>
      </c>
      <c r="AV18">
        <f t="shared" si="29"/>
        <v>-3.0363860302046533</v>
      </c>
      <c r="AW18">
        <f t="shared" si="30"/>
        <v>50.877672293229359</v>
      </c>
      <c r="AX18">
        <f t="shared" si="31"/>
        <v>0.2284372245813637</v>
      </c>
      <c r="AY18">
        <f t="shared" si="32"/>
        <v>-2.0832802217841061E-3</v>
      </c>
      <c r="AZ18">
        <f t="shared" si="33"/>
        <v>2.2670459097828699</v>
      </c>
      <c r="BA18" t="s">
        <v>296</v>
      </c>
      <c r="BB18">
        <v>770.39</v>
      </c>
      <c r="BC18">
        <f t="shared" si="34"/>
        <v>228.09000000000003</v>
      </c>
      <c r="BD18">
        <f t="shared" si="35"/>
        <v>0.37743603233541589</v>
      </c>
      <c r="BE18">
        <f t="shared" si="36"/>
        <v>0.90845972010964438</v>
      </c>
      <c r="BF18">
        <f t="shared" si="37"/>
        <v>0.30419946507784773</v>
      </c>
      <c r="BG18">
        <f t="shared" si="38"/>
        <v>0.88887036244964635</v>
      </c>
      <c r="BH18">
        <f t="shared" si="39"/>
        <v>1399.9903225806499</v>
      </c>
      <c r="BI18">
        <f t="shared" si="40"/>
        <v>1180.1765910698612</v>
      </c>
      <c r="BJ18">
        <f t="shared" si="41"/>
        <v>0.84298910644925129</v>
      </c>
      <c r="BK18">
        <f t="shared" si="42"/>
        <v>0.1959782128985027</v>
      </c>
      <c r="BL18">
        <v>6</v>
      </c>
      <c r="BM18">
        <v>0.5</v>
      </c>
      <c r="BN18" t="s">
        <v>290</v>
      </c>
      <c r="BO18">
        <v>2</v>
      </c>
      <c r="BP18">
        <v>1608323258.5</v>
      </c>
      <c r="BQ18">
        <v>82.616932258064494</v>
      </c>
      <c r="BR18">
        <v>79.138522580645201</v>
      </c>
      <c r="BS18">
        <v>20.661464516129001</v>
      </c>
      <c r="BT18">
        <v>18.7030806451613</v>
      </c>
      <c r="BU18">
        <v>77.730432258064496</v>
      </c>
      <c r="BV18">
        <v>20.393787096774201</v>
      </c>
      <c r="BW18">
        <v>500.00609677419402</v>
      </c>
      <c r="BX18">
        <v>102.59477419354801</v>
      </c>
      <c r="BY18">
        <v>9.9948729032258099E-2</v>
      </c>
      <c r="BZ18">
        <v>28.015961290322601</v>
      </c>
      <c r="CA18">
        <v>28.652683870967699</v>
      </c>
      <c r="CB18">
        <v>999.9</v>
      </c>
      <c r="CC18">
        <v>0</v>
      </c>
      <c r="CD18">
        <v>0</v>
      </c>
      <c r="CE18">
        <v>10001.1848387097</v>
      </c>
      <c r="CF18">
        <v>0</v>
      </c>
      <c r="CG18">
        <v>641.18035483870995</v>
      </c>
      <c r="CH18">
        <v>1399.9903225806499</v>
      </c>
      <c r="CI18">
        <v>0.90000599999999997</v>
      </c>
      <c r="CJ18">
        <v>9.9993799999999994E-2</v>
      </c>
      <c r="CK18">
        <v>0</v>
      </c>
      <c r="CL18">
        <v>912.712516129032</v>
      </c>
      <c r="CM18">
        <v>4.9997499999999997</v>
      </c>
      <c r="CN18">
        <v>12470.7580645161</v>
      </c>
      <c r="CO18">
        <v>12177.987096774201</v>
      </c>
      <c r="CP18">
        <v>45.759967741935498</v>
      </c>
      <c r="CQ18">
        <v>48.150967741935503</v>
      </c>
      <c r="CR18">
        <v>46.777999999999999</v>
      </c>
      <c r="CS18">
        <v>47.409032258064499</v>
      </c>
      <c r="CT18">
        <v>47.134903225806397</v>
      </c>
      <c r="CU18">
        <v>1255.4996774193601</v>
      </c>
      <c r="CV18">
        <v>139.49064516128999</v>
      </c>
      <c r="CW18">
        <v>0</v>
      </c>
      <c r="CX18">
        <v>94.399999856948895</v>
      </c>
      <c r="CY18">
        <v>0</v>
      </c>
      <c r="CZ18">
        <v>912.39061538461499</v>
      </c>
      <c r="DA18">
        <v>-30.050324789036502</v>
      </c>
      <c r="DB18">
        <v>-403.63760687310503</v>
      </c>
      <c r="DC18">
        <v>12466.3384615385</v>
      </c>
      <c r="DD18">
        <v>15</v>
      </c>
      <c r="DE18">
        <v>1608322758</v>
      </c>
      <c r="DF18" t="s">
        <v>291</v>
      </c>
      <c r="DG18">
        <v>1608322758</v>
      </c>
      <c r="DH18">
        <v>1608322749</v>
      </c>
      <c r="DI18">
        <v>8</v>
      </c>
      <c r="DJ18">
        <v>1.97</v>
      </c>
      <c r="DK18">
        <v>1E-3</v>
      </c>
      <c r="DL18">
        <v>4.8869999999999996</v>
      </c>
      <c r="DM18">
        <v>0.26800000000000002</v>
      </c>
      <c r="DN18">
        <v>1408</v>
      </c>
      <c r="DO18">
        <v>23</v>
      </c>
      <c r="DP18">
        <v>0.28999999999999998</v>
      </c>
      <c r="DQ18">
        <v>0.13</v>
      </c>
      <c r="DR18">
        <v>-3.0392135642754998</v>
      </c>
      <c r="DS18">
        <v>0.185605772937252</v>
      </c>
      <c r="DT18">
        <v>1.46431507780695E-2</v>
      </c>
      <c r="DU18">
        <v>1</v>
      </c>
      <c r="DV18">
        <v>3.4799690322580599</v>
      </c>
      <c r="DW18">
        <v>-0.19624790322580199</v>
      </c>
      <c r="DX18">
        <v>1.6013447444678398E-2</v>
      </c>
      <c r="DY18">
        <v>1</v>
      </c>
      <c r="DZ18">
        <v>1.9594551612903199</v>
      </c>
      <c r="EA18">
        <v>-3.9680322580648401E-2</v>
      </c>
      <c r="EB18">
        <v>1.3362061814769699E-2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4.8860000000000001</v>
      </c>
      <c r="EJ18">
        <v>0.26769999999999999</v>
      </c>
      <c r="EK18">
        <v>4.8864999999999998</v>
      </c>
      <c r="EL18">
        <v>0</v>
      </c>
      <c r="EM18">
        <v>0</v>
      </c>
      <c r="EN18">
        <v>0</v>
      </c>
      <c r="EO18">
        <v>0.26766999999999902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8.5</v>
      </c>
      <c r="EX18">
        <v>8.6</v>
      </c>
      <c r="EY18">
        <v>2</v>
      </c>
      <c r="EZ18">
        <v>505.18700000000001</v>
      </c>
      <c r="FA18">
        <v>483.61900000000003</v>
      </c>
      <c r="FB18">
        <v>24.6919</v>
      </c>
      <c r="FC18">
        <v>33.377800000000001</v>
      </c>
      <c r="FD18">
        <v>29.9985</v>
      </c>
      <c r="FE18">
        <v>33.504399999999997</v>
      </c>
      <c r="FF18">
        <v>33.499400000000001</v>
      </c>
      <c r="FG18">
        <v>0</v>
      </c>
      <c r="FH18">
        <v>18.412700000000001</v>
      </c>
      <c r="FI18">
        <v>92.815899999999999</v>
      </c>
      <c r="FJ18">
        <v>24.679500000000001</v>
      </c>
      <c r="FK18">
        <v>0</v>
      </c>
      <c r="FL18">
        <v>18.8218</v>
      </c>
      <c r="FM18">
        <v>101.4</v>
      </c>
      <c r="FN18">
        <v>100.785</v>
      </c>
    </row>
    <row r="19" spans="1:170" x14ac:dyDescent="0.25">
      <c r="A19">
        <v>3</v>
      </c>
      <c r="B19">
        <v>1608323328.5</v>
      </c>
      <c r="C19">
        <v>157</v>
      </c>
      <c r="D19" t="s">
        <v>298</v>
      </c>
      <c r="E19" t="s">
        <v>299</v>
      </c>
      <c r="F19" t="s">
        <v>285</v>
      </c>
      <c r="G19" t="s">
        <v>286</v>
      </c>
      <c r="H19">
        <v>1608323320.75</v>
      </c>
      <c r="I19">
        <f t="shared" si="0"/>
        <v>1.596775448014737E-3</v>
      </c>
      <c r="J19">
        <f t="shared" si="1"/>
        <v>-2.9003177389216095</v>
      </c>
      <c r="K19">
        <f t="shared" si="2"/>
        <v>78.860560000000007</v>
      </c>
      <c r="L19">
        <f t="shared" si="3"/>
        <v>128.55634343175109</v>
      </c>
      <c r="M19">
        <f t="shared" si="4"/>
        <v>13.202727261521478</v>
      </c>
      <c r="N19">
        <f t="shared" si="5"/>
        <v>8.0989738629552441</v>
      </c>
      <c r="O19">
        <f t="shared" si="6"/>
        <v>8.9302370527718763E-2</v>
      </c>
      <c r="P19">
        <f t="shared" si="7"/>
        <v>2.975351165805876</v>
      </c>
      <c r="Q19">
        <f t="shared" si="8"/>
        <v>8.7839618822591642E-2</v>
      </c>
      <c r="R19">
        <f t="shared" si="9"/>
        <v>5.5029188406412022E-2</v>
      </c>
      <c r="S19">
        <f t="shared" si="10"/>
        <v>231.29448906402044</v>
      </c>
      <c r="T19">
        <f t="shared" si="11"/>
        <v>28.92074274440003</v>
      </c>
      <c r="U19">
        <f t="shared" si="12"/>
        <v>28.64256</v>
      </c>
      <c r="V19">
        <f t="shared" si="13"/>
        <v>3.9393350143622103</v>
      </c>
      <c r="W19">
        <f t="shared" si="14"/>
        <v>56.109654454511485</v>
      </c>
      <c r="X19">
        <f t="shared" si="15"/>
        <v>2.1275673186857107</v>
      </c>
      <c r="Y19">
        <f t="shared" si="16"/>
        <v>3.791802568327248</v>
      </c>
      <c r="Z19">
        <f t="shared" si="17"/>
        <v>1.8117676956764996</v>
      </c>
      <c r="AA19">
        <f t="shared" si="18"/>
        <v>-70.417797257449905</v>
      </c>
      <c r="AB19">
        <f t="shared" si="19"/>
        <v>-105.27413138413706</v>
      </c>
      <c r="AC19">
        <f t="shared" si="20"/>
        <v>-7.7366843558661893</v>
      </c>
      <c r="AD19">
        <f t="shared" si="21"/>
        <v>47.865876066567267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54091.66738600174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898.70884615384603</v>
      </c>
      <c r="AR19">
        <v>979.44</v>
      </c>
      <c r="AS19">
        <f t="shared" si="27"/>
        <v>8.2425828888093244E-2</v>
      </c>
      <c r="AT19">
        <v>0.5</v>
      </c>
      <c r="AU19">
        <f t="shared" si="28"/>
        <v>1180.202980747318</v>
      </c>
      <c r="AV19">
        <f t="shared" si="29"/>
        <v>-2.9003177389216095</v>
      </c>
      <c r="AW19">
        <f t="shared" si="30"/>
        <v>48.639604472148015</v>
      </c>
      <c r="AX19">
        <f t="shared" si="31"/>
        <v>0.24731479212611288</v>
      </c>
      <c r="AY19">
        <f t="shared" si="32"/>
        <v>-1.9679413600825757E-3</v>
      </c>
      <c r="AZ19">
        <f t="shared" si="33"/>
        <v>2.3305562362166135</v>
      </c>
      <c r="BA19" t="s">
        <v>301</v>
      </c>
      <c r="BB19">
        <v>737.21</v>
      </c>
      <c r="BC19">
        <f t="shared" si="34"/>
        <v>242.23000000000002</v>
      </c>
      <c r="BD19">
        <f t="shared" si="35"/>
        <v>0.33328305266133024</v>
      </c>
      <c r="BE19">
        <f t="shared" si="36"/>
        <v>0.90406238737043887</v>
      </c>
      <c r="BF19">
        <f t="shared" si="37"/>
        <v>0.30584260036368771</v>
      </c>
      <c r="BG19">
        <f t="shared" si="38"/>
        <v>0.89634698893004972</v>
      </c>
      <c r="BH19">
        <f t="shared" si="39"/>
        <v>1400.0213333333299</v>
      </c>
      <c r="BI19">
        <f t="shared" si="40"/>
        <v>1180.202980747318</v>
      </c>
      <c r="BJ19">
        <f t="shared" si="41"/>
        <v>0.84298928355424163</v>
      </c>
      <c r="BK19">
        <f t="shared" si="42"/>
        <v>0.19597856710848344</v>
      </c>
      <c r="BL19">
        <v>6</v>
      </c>
      <c r="BM19">
        <v>0.5</v>
      </c>
      <c r="BN19" t="s">
        <v>290</v>
      </c>
      <c r="BO19">
        <v>2</v>
      </c>
      <c r="BP19">
        <v>1608323320.75</v>
      </c>
      <c r="BQ19">
        <v>78.860560000000007</v>
      </c>
      <c r="BR19">
        <v>75.531336666666604</v>
      </c>
      <c r="BS19">
        <v>20.716346666666698</v>
      </c>
      <c r="BT19">
        <v>18.839939999999999</v>
      </c>
      <c r="BU19">
        <v>73.974059999999994</v>
      </c>
      <c r="BV19">
        <v>20.4486666666667</v>
      </c>
      <c r="BW19">
        <v>500.00763333333299</v>
      </c>
      <c r="BX19">
        <v>102.599966666667</v>
      </c>
      <c r="BY19">
        <v>9.9961700000000001E-2</v>
      </c>
      <c r="BZ19">
        <v>27.986266666666701</v>
      </c>
      <c r="CA19">
        <v>28.64256</v>
      </c>
      <c r="CB19">
        <v>999.9</v>
      </c>
      <c r="CC19">
        <v>0</v>
      </c>
      <c r="CD19">
        <v>0</v>
      </c>
      <c r="CE19">
        <v>10003.3703333333</v>
      </c>
      <c r="CF19">
        <v>0</v>
      </c>
      <c r="CG19">
        <v>506.11680000000001</v>
      </c>
      <c r="CH19">
        <v>1400.0213333333299</v>
      </c>
      <c r="CI19">
        <v>0.90000113333333298</v>
      </c>
      <c r="CJ19">
        <v>9.9998646666666705E-2</v>
      </c>
      <c r="CK19">
        <v>0</v>
      </c>
      <c r="CL19">
        <v>898.79416666666702</v>
      </c>
      <c r="CM19">
        <v>4.9997499999999997</v>
      </c>
      <c r="CN19">
        <v>12295.04</v>
      </c>
      <c r="CO19">
        <v>12178.25</v>
      </c>
      <c r="CP19">
        <v>46.168399999999998</v>
      </c>
      <c r="CQ19">
        <v>48.562100000000001</v>
      </c>
      <c r="CR19">
        <v>47.164266666666599</v>
      </c>
      <c r="CS19">
        <v>47.874766666666702</v>
      </c>
      <c r="CT19">
        <v>47.460099999999997</v>
      </c>
      <c r="CU19">
        <v>1255.51933333333</v>
      </c>
      <c r="CV19">
        <v>139.50200000000001</v>
      </c>
      <c r="CW19">
        <v>0</v>
      </c>
      <c r="CX19">
        <v>61.200000047683702</v>
      </c>
      <c r="CY19">
        <v>0</v>
      </c>
      <c r="CZ19">
        <v>898.70884615384603</v>
      </c>
      <c r="DA19">
        <v>-23.947897448166302</v>
      </c>
      <c r="DB19">
        <v>-326.810256669902</v>
      </c>
      <c r="DC19">
        <v>12294.1307692308</v>
      </c>
      <c r="DD19">
        <v>15</v>
      </c>
      <c r="DE19">
        <v>1608322758</v>
      </c>
      <c r="DF19" t="s">
        <v>291</v>
      </c>
      <c r="DG19">
        <v>1608322758</v>
      </c>
      <c r="DH19">
        <v>1608322749</v>
      </c>
      <c r="DI19">
        <v>8</v>
      </c>
      <c r="DJ19">
        <v>1.97</v>
      </c>
      <c r="DK19">
        <v>1E-3</v>
      </c>
      <c r="DL19">
        <v>4.8869999999999996</v>
      </c>
      <c r="DM19">
        <v>0.26800000000000002</v>
      </c>
      <c r="DN19">
        <v>1408</v>
      </c>
      <c r="DO19">
        <v>23</v>
      </c>
      <c r="DP19">
        <v>0.28999999999999998</v>
      </c>
      <c r="DQ19">
        <v>0.13</v>
      </c>
      <c r="DR19">
        <v>-2.9023005011724501</v>
      </c>
      <c r="DS19">
        <v>0.15598451082124601</v>
      </c>
      <c r="DT19">
        <v>1.6803602478194499E-2</v>
      </c>
      <c r="DU19">
        <v>1</v>
      </c>
      <c r="DV19">
        <v>3.3315961290322602</v>
      </c>
      <c r="DW19">
        <v>-0.15936483870968299</v>
      </c>
      <c r="DX19">
        <v>1.9788313866036401E-2</v>
      </c>
      <c r="DY19">
        <v>1</v>
      </c>
      <c r="DZ19">
        <v>1.8762000000000001</v>
      </c>
      <c r="EA19">
        <v>-2.4486290322581299E-2</v>
      </c>
      <c r="EB19">
        <v>7.1675010266997203E-3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4.8860000000000001</v>
      </c>
      <c r="EJ19">
        <v>0.26769999999999999</v>
      </c>
      <c r="EK19">
        <v>4.8864999999999998</v>
      </c>
      <c r="EL19">
        <v>0</v>
      </c>
      <c r="EM19">
        <v>0</v>
      </c>
      <c r="EN19">
        <v>0</v>
      </c>
      <c r="EO19">
        <v>0.26766999999999902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9.5</v>
      </c>
      <c r="EX19">
        <v>9.6999999999999993</v>
      </c>
      <c r="EY19">
        <v>2</v>
      </c>
      <c r="EZ19">
        <v>505.298</v>
      </c>
      <c r="FA19">
        <v>483.9</v>
      </c>
      <c r="FB19">
        <v>24.466100000000001</v>
      </c>
      <c r="FC19">
        <v>33.170900000000003</v>
      </c>
      <c r="FD19">
        <v>29.997</v>
      </c>
      <c r="FE19">
        <v>33.325499999999998</v>
      </c>
      <c r="FF19">
        <v>33.335700000000003</v>
      </c>
      <c r="FG19">
        <v>1.3871199999999999</v>
      </c>
      <c r="FH19">
        <v>17.155000000000001</v>
      </c>
      <c r="FI19">
        <v>92.399900000000002</v>
      </c>
      <c r="FJ19">
        <v>24.496400000000001</v>
      </c>
      <c r="FK19">
        <v>83.555000000000007</v>
      </c>
      <c r="FL19">
        <v>18.9055</v>
      </c>
      <c r="FM19">
        <v>101.43300000000001</v>
      </c>
      <c r="FN19">
        <v>100.824</v>
      </c>
    </row>
    <row r="20" spans="1:170" x14ac:dyDescent="0.25">
      <c r="A20">
        <v>4</v>
      </c>
      <c r="B20">
        <v>1608323449</v>
      </c>
      <c r="C20">
        <v>277.5</v>
      </c>
      <c r="D20" t="s">
        <v>302</v>
      </c>
      <c r="E20" t="s">
        <v>303</v>
      </c>
      <c r="F20" t="s">
        <v>285</v>
      </c>
      <c r="G20" t="s">
        <v>286</v>
      </c>
      <c r="H20">
        <v>1608323441</v>
      </c>
      <c r="I20">
        <f t="shared" si="0"/>
        <v>1.6400137068913123E-3</v>
      </c>
      <c r="J20">
        <f t="shared" si="1"/>
        <v>0.96393430260243695</v>
      </c>
      <c r="K20">
        <f t="shared" si="2"/>
        <v>96.272674193548397</v>
      </c>
      <c r="L20">
        <f t="shared" si="3"/>
        <v>76.660009056428308</v>
      </c>
      <c r="M20">
        <f t="shared" si="4"/>
        <v>7.8736202200824987</v>
      </c>
      <c r="N20">
        <f t="shared" si="5"/>
        <v>9.8880039736725571</v>
      </c>
      <c r="O20">
        <f t="shared" si="6"/>
        <v>9.1524772670021376E-2</v>
      </c>
      <c r="P20">
        <f t="shared" si="7"/>
        <v>2.9751178222537376</v>
      </c>
      <c r="Q20">
        <f t="shared" si="8"/>
        <v>8.9988866848533092E-2</v>
      </c>
      <c r="R20">
        <f t="shared" si="9"/>
        <v>5.6378889881690569E-2</v>
      </c>
      <c r="S20">
        <f t="shared" si="10"/>
        <v>231.28428273353245</v>
      </c>
      <c r="T20">
        <f t="shared" si="11"/>
        <v>28.93524061196085</v>
      </c>
      <c r="U20">
        <f t="shared" si="12"/>
        <v>28.701245161290299</v>
      </c>
      <c r="V20">
        <f t="shared" si="13"/>
        <v>3.9527678134536064</v>
      </c>
      <c r="W20">
        <f t="shared" si="14"/>
        <v>56.259518496472005</v>
      </c>
      <c r="X20">
        <f t="shared" si="15"/>
        <v>2.1364336349703712</v>
      </c>
      <c r="Y20">
        <f t="shared" si="16"/>
        <v>3.7974616421652194</v>
      </c>
      <c r="Z20">
        <f t="shared" si="17"/>
        <v>1.8163341784832352</v>
      </c>
      <c r="AA20">
        <f t="shared" si="18"/>
        <v>-72.324604473906874</v>
      </c>
      <c r="AB20">
        <f t="shared" si="19"/>
        <v>-110.57548676999805</v>
      </c>
      <c r="AC20">
        <f t="shared" si="20"/>
        <v>-8.1303334614215821</v>
      </c>
      <c r="AD20">
        <f t="shared" si="21"/>
        <v>40.253858028205954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54080.405845860179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876.66130769230801</v>
      </c>
      <c r="AR20">
        <v>951.63</v>
      </c>
      <c r="AS20">
        <f t="shared" si="27"/>
        <v>7.8779244357252254E-2</v>
      </c>
      <c r="AT20">
        <v>0.5</v>
      </c>
      <c r="AU20">
        <f t="shared" si="28"/>
        <v>1180.1495330054106</v>
      </c>
      <c r="AV20">
        <f t="shared" si="29"/>
        <v>0.96393430260243695</v>
      </c>
      <c r="AW20">
        <f t="shared" si="30"/>
        <v>46.485644219365184</v>
      </c>
      <c r="AX20">
        <f t="shared" si="31"/>
        <v>0.27633639124449633</v>
      </c>
      <c r="AY20">
        <f t="shared" si="32"/>
        <v>1.3063444413629166E-3</v>
      </c>
      <c r="AZ20">
        <f t="shared" si="33"/>
        <v>2.4278868888118281</v>
      </c>
      <c r="BA20" t="s">
        <v>305</v>
      </c>
      <c r="BB20">
        <v>688.66</v>
      </c>
      <c r="BC20">
        <f t="shared" si="34"/>
        <v>262.97000000000003</v>
      </c>
      <c r="BD20">
        <f t="shared" si="35"/>
        <v>0.28508458116017787</v>
      </c>
      <c r="BE20">
        <f t="shared" si="36"/>
        <v>0.89781302702240584</v>
      </c>
      <c r="BF20">
        <f t="shared" si="37"/>
        <v>0.31745803732259559</v>
      </c>
      <c r="BG20">
        <f t="shared" si="38"/>
        <v>0.9072674186790004</v>
      </c>
      <c r="BH20">
        <f t="shared" si="39"/>
        <v>1399.95774193548</v>
      </c>
      <c r="BI20">
        <f t="shared" si="40"/>
        <v>1180.1495330054106</v>
      </c>
      <c r="BJ20">
        <f t="shared" si="41"/>
        <v>0.84298939721839128</v>
      </c>
      <c r="BK20">
        <f t="shared" si="42"/>
        <v>0.19597879443678268</v>
      </c>
      <c r="BL20">
        <v>6</v>
      </c>
      <c r="BM20">
        <v>0.5</v>
      </c>
      <c r="BN20" t="s">
        <v>290</v>
      </c>
      <c r="BO20">
        <v>2</v>
      </c>
      <c r="BP20">
        <v>1608323441</v>
      </c>
      <c r="BQ20">
        <v>96.272674193548397</v>
      </c>
      <c r="BR20">
        <v>97.618819354838706</v>
      </c>
      <c r="BS20">
        <v>20.8009806451613</v>
      </c>
      <c r="BT20">
        <v>18.873961290322601</v>
      </c>
      <c r="BU20">
        <v>94.397674193548397</v>
      </c>
      <c r="BV20">
        <v>20.6269806451613</v>
      </c>
      <c r="BW20">
        <v>500.01567741935497</v>
      </c>
      <c r="BX20">
        <v>102.60835483871</v>
      </c>
      <c r="BY20">
        <v>9.9958361290322595E-2</v>
      </c>
      <c r="BZ20">
        <v>28.011848387096801</v>
      </c>
      <c r="CA20">
        <v>28.701245161290299</v>
      </c>
      <c r="CB20">
        <v>999.9</v>
      </c>
      <c r="CC20">
        <v>0</v>
      </c>
      <c r="CD20">
        <v>0</v>
      </c>
      <c r="CE20">
        <v>10001.232580645201</v>
      </c>
      <c r="CF20">
        <v>0</v>
      </c>
      <c r="CG20">
        <v>755.92996774193603</v>
      </c>
      <c r="CH20">
        <v>1399.95774193548</v>
      </c>
      <c r="CI20">
        <v>0.89999806451612896</v>
      </c>
      <c r="CJ20">
        <v>0.100001825806452</v>
      </c>
      <c r="CK20">
        <v>0</v>
      </c>
      <c r="CL20">
        <v>876.71741935483897</v>
      </c>
      <c r="CM20">
        <v>4.9997499999999997</v>
      </c>
      <c r="CN20">
        <v>12013.3870967742</v>
      </c>
      <c r="CO20">
        <v>12177.683870967699</v>
      </c>
      <c r="CP20">
        <v>46.743709677419297</v>
      </c>
      <c r="CQ20">
        <v>49.251903225806402</v>
      </c>
      <c r="CR20">
        <v>47.763838709677401</v>
      </c>
      <c r="CS20">
        <v>48.548193548387097</v>
      </c>
      <c r="CT20">
        <v>48.001838709677401</v>
      </c>
      <c r="CU20">
        <v>1255.45677419355</v>
      </c>
      <c r="CV20">
        <v>139.500967741935</v>
      </c>
      <c r="CW20">
        <v>0</v>
      </c>
      <c r="CX20">
        <v>119.60000014305101</v>
      </c>
      <c r="CY20">
        <v>0</v>
      </c>
      <c r="CZ20">
        <v>876.66130769230801</v>
      </c>
      <c r="DA20">
        <v>-6.3476239504056098</v>
      </c>
      <c r="DB20">
        <v>-79.4735042158038</v>
      </c>
      <c r="DC20">
        <v>12013.115384615399</v>
      </c>
      <c r="DD20">
        <v>15</v>
      </c>
      <c r="DE20">
        <v>1608323475</v>
      </c>
      <c r="DF20" t="s">
        <v>306</v>
      </c>
      <c r="DG20">
        <v>1608323475</v>
      </c>
      <c r="DH20">
        <v>1608323470</v>
      </c>
      <c r="DI20">
        <v>9</v>
      </c>
      <c r="DJ20">
        <v>-3.012</v>
      </c>
      <c r="DK20">
        <v>-9.2999999999999999E-2</v>
      </c>
      <c r="DL20">
        <v>1.875</v>
      </c>
      <c r="DM20">
        <v>0.17399999999999999</v>
      </c>
      <c r="DN20">
        <v>99</v>
      </c>
      <c r="DO20">
        <v>19</v>
      </c>
      <c r="DP20">
        <v>0.28000000000000003</v>
      </c>
      <c r="DQ20">
        <v>0.04</v>
      </c>
      <c r="DR20">
        <v>-1.5598646266487</v>
      </c>
      <c r="DS20">
        <v>1.4983712908248601</v>
      </c>
      <c r="DT20">
        <v>0.133365498311207</v>
      </c>
      <c r="DU20">
        <v>0</v>
      </c>
      <c r="DV20">
        <v>1.6653693548387101</v>
      </c>
      <c r="DW20">
        <v>-1.67426612903226</v>
      </c>
      <c r="DX20">
        <v>0.158277023457047</v>
      </c>
      <c r="DY20">
        <v>0</v>
      </c>
      <c r="DZ20">
        <v>2.0206845161290299</v>
      </c>
      <c r="EA20">
        <v>5.8486935483868997E-2</v>
      </c>
      <c r="EB20">
        <v>7.9180145111086408E-3</v>
      </c>
      <c r="EC20">
        <v>1</v>
      </c>
      <c r="ED20">
        <v>1</v>
      </c>
      <c r="EE20">
        <v>3</v>
      </c>
      <c r="EF20" t="s">
        <v>307</v>
      </c>
      <c r="EG20">
        <v>100</v>
      </c>
      <c r="EH20">
        <v>100</v>
      </c>
      <c r="EI20">
        <v>1.875</v>
      </c>
      <c r="EJ20">
        <v>0.17399999999999999</v>
      </c>
      <c r="EK20">
        <v>4.8864999999999998</v>
      </c>
      <c r="EL20">
        <v>0</v>
      </c>
      <c r="EM20">
        <v>0</v>
      </c>
      <c r="EN20">
        <v>0</v>
      </c>
      <c r="EO20">
        <v>0.26766999999999902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11.5</v>
      </c>
      <c r="EX20">
        <v>11.7</v>
      </c>
      <c r="EY20">
        <v>2</v>
      </c>
      <c r="EZ20">
        <v>504.95</v>
      </c>
      <c r="FA20">
        <v>483.00599999999997</v>
      </c>
      <c r="FB20">
        <v>24.302399999999999</v>
      </c>
      <c r="FC20">
        <v>32.973199999999999</v>
      </c>
      <c r="FD20">
        <v>29.9999</v>
      </c>
      <c r="FE20">
        <v>33.105699999999999</v>
      </c>
      <c r="FF20">
        <v>33.119700000000002</v>
      </c>
      <c r="FG20">
        <v>6.0076000000000001</v>
      </c>
      <c r="FH20">
        <v>16.231400000000001</v>
      </c>
      <c r="FI20">
        <v>91.610900000000001</v>
      </c>
      <c r="FJ20">
        <v>24.2989</v>
      </c>
      <c r="FK20">
        <v>97.716999999999999</v>
      </c>
      <c r="FL20">
        <v>18.913699999999999</v>
      </c>
      <c r="FM20">
        <v>101.453</v>
      </c>
      <c r="FN20">
        <v>100.854</v>
      </c>
    </row>
    <row r="21" spans="1:170" x14ac:dyDescent="0.25">
      <c r="A21">
        <v>5</v>
      </c>
      <c r="B21">
        <v>1608323558.5</v>
      </c>
      <c r="C21">
        <v>387</v>
      </c>
      <c r="D21" t="s">
        <v>308</v>
      </c>
      <c r="E21" t="s">
        <v>309</v>
      </c>
      <c r="F21" t="s">
        <v>285</v>
      </c>
      <c r="G21" t="s">
        <v>286</v>
      </c>
      <c r="H21">
        <v>1608323550.75</v>
      </c>
      <c r="I21">
        <f t="shared" si="0"/>
        <v>1.8939525833463972E-3</v>
      </c>
      <c r="J21">
        <f t="shared" si="1"/>
        <v>2.3819221243051469</v>
      </c>
      <c r="K21">
        <f t="shared" si="2"/>
        <v>149.358366666667</v>
      </c>
      <c r="L21">
        <f t="shared" si="3"/>
        <v>109.51892896108804</v>
      </c>
      <c r="M21">
        <f t="shared" si="4"/>
        <v>11.248879572172916</v>
      </c>
      <c r="N21">
        <f t="shared" si="5"/>
        <v>15.340857472471498</v>
      </c>
      <c r="O21">
        <f t="shared" si="6"/>
        <v>0.10731390391808469</v>
      </c>
      <c r="P21">
        <f t="shared" si="7"/>
        <v>2.9757759828512893</v>
      </c>
      <c r="Q21">
        <f t="shared" si="8"/>
        <v>0.1052093884928459</v>
      </c>
      <c r="R21">
        <f t="shared" si="9"/>
        <v>6.5941512657173407E-2</v>
      </c>
      <c r="S21">
        <f t="shared" si="10"/>
        <v>231.29138346332692</v>
      </c>
      <c r="T21">
        <f t="shared" si="11"/>
        <v>28.861731821068922</v>
      </c>
      <c r="U21">
        <f t="shared" si="12"/>
        <v>28.703856666666699</v>
      </c>
      <c r="V21">
        <f t="shared" si="13"/>
        <v>3.9533665038431001</v>
      </c>
      <c r="W21">
        <f t="shared" si="14"/>
        <v>56.891802477180086</v>
      </c>
      <c r="X21">
        <f t="shared" si="15"/>
        <v>2.1593961796088594</v>
      </c>
      <c r="Y21">
        <f t="shared" si="16"/>
        <v>3.7956192027401778</v>
      </c>
      <c r="Z21">
        <f t="shared" si="17"/>
        <v>1.7939703242342406</v>
      </c>
      <c r="AA21">
        <f t="shared" si="18"/>
        <v>-83.523308925576117</v>
      </c>
      <c r="AB21">
        <f t="shared" si="19"/>
        <v>-112.35450102950837</v>
      </c>
      <c r="AC21">
        <f t="shared" si="20"/>
        <v>-8.259078162689395</v>
      </c>
      <c r="AD21">
        <f t="shared" si="21"/>
        <v>27.15449534555303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54101.285180307757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310</v>
      </c>
      <c r="AQ21">
        <v>862.82607692307704</v>
      </c>
      <c r="AR21">
        <v>940.52</v>
      </c>
      <c r="AS21">
        <f t="shared" si="27"/>
        <v>8.2607411939058073E-2</v>
      </c>
      <c r="AT21">
        <v>0.5</v>
      </c>
      <c r="AU21">
        <f t="shared" si="28"/>
        <v>1180.184967793027</v>
      </c>
      <c r="AV21">
        <f t="shared" si="29"/>
        <v>2.3819221243051469</v>
      </c>
      <c r="AW21">
        <f t="shared" si="30"/>
        <v>48.746012899381284</v>
      </c>
      <c r="AX21">
        <f t="shared" si="31"/>
        <v>0.29403946752860116</v>
      </c>
      <c r="AY21">
        <f t="shared" si="32"/>
        <v>2.507801475946622E-3</v>
      </c>
      <c r="AZ21">
        <f t="shared" si="33"/>
        <v>2.4683791944881555</v>
      </c>
      <c r="BA21" t="s">
        <v>311</v>
      </c>
      <c r="BB21">
        <v>663.97</v>
      </c>
      <c r="BC21">
        <f t="shared" si="34"/>
        <v>276.54999999999995</v>
      </c>
      <c r="BD21">
        <f t="shared" si="35"/>
        <v>0.28093987733474218</v>
      </c>
      <c r="BE21">
        <f t="shared" si="36"/>
        <v>0.89355723968577172</v>
      </c>
      <c r="BF21">
        <f t="shared" si="37"/>
        <v>0.34524022751199696</v>
      </c>
      <c r="BG21">
        <f t="shared" si="38"/>
        <v>0.9116300930591098</v>
      </c>
      <c r="BH21">
        <f t="shared" si="39"/>
        <v>1399.99966666667</v>
      </c>
      <c r="BI21">
        <f t="shared" si="40"/>
        <v>1180.184967793027</v>
      </c>
      <c r="BJ21">
        <f t="shared" si="41"/>
        <v>0.84298946342108005</v>
      </c>
      <c r="BK21">
        <f t="shared" si="42"/>
        <v>0.19597892684216028</v>
      </c>
      <c r="BL21">
        <v>6</v>
      </c>
      <c r="BM21">
        <v>0.5</v>
      </c>
      <c r="BN21" t="s">
        <v>290</v>
      </c>
      <c r="BO21">
        <v>2</v>
      </c>
      <c r="BP21">
        <v>1608323550.75</v>
      </c>
      <c r="BQ21">
        <v>149.358366666667</v>
      </c>
      <c r="BR21">
        <v>152.55600000000001</v>
      </c>
      <c r="BS21">
        <v>21.023849999999999</v>
      </c>
      <c r="BT21">
        <v>18.7989766666667</v>
      </c>
      <c r="BU21">
        <v>147.48349999999999</v>
      </c>
      <c r="BV21">
        <v>20.849460000000001</v>
      </c>
      <c r="BW21">
        <v>500.01976666666701</v>
      </c>
      <c r="BX21">
        <v>102.61176666666699</v>
      </c>
      <c r="BY21">
        <v>9.9971649999999995E-2</v>
      </c>
      <c r="BZ21">
        <v>28.003523333333298</v>
      </c>
      <c r="CA21">
        <v>28.703856666666699</v>
      </c>
      <c r="CB21">
        <v>999.9</v>
      </c>
      <c r="CC21">
        <v>0</v>
      </c>
      <c r="CD21">
        <v>0</v>
      </c>
      <c r="CE21">
        <v>10004.6233333333</v>
      </c>
      <c r="CF21">
        <v>0</v>
      </c>
      <c r="CG21">
        <v>445.77780000000001</v>
      </c>
      <c r="CH21">
        <v>1399.99966666667</v>
      </c>
      <c r="CI21">
        <v>0.89999433333333301</v>
      </c>
      <c r="CJ21">
        <v>0.1000056</v>
      </c>
      <c r="CK21">
        <v>0</v>
      </c>
      <c r="CL21">
        <v>862.84083333333297</v>
      </c>
      <c r="CM21">
        <v>4.9997499999999997</v>
      </c>
      <c r="CN21">
        <v>11846.9666666667</v>
      </c>
      <c r="CO21">
        <v>12178.03</v>
      </c>
      <c r="CP21">
        <v>47.239466666666701</v>
      </c>
      <c r="CQ21">
        <v>49.731099999999998</v>
      </c>
      <c r="CR21">
        <v>48.303899999999999</v>
      </c>
      <c r="CS21">
        <v>49.022799999999997</v>
      </c>
      <c r="CT21">
        <v>48.466500000000003</v>
      </c>
      <c r="CU21">
        <v>1255.4953333333301</v>
      </c>
      <c r="CV21">
        <v>139.50866666666701</v>
      </c>
      <c r="CW21">
        <v>0</v>
      </c>
      <c r="CX21">
        <v>108.80000019073501</v>
      </c>
      <c r="CY21">
        <v>0</v>
      </c>
      <c r="CZ21">
        <v>862.82607692307704</v>
      </c>
      <c r="DA21">
        <v>-3.79521366771902</v>
      </c>
      <c r="DB21">
        <v>-47.8837606271805</v>
      </c>
      <c r="DC21">
        <v>11846.646153846201</v>
      </c>
      <c r="DD21">
        <v>15</v>
      </c>
      <c r="DE21">
        <v>1608323475</v>
      </c>
      <c r="DF21" t="s">
        <v>306</v>
      </c>
      <c r="DG21">
        <v>1608323475</v>
      </c>
      <c r="DH21">
        <v>1608323470</v>
      </c>
      <c r="DI21">
        <v>9</v>
      </c>
      <c r="DJ21">
        <v>-3.012</v>
      </c>
      <c r="DK21">
        <v>-9.2999999999999999E-2</v>
      </c>
      <c r="DL21">
        <v>1.875</v>
      </c>
      <c r="DM21">
        <v>0.17399999999999999</v>
      </c>
      <c r="DN21">
        <v>99</v>
      </c>
      <c r="DO21">
        <v>19</v>
      </c>
      <c r="DP21">
        <v>0.28000000000000003</v>
      </c>
      <c r="DQ21">
        <v>0.04</v>
      </c>
      <c r="DR21">
        <v>2.3866053029735599</v>
      </c>
      <c r="DS21">
        <v>-0.17178725435363201</v>
      </c>
      <c r="DT21">
        <v>3.1699095864260701E-2</v>
      </c>
      <c r="DU21">
        <v>1</v>
      </c>
      <c r="DV21">
        <v>-3.20382193548387</v>
      </c>
      <c r="DW21">
        <v>0.16909838709677999</v>
      </c>
      <c r="DX21">
        <v>3.7488685382896202E-2</v>
      </c>
      <c r="DY21">
        <v>1</v>
      </c>
      <c r="DZ21">
        <v>2.2245967741935502</v>
      </c>
      <c r="EA21">
        <v>2.4725322580637699E-2</v>
      </c>
      <c r="EB21">
        <v>1.9560664727421E-3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1.875</v>
      </c>
      <c r="EJ21">
        <v>0.17430000000000001</v>
      </c>
      <c r="EK21">
        <v>1.8748850000000099</v>
      </c>
      <c r="EL21">
        <v>0</v>
      </c>
      <c r="EM21">
        <v>0</v>
      </c>
      <c r="EN21">
        <v>0</v>
      </c>
      <c r="EO21">
        <v>0.17438500000000101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1.4</v>
      </c>
      <c r="EX21">
        <v>1.5</v>
      </c>
      <c r="EY21">
        <v>2</v>
      </c>
      <c r="EZ21">
        <v>504.959</v>
      </c>
      <c r="FA21">
        <v>481.64100000000002</v>
      </c>
      <c r="FB21">
        <v>24.3461</v>
      </c>
      <c r="FC21">
        <v>32.944800000000001</v>
      </c>
      <c r="FD21">
        <v>30.000499999999999</v>
      </c>
      <c r="FE21">
        <v>33.023299999999999</v>
      </c>
      <c r="FF21">
        <v>33.026499999999999</v>
      </c>
      <c r="FG21">
        <v>8.3364499999999992</v>
      </c>
      <c r="FH21">
        <v>16.091000000000001</v>
      </c>
      <c r="FI21">
        <v>91.432500000000005</v>
      </c>
      <c r="FJ21">
        <v>24.335699999999999</v>
      </c>
      <c r="FK21">
        <v>152.59299999999999</v>
      </c>
      <c r="FL21">
        <v>18.7622</v>
      </c>
      <c r="FM21">
        <v>101.45699999999999</v>
      </c>
      <c r="FN21">
        <v>100.85299999999999</v>
      </c>
    </row>
    <row r="22" spans="1:170" x14ac:dyDescent="0.25">
      <c r="A22">
        <v>6</v>
      </c>
      <c r="B22">
        <v>1608323636.5</v>
      </c>
      <c r="C22">
        <v>465</v>
      </c>
      <c r="D22" t="s">
        <v>312</v>
      </c>
      <c r="E22" t="s">
        <v>313</v>
      </c>
      <c r="F22" t="s">
        <v>285</v>
      </c>
      <c r="G22" t="s">
        <v>286</v>
      </c>
      <c r="H22">
        <v>1608323628.75</v>
      </c>
      <c r="I22">
        <f t="shared" si="0"/>
        <v>1.9175955857379777E-3</v>
      </c>
      <c r="J22">
        <f t="shared" si="1"/>
        <v>4.1140529127358816</v>
      </c>
      <c r="K22">
        <f t="shared" si="2"/>
        <v>199.20740000000001</v>
      </c>
      <c r="L22">
        <f t="shared" si="3"/>
        <v>132.39070218631807</v>
      </c>
      <c r="M22">
        <f t="shared" si="4"/>
        <v>13.597831788259025</v>
      </c>
      <c r="N22">
        <f t="shared" si="5"/>
        <v>20.460566123172743</v>
      </c>
      <c r="O22">
        <f t="shared" si="6"/>
        <v>0.10795843001262601</v>
      </c>
      <c r="P22">
        <f t="shared" si="7"/>
        <v>2.9749705571750669</v>
      </c>
      <c r="Q22">
        <f t="shared" si="8"/>
        <v>0.10582826531465464</v>
      </c>
      <c r="R22">
        <f t="shared" si="9"/>
        <v>6.6330551886749176E-2</v>
      </c>
      <c r="S22">
        <f t="shared" si="10"/>
        <v>231.28878251523167</v>
      </c>
      <c r="T22">
        <f t="shared" si="11"/>
        <v>28.848263871025026</v>
      </c>
      <c r="U22">
        <f t="shared" si="12"/>
        <v>28.678293333333301</v>
      </c>
      <c r="V22">
        <f t="shared" si="13"/>
        <v>3.9475094827500001</v>
      </c>
      <c r="W22">
        <f t="shared" si="14"/>
        <v>56.447623172408981</v>
      </c>
      <c r="X22">
        <f t="shared" si="15"/>
        <v>2.1415856927812293</v>
      </c>
      <c r="Y22">
        <f t="shared" si="16"/>
        <v>3.7939342215351499</v>
      </c>
      <c r="Z22">
        <f t="shared" si="17"/>
        <v>1.8059237899687708</v>
      </c>
      <c r="AA22">
        <f t="shared" si="18"/>
        <v>-84.565965331044822</v>
      </c>
      <c r="AB22">
        <f t="shared" si="19"/>
        <v>-109.44568600357591</v>
      </c>
      <c r="AC22">
        <f t="shared" si="20"/>
        <v>-8.0461023669646181</v>
      </c>
      <c r="AD22">
        <f t="shared" si="21"/>
        <v>29.231028813646319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54078.983084539635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854.41052000000002</v>
      </c>
      <c r="AR22">
        <v>940.31</v>
      </c>
      <c r="AS22">
        <f t="shared" si="27"/>
        <v>9.1352298709999835E-2</v>
      </c>
      <c r="AT22">
        <v>0.5</v>
      </c>
      <c r="AU22">
        <f t="shared" si="28"/>
        <v>1180.1712507473724</v>
      </c>
      <c r="AV22">
        <f t="shared" si="29"/>
        <v>4.1140529127358816</v>
      </c>
      <c r="AW22">
        <f t="shared" si="30"/>
        <v>53.90567831361404</v>
      </c>
      <c r="AX22">
        <f t="shared" si="31"/>
        <v>0.29936935691420918</v>
      </c>
      <c r="AY22">
        <f t="shared" si="32"/>
        <v>3.9755250685702664E-3</v>
      </c>
      <c r="AZ22">
        <f t="shared" si="33"/>
        <v>2.4691537897076499</v>
      </c>
      <c r="BA22" t="s">
        <v>315</v>
      </c>
      <c r="BB22">
        <v>658.81</v>
      </c>
      <c r="BC22">
        <f t="shared" si="34"/>
        <v>281.5</v>
      </c>
      <c r="BD22">
        <f t="shared" si="35"/>
        <v>0.30514912966252195</v>
      </c>
      <c r="BE22">
        <f t="shared" si="36"/>
        <v>0.89186676756540817</v>
      </c>
      <c r="BF22">
        <f t="shared" si="37"/>
        <v>0.38205890866044168</v>
      </c>
      <c r="BG22">
        <f t="shared" si="38"/>
        <v>0.91171255585117306</v>
      </c>
      <c r="BH22">
        <f t="shared" si="39"/>
        <v>1399.9833333333299</v>
      </c>
      <c r="BI22">
        <f t="shared" si="40"/>
        <v>1180.1712507473724</v>
      </c>
      <c r="BJ22">
        <f t="shared" si="41"/>
        <v>0.84298950040884424</v>
      </c>
      <c r="BK22">
        <f t="shared" si="42"/>
        <v>0.19597900081768843</v>
      </c>
      <c r="BL22">
        <v>6</v>
      </c>
      <c r="BM22">
        <v>0.5</v>
      </c>
      <c r="BN22" t="s">
        <v>290</v>
      </c>
      <c r="BO22">
        <v>2</v>
      </c>
      <c r="BP22">
        <v>1608323628.75</v>
      </c>
      <c r="BQ22">
        <v>199.20740000000001</v>
      </c>
      <c r="BR22">
        <v>204.60249999999999</v>
      </c>
      <c r="BS22">
        <v>20.850826666666698</v>
      </c>
      <c r="BT22">
        <v>18.597760000000001</v>
      </c>
      <c r="BU22">
        <v>197.332533333333</v>
      </c>
      <c r="BV22">
        <v>20.6764333333333</v>
      </c>
      <c r="BW22">
        <v>500.015066666667</v>
      </c>
      <c r="BX22">
        <v>102.6099</v>
      </c>
      <c r="BY22">
        <v>9.9969829999999996E-2</v>
      </c>
      <c r="BZ22">
        <v>27.995906666666698</v>
      </c>
      <c r="CA22">
        <v>28.678293333333301</v>
      </c>
      <c r="CB22">
        <v>999.9</v>
      </c>
      <c r="CC22">
        <v>0</v>
      </c>
      <c r="CD22">
        <v>0</v>
      </c>
      <c r="CE22">
        <v>10000.249</v>
      </c>
      <c r="CF22">
        <v>0</v>
      </c>
      <c r="CG22">
        <v>465.33463333333299</v>
      </c>
      <c r="CH22">
        <v>1399.9833333333299</v>
      </c>
      <c r="CI22">
        <v>0.89999289999999998</v>
      </c>
      <c r="CJ22">
        <v>0.100007053333333</v>
      </c>
      <c r="CK22">
        <v>0</v>
      </c>
      <c r="CL22">
        <v>854.42020000000002</v>
      </c>
      <c r="CM22">
        <v>4.9997499999999997</v>
      </c>
      <c r="CN22">
        <v>11752.67</v>
      </c>
      <c r="CO22">
        <v>12177.8866666667</v>
      </c>
      <c r="CP22">
        <v>47.620800000000003</v>
      </c>
      <c r="CQ22">
        <v>49.991599999999998</v>
      </c>
      <c r="CR22">
        <v>48.674599999999998</v>
      </c>
      <c r="CS22">
        <v>49.291400000000003</v>
      </c>
      <c r="CT22">
        <v>48.774799999999999</v>
      </c>
      <c r="CU22">
        <v>1255.4749999999999</v>
      </c>
      <c r="CV22">
        <v>139.50833333333301</v>
      </c>
      <c r="CW22">
        <v>0</v>
      </c>
      <c r="CX22">
        <v>77</v>
      </c>
      <c r="CY22">
        <v>0</v>
      </c>
      <c r="CZ22">
        <v>854.41052000000002</v>
      </c>
      <c r="DA22">
        <v>-3.6902307796412699</v>
      </c>
      <c r="DB22">
        <v>-52.5384616024946</v>
      </c>
      <c r="DC22">
        <v>11752.396000000001</v>
      </c>
      <c r="DD22">
        <v>15</v>
      </c>
      <c r="DE22">
        <v>1608323475</v>
      </c>
      <c r="DF22" t="s">
        <v>306</v>
      </c>
      <c r="DG22">
        <v>1608323475</v>
      </c>
      <c r="DH22">
        <v>1608323470</v>
      </c>
      <c r="DI22">
        <v>9</v>
      </c>
      <c r="DJ22">
        <v>-3.012</v>
      </c>
      <c r="DK22">
        <v>-9.2999999999999999E-2</v>
      </c>
      <c r="DL22">
        <v>1.875</v>
      </c>
      <c r="DM22">
        <v>0.17399999999999999</v>
      </c>
      <c r="DN22">
        <v>99</v>
      </c>
      <c r="DO22">
        <v>19</v>
      </c>
      <c r="DP22">
        <v>0.28000000000000003</v>
      </c>
      <c r="DQ22">
        <v>0.04</v>
      </c>
      <c r="DR22">
        <v>4.1188128816042902</v>
      </c>
      <c r="DS22">
        <v>-0.108021556771272</v>
      </c>
      <c r="DT22">
        <v>1.8884499952172E-2</v>
      </c>
      <c r="DU22">
        <v>1</v>
      </c>
      <c r="DV22">
        <v>-5.3997687096774198</v>
      </c>
      <c r="DW22">
        <v>0.14179451612903299</v>
      </c>
      <c r="DX22">
        <v>2.4904432141097901E-2</v>
      </c>
      <c r="DY22">
        <v>1</v>
      </c>
      <c r="DZ22">
        <v>2.25399516129032</v>
      </c>
      <c r="EA22">
        <v>-2.0925000000000301E-2</v>
      </c>
      <c r="EB22">
        <v>1.28420410574944E-2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1.875</v>
      </c>
      <c r="EJ22">
        <v>0.1744</v>
      </c>
      <c r="EK22">
        <v>1.8748850000000099</v>
      </c>
      <c r="EL22">
        <v>0</v>
      </c>
      <c r="EM22">
        <v>0</v>
      </c>
      <c r="EN22">
        <v>0</v>
      </c>
      <c r="EO22">
        <v>0.17438500000000101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2.7</v>
      </c>
      <c r="EX22">
        <v>2.8</v>
      </c>
      <c r="EY22">
        <v>2</v>
      </c>
      <c r="EZ22">
        <v>504.92099999999999</v>
      </c>
      <c r="FA22">
        <v>480.57600000000002</v>
      </c>
      <c r="FB22">
        <v>24.222799999999999</v>
      </c>
      <c r="FC22">
        <v>32.959499999999998</v>
      </c>
      <c r="FD22">
        <v>30.000299999999999</v>
      </c>
      <c r="FE22">
        <v>33.004800000000003</v>
      </c>
      <c r="FF22">
        <v>33.000300000000003</v>
      </c>
      <c r="FG22">
        <v>10.6652</v>
      </c>
      <c r="FH22">
        <v>15.9628</v>
      </c>
      <c r="FI22">
        <v>91.062200000000004</v>
      </c>
      <c r="FJ22">
        <v>24.225100000000001</v>
      </c>
      <c r="FK22">
        <v>204.89</v>
      </c>
      <c r="FL22">
        <v>18.635000000000002</v>
      </c>
      <c r="FM22">
        <v>101.453</v>
      </c>
      <c r="FN22">
        <v>100.852</v>
      </c>
    </row>
    <row r="23" spans="1:170" x14ac:dyDescent="0.25">
      <c r="A23">
        <v>7</v>
      </c>
      <c r="B23">
        <v>1608323708.5</v>
      </c>
      <c r="C23">
        <v>537</v>
      </c>
      <c r="D23" t="s">
        <v>316</v>
      </c>
      <c r="E23" t="s">
        <v>317</v>
      </c>
      <c r="F23" t="s">
        <v>285</v>
      </c>
      <c r="G23" t="s">
        <v>286</v>
      </c>
      <c r="H23">
        <v>1608323700.75</v>
      </c>
      <c r="I23">
        <f t="shared" si="0"/>
        <v>2.0258517094445538E-3</v>
      </c>
      <c r="J23">
        <f t="shared" si="1"/>
        <v>5.9675246586930708</v>
      </c>
      <c r="K23">
        <f t="shared" si="2"/>
        <v>248.932866666667</v>
      </c>
      <c r="L23">
        <f t="shared" si="3"/>
        <v>157.47873912834035</v>
      </c>
      <c r="M23">
        <f t="shared" si="4"/>
        <v>16.17379297995123</v>
      </c>
      <c r="N23">
        <f t="shared" si="5"/>
        <v>25.566553768831319</v>
      </c>
      <c r="O23">
        <f t="shared" si="6"/>
        <v>0.11363002541889621</v>
      </c>
      <c r="P23">
        <f t="shared" si="7"/>
        <v>2.9741892925952449</v>
      </c>
      <c r="Q23">
        <f t="shared" si="8"/>
        <v>0.11127219314334888</v>
      </c>
      <c r="R23">
        <f t="shared" si="9"/>
        <v>6.9752887634170896E-2</v>
      </c>
      <c r="S23">
        <f t="shared" si="10"/>
        <v>231.28917618917569</v>
      </c>
      <c r="T23">
        <f t="shared" si="11"/>
        <v>28.823512258816972</v>
      </c>
      <c r="U23">
        <f t="shared" si="12"/>
        <v>28.671203333333299</v>
      </c>
      <c r="V23">
        <f t="shared" si="13"/>
        <v>3.9458863769053232</v>
      </c>
      <c r="W23">
        <f t="shared" si="14"/>
        <v>56.168469201450833</v>
      </c>
      <c r="X23">
        <f t="shared" si="15"/>
        <v>2.1313401681784194</v>
      </c>
      <c r="Y23">
        <f t="shared" si="16"/>
        <v>3.7945491455967377</v>
      </c>
      <c r="Z23">
        <f t="shared" si="17"/>
        <v>1.8145462087269038</v>
      </c>
      <c r="AA23">
        <f t="shared" si="18"/>
        <v>-89.340060386504831</v>
      </c>
      <c r="AB23">
        <f t="shared" si="19"/>
        <v>-107.83434404646874</v>
      </c>
      <c r="AC23">
        <f t="shared" si="20"/>
        <v>-7.9295536048912361</v>
      </c>
      <c r="AD23">
        <f t="shared" si="21"/>
        <v>26.185218151310892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54055.451657232377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849.50419999999997</v>
      </c>
      <c r="AR23">
        <v>945.28</v>
      </c>
      <c r="AS23">
        <f t="shared" si="27"/>
        <v>0.10132003215978336</v>
      </c>
      <c r="AT23">
        <v>0.5</v>
      </c>
      <c r="AU23">
        <f t="shared" si="28"/>
        <v>1180.1744807473469</v>
      </c>
      <c r="AV23">
        <f t="shared" si="29"/>
        <v>5.9675246586930708</v>
      </c>
      <c r="AW23">
        <f t="shared" si="30"/>
        <v>59.787658171738407</v>
      </c>
      <c r="AX23">
        <f t="shared" si="31"/>
        <v>0.30136044346648616</v>
      </c>
      <c r="AY23">
        <f t="shared" si="32"/>
        <v>5.5460207327686769E-3</v>
      </c>
      <c r="AZ23">
        <f t="shared" si="33"/>
        <v>2.4509140148950577</v>
      </c>
      <c r="BA23" t="s">
        <v>319</v>
      </c>
      <c r="BB23">
        <v>660.41</v>
      </c>
      <c r="BC23">
        <f t="shared" si="34"/>
        <v>284.87</v>
      </c>
      <c r="BD23">
        <f t="shared" si="35"/>
        <v>0.33620879699512057</v>
      </c>
      <c r="BE23">
        <f t="shared" si="36"/>
        <v>0.89050494490077536</v>
      </c>
      <c r="BF23">
        <f t="shared" si="37"/>
        <v>0.41677335779128605</v>
      </c>
      <c r="BG23">
        <f t="shared" si="38"/>
        <v>0.90976093643900902</v>
      </c>
      <c r="BH23">
        <f t="shared" si="39"/>
        <v>1399.9873333333301</v>
      </c>
      <c r="BI23">
        <f t="shared" si="40"/>
        <v>1180.1744807473469</v>
      </c>
      <c r="BJ23">
        <f t="shared" si="41"/>
        <v>0.84298939900933612</v>
      </c>
      <c r="BK23">
        <f t="shared" si="42"/>
        <v>0.19597879801867224</v>
      </c>
      <c r="BL23">
        <v>6</v>
      </c>
      <c r="BM23">
        <v>0.5</v>
      </c>
      <c r="BN23" t="s">
        <v>290</v>
      </c>
      <c r="BO23">
        <v>2</v>
      </c>
      <c r="BP23">
        <v>1608323700.75</v>
      </c>
      <c r="BQ23">
        <v>248.932866666667</v>
      </c>
      <c r="BR23">
        <v>256.69866666666701</v>
      </c>
      <c r="BS23">
        <v>20.752136666666701</v>
      </c>
      <c r="BT23">
        <v>18.371683333333301</v>
      </c>
      <c r="BU23">
        <v>247.05793333333301</v>
      </c>
      <c r="BV23">
        <v>20.577750000000002</v>
      </c>
      <c r="BW23">
        <v>500.02516666666702</v>
      </c>
      <c r="BX23">
        <v>102.604566666667</v>
      </c>
      <c r="BY23">
        <v>0.100046473333333</v>
      </c>
      <c r="BZ23">
        <v>27.9986866666667</v>
      </c>
      <c r="CA23">
        <v>28.671203333333299</v>
      </c>
      <c r="CB23">
        <v>999.9</v>
      </c>
      <c r="CC23">
        <v>0</v>
      </c>
      <c r="CD23">
        <v>0</v>
      </c>
      <c r="CE23">
        <v>9996.3503333333301</v>
      </c>
      <c r="CF23">
        <v>0</v>
      </c>
      <c r="CG23">
        <v>611.87189999999998</v>
      </c>
      <c r="CH23">
        <v>1399.9873333333301</v>
      </c>
      <c r="CI23">
        <v>0.89999683333333302</v>
      </c>
      <c r="CJ23">
        <v>0.100003103333333</v>
      </c>
      <c r="CK23">
        <v>0</v>
      </c>
      <c r="CL23">
        <v>849.51036666666698</v>
      </c>
      <c r="CM23">
        <v>4.9997499999999997</v>
      </c>
      <c r="CN23">
        <v>11705.7966666667</v>
      </c>
      <c r="CO23">
        <v>12177.93</v>
      </c>
      <c r="CP23">
        <v>47.932933333333303</v>
      </c>
      <c r="CQ23">
        <v>50.2603333333333</v>
      </c>
      <c r="CR23">
        <v>48.983199999999997</v>
      </c>
      <c r="CS23">
        <v>49.547600000000003</v>
      </c>
      <c r="CT23">
        <v>49.0662666666666</v>
      </c>
      <c r="CU23">
        <v>1255.4833333333299</v>
      </c>
      <c r="CV23">
        <v>139.50399999999999</v>
      </c>
      <c r="CW23">
        <v>0</v>
      </c>
      <c r="CX23">
        <v>71.100000143051105</v>
      </c>
      <c r="CY23">
        <v>0</v>
      </c>
      <c r="CZ23">
        <v>849.50419999999997</v>
      </c>
      <c r="DA23">
        <v>-4.0166923018917498</v>
      </c>
      <c r="DB23">
        <v>-45.661538548932597</v>
      </c>
      <c r="DC23">
        <v>11705.58</v>
      </c>
      <c r="DD23">
        <v>15</v>
      </c>
      <c r="DE23">
        <v>1608323475</v>
      </c>
      <c r="DF23" t="s">
        <v>306</v>
      </c>
      <c r="DG23">
        <v>1608323475</v>
      </c>
      <c r="DH23">
        <v>1608323470</v>
      </c>
      <c r="DI23">
        <v>9</v>
      </c>
      <c r="DJ23">
        <v>-3.012</v>
      </c>
      <c r="DK23">
        <v>-9.2999999999999999E-2</v>
      </c>
      <c r="DL23">
        <v>1.875</v>
      </c>
      <c r="DM23">
        <v>0.17399999999999999</v>
      </c>
      <c r="DN23">
        <v>99</v>
      </c>
      <c r="DO23">
        <v>19</v>
      </c>
      <c r="DP23">
        <v>0.28000000000000003</v>
      </c>
      <c r="DQ23">
        <v>0.04</v>
      </c>
      <c r="DR23">
        <v>5.9694584668014299</v>
      </c>
      <c r="DS23">
        <v>0.11599998627210099</v>
      </c>
      <c r="DT23">
        <v>5.1147659032061102E-2</v>
      </c>
      <c r="DU23">
        <v>1</v>
      </c>
      <c r="DV23">
        <v>-7.7712948387096796</v>
      </c>
      <c r="DW23">
        <v>-0.181652903225795</v>
      </c>
      <c r="DX23">
        <v>6.2513254845877206E-2</v>
      </c>
      <c r="DY23">
        <v>1</v>
      </c>
      <c r="DZ23">
        <v>2.3819729032258099</v>
      </c>
      <c r="EA23">
        <v>-6.0373064516134597E-2</v>
      </c>
      <c r="EB23">
        <v>6.9822323787335303E-3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1.875</v>
      </c>
      <c r="EJ23">
        <v>0.1744</v>
      </c>
      <c r="EK23">
        <v>1.8748850000000099</v>
      </c>
      <c r="EL23">
        <v>0</v>
      </c>
      <c r="EM23">
        <v>0</v>
      </c>
      <c r="EN23">
        <v>0</v>
      </c>
      <c r="EO23">
        <v>0.17438500000000101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3.9</v>
      </c>
      <c r="EX23">
        <v>4</v>
      </c>
      <c r="EY23">
        <v>2</v>
      </c>
      <c r="EZ23">
        <v>504.98599999999999</v>
      </c>
      <c r="FA23">
        <v>479.47699999999998</v>
      </c>
      <c r="FB23">
        <v>24.142900000000001</v>
      </c>
      <c r="FC23">
        <v>33.009300000000003</v>
      </c>
      <c r="FD23">
        <v>30.000599999999999</v>
      </c>
      <c r="FE23">
        <v>33.020800000000001</v>
      </c>
      <c r="FF23">
        <v>33.012</v>
      </c>
      <c r="FG23">
        <v>13.034599999999999</v>
      </c>
      <c r="FH23">
        <v>15.825100000000001</v>
      </c>
      <c r="FI23">
        <v>90.691699999999997</v>
      </c>
      <c r="FJ23">
        <v>24.144500000000001</v>
      </c>
      <c r="FK23">
        <v>257.25799999999998</v>
      </c>
      <c r="FL23">
        <v>18.462499999999999</v>
      </c>
      <c r="FM23">
        <v>101.443</v>
      </c>
      <c r="FN23">
        <v>100.84</v>
      </c>
    </row>
    <row r="24" spans="1:170" x14ac:dyDescent="0.25">
      <c r="A24">
        <v>8</v>
      </c>
      <c r="B24">
        <v>1608323778.5</v>
      </c>
      <c r="C24">
        <v>607</v>
      </c>
      <c r="D24" t="s">
        <v>320</v>
      </c>
      <c r="E24" t="s">
        <v>321</v>
      </c>
      <c r="F24" t="s">
        <v>285</v>
      </c>
      <c r="G24" t="s">
        <v>286</v>
      </c>
      <c r="H24">
        <v>1608323770.75</v>
      </c>
      <c r="I24">
        <f t="shared" si="0"/>
        <v>2.0634144614491159E-3</v>
      </c>
      <c r="J24">
        <f t="shared" si="1"/>
        <v>11.59710665852816</v>
      </c>
      <c r="K24">
        <f t="shared" si="2"/>
        <v>396.62130000000002</v>
      </c>
      <c r="L24">
        <f t="shared" si="3"/>
        <v>224.58072571641176</v>
      </c>
      <c r="M24">
        <f t="shared" si="4"/>
        <v>23.064592702483694</v>
      </c>
      <c r="N24">
        <f t="shared" si="5"/>
        <v>40.733276252660588</v>
      </c>
      <c r="O24">
        <f t="shared" si="6"/>
        <v>0.11592143412000032</v>
      </c>
      <c r="P24">
        <f t="shared" si="7"/>
        <v>2.9752348425817319</v>
      </c>
      <c r="Q24">
        <f t="shared" si="8"/>
        <v>0.11346949746668455</v>
      </c>
      <c r="R24">
        <f t="shared" si="9"/>
        <v>7.1134413095062354E-2</v>
      </c>
      <c r="S24">
        <f t="shared" si="10"/>
        <v>231.28979012809796</v>
      </c>
      <c r="T24">
        <f t="shared" si="11"/>
        <v>28.803998696702109</v>
      </c>
      <c r="U24">
        <f t="shared" si="12"/>
        <v>28.639389999999999</v>
      </c>
      <c r="V24">
        <f t="shared" si="13"/>
        <v>3.9386105487697076</v>
      </c>
      <c r="W24">
        <f t="shared" si="14"/>
        <v>56.063620579589532</v>
      </c>
      <c r="X24">
        <f t="shared" si="15"/>
        <v>2.1261676243117988</v>
      </c>
      <c r="Y24">
        <f t="shared" si="16"/>
        <v>3.7924194019782043</v>
      </c>
      <c r="Z24">
        <f t="shared" si="17"/>
        <v>1.8124429244579088</v>
      </c>
      <c r="AA24">
        <f t="shared" si="18"/>
        <v>-90.99657774990601</v>
      </c>
      <c r="AB24">
        <f t="shared" si="19"/>
        <v>-104.31402649522892</v>
      </c>
      <c r="AC24">
        <f t="shared" si="20"/>
        <v>-7.666410497669542</v>
      </c>
      <c r="AD24">
        <f t="shared" si="21"/>
        <v>28.312775385293492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54087.76831225249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849.26184615384602</v>
      </c>
      <c r="AR24">
        <v>967.21</v>
      </c>
      <c r="AS24">
        <f t="shared" si="27"/>
        <v>0.12194678905941214</v>
      </c>
      <c r="AT24">
        <v>0.5</v>
      </c>
      <c r="AU24">
        <f t="shared" si="28"/>
        <v>1180.1826107472489</v>
      </c>
      <c r="AV24">
        <f t="shared" si="29"/>
        <v>11.59710665852816</v>
      </c>
      <c r="AW24">
        <f t="shared" si="30"/>
        <v>71.959739942190538</v>
      </c>
      <c r="AX24">
        <f t="shared" si="31"/>
        <v>0.31874153493036678</v>
      </c>
      <c r="AY24">
        <f t="shared" si="32"/>
        <v>1.03160765355081E-2</v>
      </c>
      <c r="AZ24">
        <f t="shared" si="33"/>
        <v>2.3726698441910234</v>
      </c>
      <c r="BA24" t="s">
        <v>323</v>
      </c>
      <c r="BB24">
        <v>658.92</v>
      </c>
      <c r="BC24">
        <f t="shared" si="34"/>
        <v>308.29000000000008</v>
      </c>
      <c r="BD24">
        <f t="shared" si="35"/>
        <v>0.38258832218415773</v>
      </c>
      <c r="BE24">
        <f t="shared" si="36"/>
        <v>0.88157086003165386</v>
      </c>
      <c r="BF24">
        <f t="shared" si="37"/>
        <v>0.46854452060026991</v>
      </c>
      <c r="BG24">
        <f t="shared" si="38"/>
        <v>0.90114946486782987</v>
      </c>
      <c r="BH24">
        <f t="shared" si="39"/>
        <v>1399.9976666666701</v>
      </c>
      <c r="BI24">
        <f t="shared" si="40"/>
        <v>1180.1826107472489</v>
      </c>
      <c r="BJ24">
        <f t="shared" si="41"/>
        <v>0.84298898408681588</v>
      </c>
      <c r="BK24">
        <f t="shared" si="42"/>
        <v>0.19597796817363175</v>
      </c>
      <c r="BL24">
        <v>6</v>
      </c>
      <c r="BM24">
        <v>0.5</v>
      </c>
      <c r="BN24" t="s">
        <v>290</v>
      </c>
      <c r="BO24">
        <v>2</v>
      </c>
      <c r="BP24">
        <v>1608323770.75</v>
      </c>
      <c r="BQ24">
        <v>396.62130000000002</v>
      </c>
      <c r="BR24">
        <v>411.51906666666702</v>
      </c>
      <c r="BS24">
        <v>20.702566666666701</v>
      </c>
      <c r="BT24">
        <v>18.2778666666667</v>
      </c>
      <c r="BU24">
        <v>394.74643333333302</v>
      </c>
      <c r="BV24">
        <v>20.528179999999999</v>
      </c>
      <c r="BW24">
        <v>500.02800000000002</v>
      </c>
      <c r="BX24">
        <v>102.600666666667</v>
      </c>
      <c r="BY24">
        <v>0.10001091333333301</v>
      </c>
      <c r="BZ24">
        <v>27.989056666666698</v>
      </c>
      <c r="CA24">
        <v>28.639389999999999</v>
      </c>
      <c r="CB24">
        <v>999.9</v>
      </c>
      <c r="CC24">
        <v>0</v>
      </c>
      <c r="CD24">
        <v>0</v>
      </c>
      <c r="CE24">
        <v>10002.644</v>
      </c>
      <c r="CF24">
        <v>0</v>
      </c>
      <c r="CG24">
        <v>1035.951</v>
      </c>
      <c r="CH24">
        <v>1399.9976666666701</v>
      </c>
      <c r="CI24">
        <v>0.90000999999999998</v>
      </c>
      <c r="CJ24">
        <v>9.9989800000000004E-2</v>
      </c>
      <c r="CK24">
        <v>0</v>
      </c>
      <c r="CL24">
        <v>849.28096666666704</v>
      </c>
      <c r="CM24">
        <v>4.9997499999999997</v>
      </c>
      <c r="CN24">
        <v>11727.1166666667</v>
      </c>
      <c r="CO24">
        <v>12178.073333333299</v>
      </c>
      <c r="CP24">
        <v>48.1912666666666</v>
      </c>
      <c r="CQ24">
        <v>50.5124</v>
      </c>
      <c r="CR24">
        <v>49.254066666666702</v>
      </c>
      <c r="CS24">
        <v>49.7665333333333</v>
      </c>
      <c r="CT24">
        <v>49.316200000000002</v>
      </c>
      <c r="CU24">
        <v>1255.5119999999999</v>
      </c>
      <c r="CV24">
        <v>139.48566666666699</v>
      </c>
      <c r="CW24">
        <v>0</v>
      </c>
      <c r="CX24">
        <v>69.200000047683702</v>
      </c>
      <c r="CY24">
        <v>0</v>
      </c>
      <c r="CZ24">
        <v>849.26184615384602</v>
      </c>
      <c r="DA24">
        <v>-5.4093675301156798</v>
      </c>
      <c r="DB24">
        <v>-64.690598355877995</v>
      </c>
      <c r="DC24">
        <v>11726.961538461501</v>
      </c>
      <c r="DD24">
        <v>15</v>
      </c>
      <c r="DE24">
        <v>1608323475</v>
      </c>
      <c r="DF24" t="s">
        <v>306</v>
      </c>
      <c r="DG24">
        <v>1608323475</v>
      </c>
      <c r="DH24">
        <v>1608323470</v>
      </c>
      <c r="DI24">
        <v>9</v>
      </c>
      <c r="DJ24">
        <v>-3.012</v>
      </c>
      <c r="DK24">
        <v>-9.2999999999999999E-2</v>
      </c>
      <c r="DL24">
        <v>1.875</v>
      </c>
      <c r="DM24">
        <v>0.17399999999999999</v>
      </c>
      <c r="DN24">
        <v>99</v>
      </c>
      <c r="DO24">
        <v>19</v>
      </c>
      <c r="DP24">
        <v>0.28000000000000003</v>
      </c>
      <c r="DQ24">
        <v>0.04</v>
      </c>
      <c r="DR24">
        <v>11.6079664728464</v>
      </c>
      <c r="DS24">
        <v>1.04502894881538E-2</v>
      </c>
      <c r="DT24">
        <v>7.3911869988905102E-2</v>
      </c>
      <c r="DU24">
        <v>1</v>
      </c>
      <c r="DV24">
        <v>-14.9118774193548</v>
      </c>
      <c r="DW24">
        <v>-9.1393548387105797E-2</v>
      </c>
      <c r="DX24">
        <v>9.2079995759919195E-2</v>
      </c>
      <c r="DY24">
        <v>1</v>
      </c>
      <c r="DZ24">
        <v>2.4252551612903201</v>
      </c>
      <c r="EA24">
        <v>7.85012903225797E-2</v>
      </c>
      <c r="EB24">
        <v>1.23058648149959E-2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1.875</v>
      </c>
      <c r="EJ24">
        <v>0.17430000000000001</v>
      </c>
      <c r="EK24">
        <v>1.8748850000000099</v>
      </c>
      <c r="EL24">
        <v>0</v>
      </c>
      <c r="EM24">
        <v>0</v>
      </c>
      <c r="EN24">
        <v>0</v>
      </c>
      <c r="EO24">
        <v>0.17438500000000101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5.0999999999999996</v>
      </c>
      <c r="EX24">
        <v>5.0999999999999996</v>
      </c>
      <c r="EY24">
        <v>2</v>
      </c>
      <c r="EZ24">
        <v>505.05700000000002</v>
      </c>
      <c r="FA24">
        <v>479.00099999999998</v>
      </c>
      <c r="FB24">
        <v>24.116499999999998</v>
      </c>
      <c r="FC24">
        <v>33.060099999999998</v>
      </c>
      <c r="FD24">
        <v>30.000499999999999</v>
      </c>
      <c r="FE24">
        <v>33.049300000000002</v>
      </c>
      <c r="FF24">
        <v>33.037300000000002</v>
      </c>
      <c r="FG24">
        <v>19.9039</v>
      </c>
      <c r="FH24">
        <v>15.5456</v>
      </c>
      <c r="FI24">
        <v>90.320700000000002</v>
      </c>
      <c r="FJ24">
        <v>24.119499999999999</v>
      </c>
      <c r="FK24">
        <v>412.94400000000002</v>
      </c>
      <c r="FL24">
        <v>18.3338</v>
      </c>
      <c r="FM24">
        <v>101.432</v>
      </c>
      <c r="FN24">
        <v>100.833</v>
      </c>
    </row>
    <row r="25" spans="1:170" x14ac:dyDescent="0.25">
      <c r="A25">
        <v>9</v>
      </c>
      <c r="B25">
        <v>1608323849.5999999</v>
      </c>
      <c r="C25">
        <v>678.09999990463302</v>
      </c>
      <c r="D25" t="s">
        <v>324</v>
      </c>
      <c r="E25" t="s">
        <v>325</v>
      </c>
      <c r="F25" t="s">
        <v>285</v>
      </c>
      <c r="G25" t="s">
        <v>286</v>
      </c>
      <c r="H25">
        <v>1608323841.7032299</v>
      </c>
      <c r="I25">
        <f t="shared" si="0"/>
        <v>2.0197034912141677E-3</v>
      </c>
      <c r="J25">
        <f t="shared" si="1"/>
        <v>14.782012217073204</v>
      </c>
      <c r="K25">
        <f t="shared" si="2"/>
        <v>497.59103225806399</v>
      </c>
      <c r="L25">
        <f t="shared" si="3"/>
        <v>273.83412738875296</v>
      </c>
      <c r="M25">
        <f t="shared" si="4"/>
        <v>28.122095859234982</v>
      </c>
      <c r="N25">
        <f t="shared" si="5"/>
        <v>51.101383312939468</v>
      </c>
      <c r="O25">
        <f t="shared" si="6"/>
        <v>0.11328352429076469</v>
      </c>
      <c r="P25">
        <f t="shared" si="7"/>
        <v>2.9752256715150671</v>
      </c>
      <c r="Q25">
        <f t="shared" si="8"/>
        <v>0.11094068831961636</v>
      </c>
      <c r="R25">
        <f t="shared" si="9"/>
        <v>6.9544389122813646E-2</v>
      </c>
      <c r="S25">
        <f t="shared" si="10"/>
        <v>231.29535517316836</v>
      </c>
      <c r="T25">
        <f t="shared" si="11"/>
        <v>28.822595842848177</v>
      </c>
      <c r="U25">
        <f t="shared" si="12"/>
        <v>28.641554838709698</v>
      </c>
      <c r="V25">
        <f t="shared" si="13"/>
        <v>3.9391052841870002</v>
      </c>
      <c r="W25">
        <f t="shared" si="14"/>
        <v>55.999970723589456</v>
      </c>
      <c r="X25">
        <f t="shared" si="15"/>
        <v>2.1246663552360276</v>
      </c>
      <c r="Y25">
        <f t="shared" si="16"/>
        <v>3.7940490464239334</v>
      </c>
      <c r="Z25">
        <f t="shared" si="17"/>
        <v>1.8144389289509726</v>
      </c>
      <c r="AA25">
        <f t="shared" si="18"/>
        <v>-89.068923962544801</v>
      </c>
      <c r="AB25">
        <f t="shared" si="19"/>
        <v>-103.4789331512312</v>
      </c>
      <c r="AC25">
        <f t="shared" si="20"/>
        <v>-7.6054207619708212</v>
      </c>
      <c r="AD25">
        <f t="shared" si="21"/>
        <v>31.142077297421523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54086.107755118093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854.37226923076901</v>
      </c>
      <c r="AR25">
        <v>991.42</v>
      </c>
      <c r="AS25">
        <f t="shared" si="27"/>
        <v>0.13823377657222058</v>
      </c>
      <c r="AT25">
        <v>0.5</v>
      </c>
      <c r="AU25">
        <f t="shared" si="28"/>
        <v>1180.2046265538331</v>
      </c>
      <c r="AV25">
        <f t="shared" si="29"/>
        <v>14.782012217073204</v>
      </c>
      <c r="AW25">
        <f t="shared" si="30"/>
        <v>81.572071328271804</v>
      </c>
      <c r="AX25">
        <f t="shared" si="31"/>
        <v>0.34164128220128698</v>
      </c>
      <c r="AY25">
        <f t="shared" si="32"/>
        <v>1.3014488632991997E-2</v>
      </c>
      <c r="AZ25">
        <f t="shared" si="33"/>
        <v>2.2903108672409269</v>
      </c>
      <c r="BA25" t="s">
        <v>327</v>
      </c>
      <c r="BB25">
        <v>652.71</v>
      </c>
      <c r="BC25">
        <f t="shared" si="34"/>
        <v>338.70999999999992</v>
      </c>
      <c r="BD25">
        <f t="shared" si="35"/>
        <v>0.40461672454084907</v>
      </c>
      <c r="BE25">
        <f t="shared" si="36"/>
        <v>0.87019472133120257</v>
      </c>
      <c r="BF25">
        <f t="shared" si="37"/>
        <v>0.49665218021554108</v>
      </c>
      <c r="BG25">
        <f t="shared" si="38"/>
        <v>0.89164268298282112</v>
      </c>
      <c r="BH25">
        <f t="shared" si="39"/>
        <v>1400.0229032258101</v>
      </c>
      <c r="BI25">
        <f t="shared" si="40"/>
        <v>1180.2046265538331</v>
      </c>
      <c r="BJ25">
        <f t="shared" si="41"/>
        <v>0.84298951383903009</v>
      </c>
      <c r="BK25">
        <f t="shared" si="42"/>
        <v>0.19597902767806019</v>
      </c>
      <c r="BL25">
        <v>6</v>
      </c>
      <c r="BM25">
        <v>0.5</v>
      </c>
      <c r="BN25" t="s">
        <v>290</v>
      </c>
      <c r="BO25">
        <v>2</v>
      </c>
      <c r="BP25">
        <v>1608323841.7032299</v>
      </c>
      <c r="BQ25">
        <v>497.59103225806399</v>
      </c>
      <c r="BR25">
        <v>516.53461290322605</v>
      </c>
      <c r="BS25">
        <v>20.6885774193548</v>
      </c>
      <c r="BT25">
        <v>18.3151774193548</v>
      </c>
      <c r="BU25">
        <v>495.71622580645197</v>
      </c>
      <c r="BV25">
        <v>20.514196774193501</v>
      </c>
      <c r="BW25">
        <v>500.02158064516101</v>
      </c>
      <c r="BX25">
        <v>102.59754838709701</v>
      </c>
      <c r="BY25">
        <v>0.100008441935484</v>
      </c>
      <c r="BZ25">
        <v>27.996425806451601</v>
      </c>
      <c r="CA25">
        <v>28.641554838709698</v>
      </c>
      <c r="CB25">
        <v>999.9</v>
      </c>
      <c r="CC25">
        <v>0</v>
      </c>
      <c r="CD25">
        <v>0</v>
      </c>
      <c r="CE25">
        <v>10002.8961290323</v>
      </c>
      <c r="CF25">
        <v>0</v>
      </c>
      <c r="CG25">
        <v>1136.0193548387099</v>
      </c>
      <c r="CH25">
        <v>1400.0229032258101</v>
      </c>
      <c r="CI25">
        <v>0.89999467741935502</v>
      </c>
      <c r="CJ25">
        <v>0.100005270967742</v>
      </c>
      <c r="CK25">
        <v>0</v>
      </c>
      <c r="CL25">
        <v>854.31964516129005</v>
      </c>
      <c r="CM25">
        <v>4.9997499999999997</v>
      </c>
      <c r="CN25">
        <v>11816.419354838699</v>
      </c>
      <c r="CO25">
        <v>12178.245161290301</v>
      </c>
      <c r="CP25">
        <v>48.485709677419401</v>
      </c>
      <c r="CQ25">
        <v>50.8</v>
      </c>
      <c r="CR25">
        <v>49.536000000000001</v>
      </c>
      <c r="CS25">
        <v>50.008000000000003</v>
      </c>
      <c r="CT25">
        <v>49.554000000000002</v>
      </c>
      <c r="CU25">
        <v>1255.51</v>
      </c>
      <c r="CV25">
        <v>139.51290322580601</v>
      </c>
      <c r="CW25">
        <v>0</v>
      </c>
      <c r="CX25">
        <v>70.600000143051105</v>
      </c>
      <c r="CY25">
        <v>0</v>
      </c>
      <c r="CZ25">
        <v>854.37226923076901</v>
      </c>
      <c r="DA25">
        <v>1.6947350336007301</v>
      </c>
      <c r="DB25">
        <v>30.8547008883546</v>
      </c>
      <c r="DC25">
        <v>11816.819230769201</v>
      </c>
      <c r="DD25">
        <v>15</v>
      </c>
      <c r="DE25">
        <v>1608323475</v>
      </c>
      <c r="DF25" t="s">
        <v>306</v>
      </c>
      <c r="DG25">
        <v>1608323475</v>
      </c>
      <c r="DH25">
        <v>1608323470</v>
      </c>
      <c r="DI25">
        <v>9</v>
      </c>
      <c r="DJ25">
        <v>-3.012</v>
      </c>
      <c r="DK25">
        <v>-9.2999999999999999E-2</v>
      </c>
      <c r="DL25">
        <v>1.875</v>
      </c>
      <c r="DM25">
        <v>0.17399999999999999</v>
      </c>
      <c r="DN25">
        <v>99</v>
      </c>
      <c r="DO25">
        <v>19</v>
      </c>
      <c r="DP25">
        <v>0.28000000000000003</v>
      </c>
      <c r="DQ25">
        <v>0.04</v>
      </c>
      <c r="DR25">
        <v>14.781764941785701</v>
      </c>
      <c r="DS25">
        <v>-0.12964329983614201</v>
      </c>
      <c r="DT25">
        <v>3.2270672024236703E-2</v>
      </c>
      <c r="DU25">
        <v>1</v>
      </c>
      <c r="DV25">
        <v>-18.942519354838701</v>
      </c>
      <c r="DW25">
        <v>4.5477803602010499E-3</v>
      </c>
      <c r="DX25">
        <v>3.8065007377912602E-2</v>
      </c>
      <c r="DY25">
        <v>1</v>
      </c>
      <c r="DZ25">
        <v>2.3723506451612901</v>
      </c>
      <c r="EA25">
        <v>8.0696406638321005E-2</v>
      </c>
      <c r="EB25">
        <v>7.9186333683582306E-3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1.875</v>
      </c>
      <c r="EJ25">
        <v>0.1744</v>
      </c>
      <c r="EK25">
        <v>1.8748850000000099</v>
      </c>
      <c r="EL25">
        <v>0</v>
      </c>
      <c r="EM25">
        <v>0</v>
      </c>
      <c r="EN25">
        <v>0</v>
      </c>
      <c r="EO25">
        <v>0.17438500000000101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6.2</v>
      </c>
      <c r="EX25">
        <v>6.3</v>
      </c>
      <c r="EY25">
        <v>2</v>
      </c>
      <c r="EZ25">
        <v>505.286</v>
      </c>
      <c r="FA25">
        <v>478.85700000000003</v>
      </c>
      <c r="FB25">
        <v>24.0503</v>
      </c>
      <c r="FC25">
        <v>33.122799999999998</v>
      </c>
      <c r="FD25">
        <v>30.0002</v>
      </c>
      <c r="FE25">
        <v>33.094900000000003</v>
      </c>
      <c r="FF25">
        <v>33.079799999999999</v>
      </c>
      <c r="FG25">
        <v>24.278099999999998</v>
      </c>
      <c r="FH25">
        <v>13.6778</v>
      </c>
      <c r="FI25">
        <v>90.320700000000002</v>
      </c>
      <c r="FJ25">
        <v>24.052700000000002</v>
      </c>
      <c r="FK25">
        <v>517.66600000000005</v>
      </c>
      <c r="FL25">
        <v>18.4026</v>
      </c>
      <c r="FM25">
        <v>101.42400000000001</v>
      </c>
      <c r="FN25">
        <v>100.824</v>
      </c>
    </row>
    <row r="26" spans="1:170" x14ac:dyDescent="0.25">
      <c r="A26">
        <v>10</v>
      </c>
      <c r="B26">
        <v>1608323921.5999999</v>
      </c>
      <c r="C26">
        <v>750.09999990463302</v>
      </c>
      <c r="D26" t="s">
        <v>328</v>
      </c>
      <c r="E26" t="s">
        <v>329</v>
      </c>
      <c r="F26" t="s">
        <v>285</v>
      </c>
      <c r="G26" t="s">
        <v>286</v>
      </c>
      <c r="H26">
        <v>1608323913.8499999</v>
      </c>
      <c r="I26">
        <f t="shared" si="0"/>
        <v>2.0034575478815094E-3</v>
      </c>
      <c r="J26">
        <f t="shared" si="1"/>
        <v>17.888060366065719</v>
      </c>
      <c r="K26">
        <f t="shared" si="2"/>
        <v>597.72763333333296</v>
      </c>
      <c r="L26">
        <f t="shared" si="3"/>
        <v>325.88522470192572</v>
      </c>
      <c r="M26">
        <f t="shared" si="4"/>
        <v>33.467318578015878</v>
      </c>
      <c r="N26">
        <f t="shared" si="5"/>
        <v>61.384621367683344</v>
      </c>
      <c r="O26">
        <f t="shared" si="6"/>
        <v>0.11272416216561319</v>
      </c>
      <c r="P26">
        <f t="shared" si="7"/>
        <v>2.9739348386002136</v>
      </c>
      <c r="Q26">
        <f t="shared" si="8"/>
        <v>0.11040316564216325</v>
      </c>
      <c r="R26">
        <f t="shared" si="9"/>
        <v>6.920653049190098E-2</v>
      </c>
      <c r="S26">
        <f t="shared" si="10"/>
        <v>231.29087513382919</v>
      </c>
      <c r="T26">
        <f t="shared" si="11"/>
        <v>28.821321430140113</v>
      </c>
      <c r="U26">
        <f t="shared" si="12"/>
        <v>28.617439999999998</v>
      </c>
      <c r="V26">
        <f t="shared" si="13"/>
        <v>3.9335973258965726</v>
      </c>
      <c r="W26">
        <f t="shared" si="14"/>
        <v>56.026474311074715</v>
      </c>
      <c r="X26">
        <f t="shared" si="15"/>
        <v>2.1249595697715757</v>
      </c>
      <c r="Y26">
        <f t="shared" si="16"/>
        <v>3.7927776036257494</v>
      </c>
      <c r="Z26">
        <f t="shared" si="17"/>
        <v>1.8086377561249969</v>
      </c>
      <c r="AA26">
        <f t="shared" si="18"/>
        <v>-88.35247786157457</v>
      </c>
      <c r="AB26">
        <f t="shared" si="19"/>
        <v>-100.48945098657794</v>
      </c>
      <c r="AC26">
        <f t="shared" si="20"/>
        <v>-7.3878087898197355</v>
      </c>
      <c r="AD26">
        <f t="shared" si="21"/>
        <v>35.06113749585694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54049.255881734032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871.99027999999998</v>
      </c>
      <c r="AR26">
        <v>1028.47</v>
      </c>
      <c r="AS26">
        <f t="shared" si="27"/>
        <v>0.15214806460081487</v>
      </c>
      <c r="AT26">
        <v>0.5</v>
      </c>
      <c r="AU26">
        <f t="shared" si="28"/>
        <v>1180.1836907473357</v>
      </c>
      <c r="AV26">
        <f t="shared" si="29"/>
        <v>17.888060366065719</v>
      </c>
      <c r="AW26">
        <f t="shared" si="30"/>
        <v>89.78133221032688</v>
      </c>
      <c r="AX26">
        <f t="shared" si="31"/>
        <v>0.36975312843349828</v>
      </c>
      <c r="AY26">
        <f t="shared" si="32"/>
        <v>1.5646553998885305E-2</v>
      </c>
      <c r="AZ26">
        <f t="shared" si="33"/>
        <v>2.171779439361381</v>
      </c>
      <c r="BA26" t="s">
        <v>331</v>
      </c>
      <c r="BB26">
        <v>648.19000000000005</v>
      </c>
      <c r="BC26">
        <f t="shared" si="34"/>
        <v>380.28</v>
      </c>
      <c r="BD26">
        <f t="shared" si="35"/>
        <v>0.41148553697275708</v>
      </c>
      <c r="BE26">
        <f t="shared" si="36"/>
        <v>0.85451568352149465</v>
      </c>
      <c r="BF26">
        <f t="shared" si="37"/>
        <v>0.49994626570752354</v>
      </c>
      <c r="BG26">
        <f t="shared" si="38"/>
        <v>0.87709389038308638</v>
      </c>
      <c r="BH26">
        <f t="shared" si="39"/>
        <v>1399.99833333333</v>
      </c>
      <c r="BI26">
        <f t="shared" si="40"/>
        <v>1180.1836907473357</v>
      </c>
      <c r="BJ26">
        <f t="shared" si="41"/>
        <v>0.84298935409256814</v>
      </c>
      <c r="BK26">
        <f t="shared" si="42"/>
        <v>0.19597870818513624</v>
      </c>
      <c r="BL26">
        <v>6</v>
      </c>
      <c r="BM26">
        <v>0.5</v>
      </c>
      <c r="BN26" t="s">
        <v>290</v>
      </c>
      <c r="BO26">
        <v>2</v>
      </c>
      <c r="BP26">
        <v>1608323913.8499999</v>
      </c>
      <c r="BQ26">
        <v>597.72763333333296</v>
      </c>
      <c r="BR26">
        <v>620.62909999999999</v>
      </c>
      <c r="BS26">
        <v>20.6916166666667</v>
      </c>
      <c r="BT26">
        <v>18.337340000000001</v>
      </c>
      <c r="BU26">
        <v>595.852933333333</v>
      </c>
      <c r="BV26">
        <v>20.517236666666701</v>
      </c>
      <c r="BW26">
        <v>500.02690000000001</v>
      </c>
      <c r="BX26">
        <v>102.5966</v>
      </c>
      <c r="BY26">
        <v>0.100042993333333</v>
      </c>
      <c r="BZ26">
        <v>27.990676666666701</v>
      </c>
      <c r="CA26">
        <v>28.617439999999998</v>
      </c>
      <c r="CB26">
        <v>999.9</v>
      </c>
      <c r="CC26">
        <v>0</v>
      </c>
      <c r="CD26">
        <v>0</v>
      </c>
      <c r="CE26">
        <v>9995.6876666666703</v>
      </c>
      <c r="CF26">
        <v>0</v>
      </c>
      <c r="CG26">
        <v>1133.50166666667</v>
      </c>
      <c r="CH26">
        <v>1399.99833333333</v>
      </c>
      <c r="CI26">
        <v>0.9</v>
      </c>
      <c r="CJ26">
        <v>9.9999900000000003E-2</v>
      </c>
      <c r="CK26">
        <v>0</v>
      </c>
      <c r="CL26">
        <v>871.93706666666696</v>
      </c>
      <c r="CM26">
        <v>4.9997499999999997</v>
      </c>
      <c r="CN26">
        <v>12074.993333333299</v>
      </c>
      <c r="CO26">
        <v>12178.0366666667</v>
      </c>
      <c r="CP26">
        <v>48.743699999999997</v>
      </c>
      <c r="CQ26">
        <v>51.061999999999998</v>
      </c>
      <c r="CR26">
        <v>49.811999999999998</v>
      </c>
      <c r="CS26">
        <v>50.235233333333298</v>
      </c>
      <c r="CT26">
        <v>49.776866666666699</v>
      </c>
      <c r="CU26">
        <v>1255.4953333333301</v>
      </c>
      <c r="CV26">
        <v>139.50299999999999</v>
      </c>
      <c r="CW26">
        <v>0</v>
      </c>
      <c r="CX26">
        <v>71.399999856948895</v>
      </c>
      <c r="CY26">
        <v>0</v>
      </c>
      <c r="CZ26">
        <v>871.99027999999998</v>
      </c>
      <c r="DA26">
        <v>5.3084615600896896</v>
      </c>
      <c r="DB26">
        <v>79.807692465431401</v>
      </c>
      <c r="DC26">
        <v>12076.028</v>
      </c>
      <c r="DD26">
        <v>15</v>
      </c>
      <c r="DE26">
        <v>1608323475</v>
      </c>
      <c r="DF26" t="s">
        <v>306</v>
      </c>
      <c r="DG26">
        <v>1608323475</v>
      </c>
      <c r="DH26">
        <v>1608323470</v>
      </c>
      <c r="DI26">
        <v>9</v>
      </c>
      <c r="DJ26">
        <v>-3.012</v>
      </c>
      <c r="DK26">
        <v>-9.2999999999999999E-2</v>
      </c>
      <c r="DL26">
        <v>1.875</v>
      </c>
      <c r="DM26">
        <v>0.17399999999999999</v>
      </c>
      <c r="DN26">
        <v>99</v>
      </c>
      <c r="DO26">
        <v>19</v>
      </c>
      <c r="DP26">
        <v>0.28000000000000003</v>
      </c>
      <c r="DQ26">
        <v>0.04</v>
      </c>
      <c r="DR26">
        <v>17.898061158356199</v>
      </c>
      <c r="DS26">
        <v>8.8146058264970295E-2</v>
      </c>
      <c r="DT26">
        <v>0.105677013758896</v>
      </c>
      <c r="DU26">
        <v>1</v>
      </c>
      <c r="DV26">
        <v>-22.9016709677419</v>
      </c>
      <c r="DW26">
        <v>9.5550000000105301E-2</v>
      </c>
      <c r="DX26">
        <v>0.14050537400708099</v>
      </c>
      <c r="DY26">
        <v>1</v>
      </c>
      <c r="DZ26">
        <v>2.3542538709677401</v>
      </c>
      <c r="EA26">
        <v>9.0081290322580707E-2</v>
      </c>
      <c r="EB26">
        <v>9.3601298162418294E-3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1.875</v>
      </c>
      <c r="EJ26">
        <v>0.1744</v>
      </c>
      <c r="EK26">
        <v>1.8748850000000099</v>
      </c>
      <c r="EL26">
        <v>0</v>
      </c>
      <c r="EM26">
        <v>0</v>
      </c>
      <c r="EN26">
        <v>0</v>
      </c>
      <c r="EO26">
        <v>0.17438500000000101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7.4</v>
      </c>
      <c r="EX26">
        <v>7.5</v>
      </c>
      <c r="EY26">
        <v>2</v>
      </c>
      <c r="EZ26">
        <v>505.43400000000003</v>
      </c>
      <c r="FA26">
        <v>478.5</v>
      </c>
      <c r="FB26">
        <v>23.988099999999999</v>
      </c>
      <c r="FC26">
        <v>33.201099999999997</v>
      </c>
      <c r="FD26">
        <v>30.000499999999999</v>
      </c>
      <c r="FE26">
        <v>33.156799999999997</v>
      </c>
      <c r="FF26">
        <v>33.138300000000001</v>
      </c>
      <c r="FG26">
        <v>28.399100000000001</v>
      </c>
      <c r="FH26">
        <v>12.2659</v>
      </c>
      <c r="FI26">
        <v>90.320700000000002</v>
      </c>
      <c r="FJ26">
        <v>23.988600000000002</v>
      </c>
      <c r="FK26">
        <v>621.06700000000001</v>
      </c>
      <c r="FL26">
        <v>18.418700000000001</v>
      </c>
      <c r="FM26">
        <v>101.408</v>
      </c>
      <c r="FN26">
        <v>100.804</v>
      </c>
    </row>
    <row r="27" spans="1:170" x14ac:dyDescent="0.25">
      <c r="A27">
        <v>11</v>
      </c>
      <c r="B27">
        <v>1608323987.5999999</v>
      </c>
      <c r="C27">
        <v>816.09999990463302</v>
      </c>
      <c r="D27" t="s">
        <v>332</v>
      </c>
      <c r="E27" t="s">
        <v>333</v>
      </c>
      <c r="F27" t="s">
        <v>285</v>
      </c>
      <c r="G27" t="s">
        <v>286</v>
      </c>
      <c r="H27">
        <v>1608323979.8499999</v>
      </c>
      <c r="I27">
        <f t="shared" si="0"/>
        <v>2.0437203520527868E-3</v>
      </c>
      <c r="J27">
        <f t="shared" si="1"/>
        <v>20.341801633915903</v>
      </c>
      <c r="K27">
        <f t="shared" si="2"/>
        <v>696.94873333333305</v>
      </c>
      <c r="L27">
        <f t="shared" si="3"/>
        <v>393.28142734255755</v>
      </c>
      <c r="M27">
        <f t="shared" si="4"/>
        <v>40.387862156534354</v>
      </c>
      <c r="N27">
        <f t="shared" si="5"/>
        <v>71.572841774498713</v>
      </c>
      <c r="O27">
        <f t="shared" si="6"/>
        <v>0.11512785776807585</v>
      </c>
      <c r="P27">
        <f t="shared" si="7"/>
        <v>2.9743226137468732</v>
      </c>
      <c r="Q27">
        <f t="shared" si="8"/>
        <v>0.11270827471154692</v>
      </c>
      <c r="R27">
        <f t="shared" si="9"/>
        <v>7.0655826276093112E-2</v>
      </c>
      <c r="S27">
        <f t="shared" si="10"/>
        <v>231.29296371947461</v>
      </c>
      <c r="T27">
        <f t="shared" si="11"/>
        <v>28.798355945205149</v>
      </c>
      <c r="U27">
        <f t="shared" si="12"/>
        <v>28.600999999999999</v>
      </c>
      <c r="V27">
        <f t="shared" si="13"/>
        <v>3.9298461935325584</v>
      </c>
      <c r="W27">
        <f t="shared" si="14"/>
        <v>56.004666014450954</v>
      </c>
      <c r="X27">
        <f t="shared" si="15"/>
        <v>2.1225766933457124</v>
      </c>
      <c r="Y27">
        <f t="shared" si="16"/>
        <v>3.789999734661432</v>
      </c>
      <c r="Z27">
        <f t="shared" si="17"/>
        <v>1.807269500186846</v>
      </c>
      <c r="AA27">
        <f t="shared" si="18"/>
        <v>-90.128067525527896</v>
      </c>
      <c r="AB27">
        <f t="shared" si="19"/>
        <v>-99.881458423813214</v>
      </c>
      <c r="AC27">
        <f t="shared" si="20"/>
        <v>-7.3410925924511679</v>
      </c>
      <c r="AD27">
        <f t="shared" si="21"/>
        <v>33.942345177682355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54062.842856596646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896.12271999999996</v>
      </c>
      <c r="AR27">
        <v>1069.72</v>
      </c>
      <c r="AS27">
        <f t="shared" si="27"/>
        <v>0.16228291515536786</v>
      </c>
      <c r="AT27">
        <v>0.5</v>
      </c>
      <c r="AU27">
        <f t="shared" si="28"/>
        <v>1180.1978907472678</v>
      </c>
      <c r="AV27">
        <f t="shared" si="29"/>
        <v>20.341801633915903</v>
      </c>
      <c r="AW27">
        <f t="shared" si="30"/>
        <v>95.76297708534149</v>
      </c>
      <c r="AX27">
        <f t="shared" si="31"/>
        <v>0.39005534158471372</v>
      </c>
      <c r="AY27">
        <f t="shared" si="32"/>
        <v>1.7725458821559546E-2</v>
      </c>
      <c r="AZ27">
        <f t="shared" si="33"/>
        <v>2.0494708895785809</v>
      </c>
      <c r="BA27" t="s">
        <v>335</v>
      </c>
      <c r="BB27">
        <v>652.47</v>
      </c>
      <c r="BC27">
        <f t="shared" si="34"/>
        <v>417.25</v>
      </c>
      <c r="BD27">
        <f t="shared" si="35"/>
        <v>0.41605100059916134</v>
      </c>
      <c r="BE27">
        <f t="shared" si="36"/>
        <v>0.84011020803874903</v>
      </c>
      <c r="BF27">
        <f t="shared" si="37"/>
        <v>0.49005129897766853</v>
      </c>
      <c r="BG27">
        <f t="shared" si="38"/>
        <v>0.86089584194208624</v>
      </c>
      <c r="BH27">
        <f t="shared" si="39"/>
        <v>1400.0156666666701</v>
      </c>
      <c r="BI27">
        <f t="shared" si="40"/>
        <v>1180.1978907472678</v>
      </c>
      <c r="BJ27">
        <f t="shared" si="41"/>
        <v>0.84298905994189943</v>
      </c>
      <c r="BK27">
        <f t="shared" si="42"/>
        <v>0.19597811988379887</v>
      </c>
      <c r="BL27">
        <v>6</v>
      </c>
      <c r="BM27">
        <v>0.5</v>
      </c>
      <c r="BN27" t="s">
        <v>290</v>
      </c>
      <c r="BO27">
        <v>2</v>
      </c>
      <c r="BP27">
        <v>1608323979.8499999</v>
      </c>
      <c r="BQ27">
        <v>696.94873333333305</v>
      </c>
      <c r="BR27">
        <v>723.06703333333303</v>
      </c>
      <c r="BS27">
        <v>20.6688333333333</v>
      </c>
      <c r="BT27">
        <v>18.267160000000001</v>
      </c>
      <c r="BU27">
        <v>695.07386666666696</v>
      </c>
      <c r="BV27">
        <v>20.494440000000001</v>
      </c>
      <c r="BW27">
        <v>500.02113333333301</v>
      </c>
      <c r="BX27">
        <v>102.59456666666701</v>
      </c>
      <c r="BY27">
        <v>9.9990839999999998E-2</v>
      </c>
      <c r="BZ27">
        <v>27.978110000000001</v>
      </c>
      <c r="CA27">
        <v>28.600999999999999</v>
      </c>
      <c r="CB27">
        <v>999.9</v>
      </c>
      <c r="CC27">
        <v>0</v>
      </c>
      <c r="CD27">
        <v>0</v>
      </c>
      <c r="CE27">
        <v>9998.07866666667</v>
      </c>
      <c r="CF27">
        <v>0</v>
      </c>
      <c r="CG27">
        <v>1126.8489999999999</v>
      </c>
      <c r="CH27">
        <v>1400.0156666666701</v>
      </c>
      <c r="CI27">
        <v>0.900008066666666</v>
      </c>
      <c r="CJ27">
        <v>9.9991759999999999E-2</v>
      </c>
      <c r="CK27">
        <v>0</v>
      </c>
      <c r="CL27">
        <v>896.10873333333302</v>
      </c>
      <c r="CM27">
        <v>4.9997499999999997</v>
      </c>
      <c r="CN27">
        <v>12419.48</v>
      </c>
      <c r="CO27">
        <v>12178.21</v>
      </c>
      <c r="CP27">
        <v>48.945399999999999</v>
      </c>
      <c r="CQ27">
        <v>51.268599999999999</v>
      </c>
      <c r="CR27">
        <v>50.0144666666666</v>
      </c>
      <c r="CS27">
        <v>50.414266666666599</v>
      </c>
      <c r="CT27">
        <v>49.976900000000001</v>
      </c>
      <c r="CU27">
        <v>1255.5246666666701</v>
      </c>
      <c r="CV27">
        <v>139.49100000000001</v>
      </c>
      <c r="CW27">
        <v>0</v>
      </c>
      <c r="CX27">
        <v>65.399999856948895</v>
      </c>
      <c r="CY27">
        <v>0</v>
      </c>
      <c r="CZ27">
        <v>896.12271999999996</v>
      </c>
      <c r="DA27">
        <v>2.04761537365312</v>
      </c>
      <c r="DB27">
        <v>38.092307696897599</v>
      </c>
      <c r="DC27">
        <v>12419.812</v>
      </c>
      <c r="DD27">
        <v>15</v>
      </c>
      <c r="DE27">
        <v>1608323475</v>
      </c>
      <c r="DF27" t="s">
        <v>306</v>
      </c>
      <c r="DG27">
        <v>1608323475</v>
      </c>
      <c r="DH27">
        <v>1608323470</v>
      </c>
      <c r="DI27">
        <v>9</v>
      </c>
      <c r="DJ27">
        <v>-3.012</v>
      </c>
      <c r="DK27">
        <v>-9.2999999999999999E-2</v>
      </c>
      <c r="DL27">
        <v>1.875</v>
      </c>
      <c r="DM27">
        <v>0.17399999999999999</v>
      </c>
      <c r="DN27">
        <v>99</v>
      </c>
      <c r="DO27">
        <v>19</v>
      </c>
      <c r="DP27">
        <v>0.28000000000000003</v>
      </c>
      <c r="DQ27">
        <v>0.04</v>
      </c>
      <c r="DR27">
        <v>20.3489734341141</v>
      </c>
      <c r="DS27">
        <v>3.3830358102991197E-2</v>
      </c>
      <c r="DT27">
        <v>4.3831203660721699E-2</v>
      </c>
      <c r="DU27">
        <v>1</v>
      </c>
      <c r="DV27">
        <v>-26.125461290322601</v>
      </c>
      <c r="DW27">
        <v>3.8540322580717198E-2</v>
      </c>
      <c r="DX27">
        <v>5.5023136936520202E-2</v>
      </c>
      <c r="DY27">
        <v>1</v>
      </c>
      <c r="DZ27">
        <v>2.4025699999999999</v>
      </c>
      <c r="EA27">
        <v>-6.1598225806457699E-2</v>
      </c>
      <c r="EB27">
        <v>6.6169830373161501E-3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1.875</v>
      </c>
      <c r="EJ27">
        <v>0.1744</v>
      </c>
      <c r="EK27">
        <v>1.8748850000000099</v>
      </c>
      <c r="EL27">
        <v>0</v>
      </c>
      <c r="EM27">
        <v>0</v>
      </c>
      <c r="EN27">
        <v>0</v>
      </c>
      <c r="EO27">
        <v>0.17438500000000101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8.5</v>
      </c>
      <c r="EX27">
        <v>8.6</v>
      </c>
      <c r="EY27">
        <v>2</v>
      </c>
      <c r="EZ27">
        <v>505.404</v>
      </c>
      <c r="FA27">
        <v>478.22500000000002</v>
      </c>
      <c r="FB27">
        <v>23.991700000000002</v>
      </c>
      <c r="FC27">
        <v>33.2637</v>
      </c>
      <c r="FD27">
        <v>30.000399999999999</v>
      </c>
      <c r="FE27">
        <v>33.212899999999998</v>
      </c>
      <c r="FF27">
        <v>33.191299999999998</v>
      </c>
      <c r="FG27">
        <v>32.410899999999998</v>
      </c>
      <c r="FH27">
        <v>11.4434</v>
      </c>
      <c r="FI27">
        <v>90.320700000000002</v>
      </c>
      <c r="FJ27">
        <v>24.0045</v>
      </c>
      <c r="FK27">
        <v>724.16899999999998</v>
      </c>
      <c r="FL27">
        <v>18.3889</v>
      </c>
      <c r="FM27">
        <v>101.399</v>
      </c>
      <c r="FN27">
        <v>100.79300000000001</v>
      </c>
    </row>
    <row r="28" spans="1:170" x14ac:dyDescent="0.25">
      <c r="A28">
        <v>12</v>
      </c>
      <c r="B28">
        <v>1608324102.5999999</v>
      </c>
      <c r="C28">
        <v>931.09999990463302</v>
      </c>
      <c r="D28" t="s">
        <v>336</v>
      </c>
      <c r="E28" t="s">
        <v>337</v>
      </c>
      <c r="F28" t="s">
        <v>285</v>
      </c>
      <c r="G28" t="s">
        <v>286</v>
      </c>
      <c r="H28">
        <v>1608324094.8499999</v>
      </c>
      <c r="I28">
        <f t="shared" si="0"/>
        <v>2.0116485997613218E-3</v>
      </c>
      <c r="J28">
        <f t="shared" si="1"/>
        <v>19.489392018727028</v>
      </c>
      <c r="K28">
        <f t="shared" si="2"/>
        <v>802.23953333333304</v>
      </c>
      <c r="L28">
        <f t="shared" si="3"/>
        <v>504.12622464175683</v>
      </c>
      <c r="M28">
        <f t="shared" si="4"/>
        <v>51.769580994177446</v>
      </c>
      <c r="N28">
        <f t="shared" si="5"/>
        <v>82.383344621963218</v>
      </c>
      <c r="O28">
        <f t="shared" si="6"/>
        <v>0.11368090746359688</v>
      </c>
      <c r="P28">
        <f t="shared" si="7"/>
        <v>2.9738419216393095</v>
      </c>
      <c r="Q28">
        <f t="shared" si="8"/>
        <v>0.1113207172391187</v>
      </c>
      <c r="R28">
        <f t="shared" si="9"/>
        <v>6.9783420719915806E-2</v>
      </c>
      <c r="S28">
        <f t="shared" si="10"/>
        <v>231.29063201652147</v>
      </c>
      <c r="T28">
        <f t="shared" si="11"/>
        <v>28.822999529457114</v>
      </c>
      <c r="U28">
        <f t="shared" si="12"/>
        <v>28.639500000000002</v>
      </c>
      <c r="V28">
        <f t="shared" si="13"/>
        <v>3.9386356860080611</v>
      </c>
      <c r="W28">
        <f t="shared" si="14"/>
        <v>56.353283747519654</v>
      </c>
      <c r="X28">
        <f t="shared" si="15"/>
        <v>2.1378228843825475</v>
      </c>
      <c r="Y28">
        <f t="shared" si="16"/>
        <v>3.7936083617782823</v>
      </c>
      <c r="Z28">
        <f t="shared" si="17"/>
        <v>1.8008128016255136</v>
      </c>
      <c r="AA28">
        <f t="shared" si="18"/>
        <v>-88.713703249474293</v>
      </c>
      <c r="AB28">
        <f t="shared" si="19"/>
        <v>-103.42080724760895</v>
      </c>
      <c r="AC28">
        <f t="shared" si="20"/>
        <v>-7.6045323149768738</v>
      </c>
      <c r="AD28">
        <f t="shared" si="21"/>
        <v>31.551589204461365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54045.750995915761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923.21919230769197</v>
      </c>
      <c r="AR28">
        <v>1112.54</v>
      </c>
      <c r="AS28">
        <f t="shared" si="27"/>
        <v>0.17016988844653491</v>
      </c>
      <c r="AT28">
        <v>0.5</v>
      </c>
      <c r="AU28">
        <f t="shared" si="28"/>
        <v>1180.1805407473753</v>
      </c>
      <c r="AV28">
        <f t="shared" si="29"/>
        <v>19.489392018727028</v>
      </c>
      <c r="AW28">
        <f t="shared" si="30"/>
        <v>100.41559548287606</v>
      </c>
      <c r="AX28">
        <f t="shared" si="31"/>
        <v>0.40842576446689555</v>
      </c>
      <c r="AY28">
        <f t="shared" si="32"/>
        <v>1.7003448884045567E-2</v>
      </c>
      <c r="AZ28">
        <f t="shared" si="33"/>
        <v>1.9321013177054309</v>
      </c>
      <c r="BA28" t="s">
        <v>339</v>
      </c>
      <c r="BB28">
        <v>658.15</v>
      </c>
      <c r="BC28">
        <f t="shared" si="34"/>
        <v>454.39</v>
      </c>
      <c r="BD28">
        <f t="shared" si="35"/>
        <v>0.41664827063163362</v>
      </c>
      <c r="BE28">
        <f t="shared" si="36"/>
        <v>0.82549838129289188</v>
      </c>
      <c r="BF28">
        <f t="shared" si="37"/>
        <v>0.47680285248226467</v>
      </c>
      <c r="BG28">
        <f t="shared" si="38"/>
        <v>0.84408128596042264</v>
      </c>
      <c r="BH28">
        <f t="shared" si="39"/>
        <v>1399.9943333333299</v>
      </c>
      <c r="BI28">
        <f t="shared" si="40"/>
        <v>1180.1805407473753</v>
      </c>
      <c r="BJ28">
        <f t="shared" si="41"/>
        <v>0.84298951263424982</v>
      </c>
      <c r="BK28">
        <f t="shared" si="42"/>
        <v>0.19597902526849967</v>
      </c>
      <c r="BL28">
        <v>6</v>
      </c>
      <c r="BM28">
        <v>0.5</v>
      </c>
      <c r="BN28" t="s">
        <v>290</v>
      </c>
      <c r="BO28">
        <v>2</v>
      </c>
      <c r="BP28">
        <v>1608324094.8499999</v>
      </c>
      <c r="BQ28">
        <v>802.23953333333304</v>
      </c>
      <c r="BR28">
        <v>827.56266666666704</v>
      </c>
      <c r="BS28">
        <v>20.817873333333299</v>
      </c>
      <c r="BT28">
        <v>18.454216666666699</v>
      </c>
      <c r="BU28">
        <v>797.90253333333305</v>
      </c>
      <c r="BV28">
        <v>20.660873333333299</v>
      </c>
      <c r="BW28">
        <v>500.01433333333301</v>
      </c>
      <c r="BX28">
        <v>102.5917</v>
      </c>
      <c r="BY28">
        <v>0.10000391</v>
      </c>
      <c r="BZ28">
        <v>27.994433333333301</v>
      </c>
      <c r="CA28">
        <v>28.639500000000002</v>
      </c>
      <c r="CB28">
        <v>999.9</v>
      </c>
      <c r="CC28">
        <v>0</v>
      </c>
      <c r="CD28">
        <v>0</v>
      </c>
      <c r="CE28">
        <v>9995.6396666666697</v>
      </c>
      <c r="CF28">
        <v>0</v>
      </c>
      <c r="CG28">
        <v>1087.6003333333299</v>
      </c>
      <c r="CH28">
        <v>1399.9943333333299</v>
      </c>
      <c r="CI28">
        <v>0.89998999999999996</v>
      </c>
      <c r="CJ28">
        <v>0.10001</v>
      </c>
      <c r="CK28">
        <v>0</v>
      </c>
      <c r="CL28">
        <v>923.22230000000002</v>
      </c>
      <c r="CM28">
        <v>4.9997499999999997</v>
      </c>
      <c r="CN28">
        <v>12803.6466666667</v>
      </c>
      <c r="CO28">
        <v>12177.96</v>
      </c>
      <c r="CP28">
        <v>49.141399999999997</v>
      </c>
      <c r="CQ28">
        <v>51.570399999999999</v>
      </c>
      <c r="CR28">
        <v>50.283066666666699</v>
      </c>
      <c r="CS28">
        <v>50.720599999999997</v>
      </c>
      <c r="CT28">
        <v>50.1871333333333</v>
      </c>
      <c r="CU28">
        <v>1255.4843333333299</v>
      </c>
      <c r="CV28">
        <v>139.51</v>
      </c>
      <c r="CW28">
        <v>0</v>
      </c>
      <c r="CX28">
        <v>114</v>
      </c>
      <c r="CY28">
        <v>0</v>
      </c>
      <c r="CZ28">
        <v>923.21919230769197</v>
      </c>
      <c r="DA28">
        <v>1.96276925190546</v>
      </c>
      <c r="DB28">
        <v>30.899145308371398</v>
      </c>
      <c r="DC28">
        <v>12803.6307692308</v>
      </c>
      <c r="DD28">
        <v>15</v>
      </c>
      <c r="DE28">
        <v>1608324131.0999999</v>
      </c>
      <c r="DF28" t="s">
        <v>340</v>
      </c>
      <c r="DG28">
        <v>1608324131.0999999</v>
      </c>
      <c r="DH28">
        <v>1608324124.0999999</v>
      </c>
      <c r="DI28">
        <v>10</v>
      </c>
      <c r="DJ28">
        <v>2.4620000000000002</v>
      </c>
      <c r="DK28">
        <v>-1.7000000000000001E-2</v>
      </c>
      <c r="DL28">
        <v>4.3369999999999997</v>
      </c>
      <c r="DM28">
        <v>0.157</v>
      </c>
      <c r="DN28">
        <v>828</v>
      </c>
      <c r="DO28">
        <v>18</v>
      </c>
      <c r="DP28">
        <v>0.11</v>
      </c>
      <c r="DQ28">
        <v>0.03</v>
      </c>
      <c r="DR28">
        <v>21.536636514065702</v>
      </c>
      <c r="DS28">
        <v>-0.25423560203634599</v>
      </c>
      <c r="DT28">
        <v>3.5618377179264998E-2</v>
      </c>
      <c r="DU28">
        <v>1</v>
      </c>
      <c r="DV28">
        <v>-27.787383870967702</v>
      </c>
      <c r="DW28">
        <v>0.189991935483905</v>
      </c>
      <c r="DX28">
        <v>3.8326467707722502E-2</v>
      </c>
      <c r="DY28">
        <v>1</v>
      </c>
      <c r="DZ28">
        <v>2.3799716129032298</v>
      </c>
      <c r="EA28">
        <v>0.100038387096776</v>
      </c>
      <c r="EB28">
        <v>8.3496046252827805E-3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4.3369999999999997</v>
      </c>
      <c r="EJ28">
        <v>0.157</v>
      </c>
      <c r="EK28">
        <v>1.8748850000000099</v>
      </c>
      <c r="EL28">
        <v>0</v>
      </c>
      <c r="EM28">
        <v>0</v>
      </c>
      <c r="EN28">
        <v>0</v>
      </c>
      <c r="EO28">
        <v>0.17438500000000101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10.5</v>
      </c>
      <c r="EX28">
        <v>10.5</v>
      </c>
      <c r="EY28">
        <v>2</v>
      </c>
      <c r="EZ28">
        <v>505.55900000000003</v>
      </c>
      <c r="FA28">
        <v>478.214</v>
      </c>
      <c r="FB28">
        <v>24.050799999999999</v>
      </c>
      <c r="FC28">
        <v>33.340400000000002</v>
      </c>
      <c r="FD28">
        <v>30.000399999999999</v>
      </c>
      <c r="FE28">
        <v>33.293799999999997</v>
      </c>
      <c r="FF28">
        <v>33.271299999999997</v>
      </c>
      <c r="FG28">
        <v>36.264000000000003</v>
      </c>
      <c r="FH28">
        <v>9.1312599999999993</v>
      </c>
      <c r="FI28">
        <v>90.694699999999997</v>
      </c>
      <c r="FJ28">
        <v>24.051100000000002</v>
      </c>
      <c r="FK28">
        <v>827.53099999999995</v>
      </c>
      <c r="FL28">
        <v>18.502400000000002</v>
      </c>
      <c r="FM28">
        <v>101.393</v>
      </c>
      <c r="FN28">
        <v>100.78100000000001</v>
      </c>
    </row>
    <row r="29" spans="1:170" x14ac:dyDescent="0.25">
      <c r="A29">
        <v>13</v>
      </c>
      <c r="B29">
        <v>1608324250.5999999</v>
      </c>
      <c r="C29">
        <v>1079.0999999046301</v>
      </c>
      <c r="D29" t="s">
        <v>341</v>
      </c>
      <c r="E29" t="s">
        <v>342</v>
      </c>
      <c r="F29" t="s">
        <v>285</v>
      </c>
      <c r="G29" t="s">
        <v>286</v>
      </c>
      <c r="H29">
        <v>1608324242.8499999</v>
      </c>
      <c r="I29">
        <f t="shared" si="0"/>
        <v>1.9421765252644501E-3</v>
      </c>
      <c r="J29">
        <f t="shared" si="1"/>
        <v>20.910363066865131</v>
      </c>
      <c r="K29">
        <f t="shared" si="2"/>
        <v>899.79396666666696</v>
      </c>
      <c r="L29">
        <f t="shared" si="3"/>
        <v>569.03212348831619</v>
      </c>
      <c r="M29">
        <f t="shared" si="4"/>
        <v>58.432015116946722</v>
      </c>
      <c r="N29">
        <f t="shared" si="5"/>
        <v>92.396848072644332</v>
      </c>
      <c r="O29">
        <f t="shared" si="6"/>
        <v>0.10994660237499816</v>
      </c>
      <c r="P29">
        <f t="shared" si="7"/>
        <v>2.9751781272187952</v>
      </c>
      <c r="Q29">
        <f t="shared" si="8"/>
        <v>0.10773827221848621</v>
      </c>
      <c r="R29">
        <f t="shared" si="9"/>
        <v>6.7531135478702708E-2</v>
      </c>
      <c r="S29">
        <f t="shared" si="10"/>
        <v>231.28909361298091</v>
      </c>
      <c r="T29">
        <f t="shared" si="11"/>
        <v>28.784309786556349</v>
      </c>
      <c r="U29">
        <f t="shared" si="12"/>
        <v>28.606203333333301</v>
      </c>
      <c r="V29">
        <f t="shared" si="13"/>
        <v>3.9310331060561308</v>
      </c>
      <c r="W29">
        <f t="shared" si="14"/>
        <v>56.452712862500057</v>
      </c>
      <c r="X29">
        <f t="shared" si="15"/>
        <v>2.1345926941753426</v>
      </c>
      <c r="Y29">
        <f t="shared" si="16"/>
        <v>3.7812048100761735</v>
      </c>
      <c r="Z29">
        <f t="shared" si="17"/>
        <v>1.7964404118807882</v>
      </c>
      <c r="AA29">
        <f t="shared" si="18"/>
        <v>-85.649984764162255</v>
      </c>
      <c r="AB29">
        <f t="shared" si="19"/>
        <v>-107.13503934712129</v>
      </c>
      <c r="AC29">
        <f t="shared" si="20"/>
        <v>-7.8705963078505121</v>
      </c>
      <c r="AD29">
        <f t="shared" si="21"/>
        <v>30.633473193846825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54094.931202622516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343</v>
      </c>
      <c r="AQ29">
        <v>951.53480769230805</v>
      </c>
      <c r="AR29">
        <v>1158.27</v>
      </c>
      <c r="AS29">
        <f t="shared" si="27"/>
        <v>0.17848618397065619</v>
      </c>
      <c r="AT29">
        <v>0.5</v>
      </c>
      <c r="AU29">
        <f t="shared" si="28"/>
        <v>1180.1764507473001</v>
      </c>
      <c r="AV29">
        <f t="shared" si="29"/>
        <v>20.910363066865131</v>
      </c>
      <c r="AW29">
        <f t="shared" si="30"/>
        <v>105.32259555295934</v>
      </c>
      <c r="AX29">
        <f t="shared" si="31"/>
        <v>0.42402030614623532</v>
      </c>
      <c r="AY29">
        <f t="shared" si="32"/>
        <v>1.8207540519110391E-2</v>
      </c>
      <c r="AZ29">
        <f t="shared" si="33"/>
        <v>1.8163381594964905</v>
      </c>
      <c r="BA29" t="s">
        <v>344</v>
      </c>
      <c r="BB29">
        <v>667.14</v>
      </c>
      <c r="BC29">
        <f t="shared" si="34"/>
        <v>491.13</v>
      </c>
      <c r="BD29">
        <f t="shared" si="35"/>
        <v>0.42093782157003629</v>
      </c>
      <c r="BE29">
        <f t="shared" si="36"/>
        <v>0.81073550833545283</v>
      </c>
      <c r="BF29">
        <f t="shared" si="37"/>
        <v>0.46688894448005658</v>
      </c>
      <c r="BG29">
        <f t="shared" si="38"/>
        <v>0.82612403128873935</v>
      </c>
      <c r="BH29">
        <f t="shared" si="39"/>
        <v>1399.99</v>
      </c>
      <c r="BI29">
        <f t="shared" si="40"/>
        <v>1180.1764507473001</v>
      </c>
      <c r="BJ29">
        <f t="shared" si="41"/>
        <v>0.84298920045664627</v>
      </c>
      <c r="BK29">
        <f t="shared" si="42"/>
        <v>0.19597840091329244</v>
      </c>
      <c r="BL29">
        <v>6</v>
      </c>
      <c r="BM29">
        <v>0.5</v>
      </c>
      <c r="BN29" t="s">
        <v>290</v>
      </c>
      <c r="BO29">
        <v>2</v>
      </c>
      <c r="BP29">
        <v>1608324242.8499999</v>
      </c>
      <c r="BQ29">
        <v>899.79396666666696</v>
      </c>
      <c r="BR29">
        <v>926.98350000000005</v>
      </c>
      <c r="BS29">
        <v>20.7874366666667</v>
      </c>
      <c r="BT29">
        <v>18.505269999999999</v>
      </c>
      <c r="BU29">
        <v>895.45736666666699</v>
      </c>
      <c r="BV29">
        <v>20.630266666666699</v>
      </c>
      <c r="BW29">
        <v>499.99950000000001</v>
      </c>
      <c r="BX29">
        <v>102.586733333333</v>
      </c>
      <c r="BY29">
        <v>9.9938833333333296E-2</v>
      </c>
      <c r="BZ29">
        <v>27.938269999999999</v>
      </c>
      <c r="CA29">
        <v>28.606203333333301</v>
      </c>
      <c r="CB29">
        <v>999.9</v>
      </c>
      <c r="CC29">
        <v>0</v>
      </c>
      <c r="CD29">
        <v>0</v>
      </c>
      <c r="CE29">
        <v>10003.6816666667</v>
      </c>
      <c r="CF29">
        <v>0</v>
      </c>
      <c r="CG29">
        <v>656.75113333333297</v>
      </c>
      <c r="CH29">
        <v>1399.99</v>
      </c>
      <c r="CI29">
        <v>0.90000293333333303</v>
      </c>
      <c r="CJ29">
        <v>9.9996936666666703E-2</v>
      </c>
      <c r="CK29">
        <v>0</v>
      </c>
      <c r="CL29">
        <v>951.52123333333304</v>
      </c>
      <c r="CM29">
        <v>4.9997499999999997</v>
      </c>
      <c r="CN29">
        <v>13201.086666666701</v>
      </c>
      <c r="CO29">
        <v>12177.9666666667</v>
      </c>
      <c r="CP29">
        <v>49.253999999999998</v>
      </c>
      <c r="CQ29">
        <v>51.695399999999999</v>
      </c>
      <c r="CR29">
        <v>50.462200000000003</v>
      </c>
      <c r="CS29">
        <v>50.862400000000001</v>
      </c>
      <c r="CT29">
        <v>50.345666666666602</v>
      </c>
      <c r="CU29">
        <v>1255.4949999999999</v>
      </c>
      <c r="CV29">
        <v>139.495</v>
      </c>
      <c r="CW29">
        <v>0</v>
      </c>
      <c r="CX29">
        <v>147.09999990463299</v>
      </c>
      <c r="CY29">
        <v>0</v>
      </c>
      <c r="CZ29">
        <v>951.53480769230805</v>
      </c>
      <c r="DA29">
        <v>3.5916239366911502</v>
      </c>
      <c r="DB29">
        <v>41.121367527700102</v>
      </c>
      <c r="DC29">
        <v>13201.2923076923</v>
      </c>
      <c r="DD29">
        <v>15</v>
      </c>
      <c r="DE29">
        <v>1608324131.0999999</v>
      </c>
      <c r="DF29" t="s">
        <v>340</v>
      </c>
      <c r="DG29">
        <v>1608324131.0999999</v>
      </c>
      <c r="DH29">
        <v>1608324124.0999999</v>
      </c>
      <c r="DI29">
        <v>10</v>
      </c>
      <c r="DJ29">
        <v>2.4620000000000002</v>
      </c>
      <c r="DK29">
        <v>-1.7000000000000001E-2</v>
      </c>
      <c r="DL29">
        <v>4.3369999999999997</v>
      </c>
      <c r="DM29">
        <v>0.157</v>
      </c>
      <c r="DN29">
        <v>828</v>
      </c>
      <c r="DO29">
        <v>18</v>
      </c>
      <c r="DP29">
        <v>0.11</v>
      </c>
      <c r="DQ29">
        <v>0.03</v>
      </c>
      <c r="DR29">
        <v>20.9155942331485</v>
      </c>
      <c r="DS29">
        <v>0.35388892798865701</v>
      </c>
      <c r="DT29">
        <v>9.1132390632671104E-2</v>
      </c>
      <c r="DU29">
        <v>1</v>
      </c>
      <c r="DV29">
        <v>-27.1908483870968</v>
      </c>
      <c r="DW29">
        <v>-6.4020967741948903E-2</v>
      </c>
      <c r="DX29">
        <v>0.112661087168173</v>
      </c>
      <c r="DY29">
        <v>1</v>
      </c>
      <c r="DZ29">
        <v>2.28454774193548</v>
      </c>
      <c r="EA29">
        <v>-0.18472209677420401</v>
      </c>
      <c r="EB29">
        <v>1.3822302387382499E-2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4.3369999999999997</v>
      </c>
      <c r="EJ29">
        <v>0.15720000000000001</v>
      </c>
      <c r="EK29">
        <v>4.3365238095237801</v>
      </c>
      <c r="EL29">
        <v>0</v>
      </c>
      <c r="EM29">
        <v>0</v>
      </c>
      <c r="EN29">
        <v>0</v>
      </c>
      <c r="EO29">
        <v>0.15716666666666501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</v>
      </c>
      <c r="EX29">
        <v>2.1</v>
      </c>
      <c r="EY29">
        <v>2</v>
      </c>
      <c r="EZ29">
        <v>505.03199999999998</v>
      </c>
      <c r="FA29">
        <v>479.30799999999999</v>
      </c>
      <c r="FB29">
        <v>23.9969</v>
      </c>
      <c r="FC29">
        <v>33.246299999999998</v>
      </c>
      <c r="FD29">
        <v>29.9968</v>
      </c>
      <c r="FE29">
        <v>33.232999999999997</v>
      </c>
      <c r="FF29">
        <v>33.192900000000002</v>
      </c>
      <c r="FG29">
        <v>39.9636</v>
      </c>
      <c r="FH29">
        <v>8.4199000000000002</v>
      </c>
      <c r="FI29">
        <v>92.917400000000001</v>
      </c>
      <c r="FJ29">
        <v>24.045200000000001</v>
      </c>
      <c r="FK29">
        <v>927</v>
      </c>
      <c r="FL29">
        <v>18.514099999999999</v>
      </c>
      <c r="FM29">
        <v>101.41500000000001</v>
      </c>
      <c r="FN29">
        <v>100.815</v>
      </c>
    </row>
    <row r="30" spans="1:170" x14ac:dyDescent="0.25">
      <c r="A30">
        <v>14</v>
      </c>
      <c r="B30">
        <v>1608324371.0999999</v>
      </c>
      <c r="C30">
        <v>1199.5999999046301</v>
      </c>
      <c r="D30" t="s">
        <v>345</v>
      </c>
      <c r="E30" t="s">
        <v>346</v>
      </c>
      <c r="F30" t="s">
        <v>285</v>
      </c>
      <c r="G30" t="s">
        <v>286</v>
      </c>
      <c r="H30">
        <v>1608324363.0999999</v>
      </c>
      <c r="I30">
        <f t="shared" si="0"/>
        <v>1.5780121189705231E-3</v>
      </c>
      <c r="J30">
        <f t="shared" si="1"/>
        <v>23.711682822761993</v>
      </c>
      <c r="K30">
        <f t="shared" si="2"/>
        <v>1199.7538709677401</v>
      </c>
      <c r="L30">
        <f t="shared" si="3"/>
        <v>731.40862592437395</v>
      </c>
      <c r="M30">
        <f t="shared" si="4"/>
        <v>75.108152076790574</v>
      </c>
      <c r="N30">
        <f t="shared" si="5"/>
        <v>123.20239740333678</v>
      </c>
      <c r="O30">
        <f t="shared" si="6"/>
        <v>8.7415875612781427E-2</v>
      </c>
      <c r="P30">
        <f t="shared" si="7"/>
        <v>2.9725905968362394</v>
      </c>
      <c r="Q30">
        <f t="shared" si="8"/>
        <v>8.6012469174028661E-2</v>
      </c>
      <c r="R30">
        <f t="shared" si="9"/>
        <v>5.38820069206081E-2</v>
      </c>
      <c r="S30">
        <f t="shared" si="10"/>
        <v>231.29795360969794</v>
      </c>
      <c r="T30">
        <f t="shared" si="11"/>
        <v>29.002440828843568</v>
      </c>
      <c r="U30">
        <f t="shared" si="12"/>
        <v>28.6277193548387</v>
      </c>
      <c r="V30">
        <f t="shared" si="13"/>
        <v>3.9359443636652283</v>
      </c>
      <c r="W30">
        <f t="shared" si="14"/>
        <v>55.331857841201057</v>
      </c>
      <c r="X30">
        <f t="shared" si="15"/>
        <v>2.1074025513223957</v>
      </c>
      <c r="Y30">
        <f t="shared" si="16"/>
        <v>3.8086603876025782</v>
      </c>
      <c r="Z30">
        <f t="shared" si="17"/>
        <v>1.8285418123428325</v>
      </c>
      <c r="AA30">
        <f t="shared" si="18"/>
        <v>-69.590334446600068</v>
      </c>
      <c r="AB30">
        <f t="shared" si="19"/>
        <v>-90.601256868077328</v>
      </c>
      <c r="AC30">
        <f t="shared" si="20"/>
        <v>-6.6665767719541948</v>
      </c>
      <c r="AD30">
        <f t="shared" si="21"/>
        <v>64.439785523066334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53996.82609320242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347</v>
      </c>
      <c r="AQ30">
        <v>999.67365384615402</v>
      </c>
      <c r="AR30">
        <v>1227.19</v>
      </c>
      <c r="AS30">
        <f t="shared" si="27"/>
        <v>0.18539618653496692</v>
      </c>
      <c r="AT30">
        <v>0.5</v>
      </c>
      <c r="AU30">
        <f t="shared" si="28"/>
        <v>1180.217700747379</v>
      </c>
      <c r="AV30">
        <f t="shared" si="29"/>
        <v>23.711682822761993</v>
      </c>
      <c r="AW30">
        <f t="shared" si="30"/>
        <v>109.40393049981543</v>
      </c>
      <c r="AX30">
        <f t="shared" si="31"/>
        <v>0.45109559236955976</v>
      </c>
      <c r="AY30">
        <f t="shared" si="32"/>
        <v>2.0580466033679048E-2</v>
      </c>
      <c r="AZ30">
        <f t="shared" si="33"/>
        <v>1.6581702914789069</v>
      </c>
      <c r="BA30" t="s">
        <v>348</v>
      </c>
      <c r="BB30">
        <v>673.61</v>
      </c>
      <c r="BC30">
        <f t="shared" si="34"/>
        <v>553.58000000000004</v>
      </c>
      <c r="BD30">
        <f t="shared" si="35"/>
        <v>0.41099090674129485</v>
      </c>
      <c r="BE30">
        <f t="shared" si="36"/>
        <v>0.78613621173898096</v>
      </c>
      <c r="BF30">
        <f t="shared" si="37"/>
        <v>0.44461702546649451</v>
      </c>
      <c r="BG30">
        <f t="shared" si="38"/>
        <v>0.79906052829349739</v>
      </c>
      <c r="BH30">
        <f t="shared" si="39"/>
        <v>1400.0383870967701</v>
      </c>
      <c r="BI30">
        <f t="shared" si="40"/>
        <v>1180.217700747379</v>
      </c>
      <c r="BJ30">
        <f t="shared" si="41"/>
        <v>0.84298952916196201</v>
      </c>
      <c r="BK30">
        <f t="shared" si="42"/>
        <v>0.1959790583239239</v>
      </c>
      <c r="BL30">
        <v>6</v>
      </c>
      <c r="BM30">
        <v>0.5</v>
      </c>
      <c r="BN30" t="s">
        <v>290</v>
      </c>
      <c r="BO30">
        <v>2</v>
      </c>
      <c r="BP30">
        <v>1608324363.0999999</v>
      </c>
      <c r="BQ30">
        <v>1199.7538709677401</v>
      </c>
      <c r="BR30">
        <v>1230.47903225806</v>
      </c>
      <c r="BS30">
        <v>20.5220387096774</v>
      </c>
      <c r="BT30">
        <v>18.667329032258099</v>
      </c>
      <c r="BU30">
        <v>1195.41806451613</v>
      </c>
      <c r="BV30">
        <v>20.3648806451613</v>
      </c>
      <c r="BW30">
        <v>500.01187096774203</v>
      </c>
      <c r="BX30">
        <v>102.58964516128999</v>
      </c>
      <c r="BY30">
        <v>0.10008177741935501</v>
      </c>
      <c r="BZ30">
        <v>28.062374193548401</v>
      </c>
      <c r="CA30">
        <v>28.6277193548387</v>
      </c>
      <c r="CB30">
        <v>999.9</v>
      </c>
      <c r="CC30">
        <v>0</v>
      </c>
      <c r="CD30">
        <v>0</v>
      </c>
      <c r="CE30">
        <v>9988.7658064516108</v>
      </c>
      <c r="CF30">
        <v>0</v>
      </c>
      <c r="CG30">
        <v>599.704967741936</v>
      </c>
      <c r="CH30">
        <v>1400.0383870967701</v>
      </c>
      <c r="CI30">
        <v>0.89999396774193596</v>
      </c>
      <c r="CJ30">
        <v>0.100005987096774</v>
      </c>
      <c r="CK30">
        <v>0</v>
      </c>
      <c r="CL30">
        <v>999.73229032258098</v>
      </c>
      <c r="CM30">
        <v>4.9997499999999997</v>
      </c>
      <c r="CN30">
        <v>13851.3096774194</v>
      </c>
      <c r="CO30">
        <v>12178.364516129001</v>
      </c>
      <c r="CP30">
        <v>49.116870967741903</v>
      </c>
      <c r="CQ30">
        <v>51.387</v>
      </c>
      <c r="CR30">
        <v>50.332322580645098</v>
      </c>
      <c r="CS30">
        <v>50.524000000000001</v>
      </c>
      <c r="CT30">
        <v>50.175064516128998</v>
      </c>
      <c r="CU30">
        <v>1255.52322580645</v>
      </c>
      <c r="CV30">
        <v>139.51516129032299</v>
      </c>
      <c r="CW30">
        <v>0</v>
      </c>
      <c r="CX30">
        <v>119.59999990463299</v>
      </c>
      <c r="CY30">
        <v>0</v>
      </c>
      <c r="CZ30">
        <v>999.67365384615402</v>
      </c>
      <c r="DA30">
        <v>-16.189641038452798</v>
      </c>
      <c r="DB30">
        <v>-216.553846353106</v>
      </c>
      <c r="DC30">
        <v>13850.4692307692</v>
      </c>
      <c r="DD30">
        <v>15</v>
      </c>
      <c r="DE30">
        <v>1608324131.0999999</v>
      </c>
      <c r="DF30" t="s">
        <v>340</v>
      </c>
      <c r="DG30">
        <v>1608324131.0999999</v>
      </c>
      <c r="DH30">
        <v>1608324124.0999999</v>
      </c>
      <c r="DI30">
        <v>10</v>
      </c>
      <c r="DJ30">
        <v>2.4620000000000002</v>
      </c>
      <c r="DK30">
        <v>-1.7000000000000001E-2</v>
      </c>
      <c r="DL30">
        <v>4.3369999999999997</v>
      </c>
      <c r="DM30">
        <v>0.157</v>
      </c>
      <c r="DN30">
        <v>828</v>
      </c>
      <c r="DO30">
        <v>18</v>
      </c>
      <c r="DP30">
        <v>0.11</v>
      </c>
      <c r="DQ30">
        <v>0.03</v>
      </c>
      <c r="DR30">
        <v>23.714240103453101</v>
      </c>
      <c r="DS30">
        <v>-0.75658040267230398</v>
      </c>
      <c r="DT30">
        <v>0.10217875738412401</v>
      </c>
      <c r="DU30">
        <v>0</v>
      </c>
      <c r="DV30">
        <v>-30.7250193548387</v>
      </c>
      <c r="DW30">
        <v>0.94517903225821798</v>
      </c>
      <c r="DX30">
        <v>0.122369752796938</v>
      </c>
      <c r="DY30">
        <v>0</v>
      </c>
      <c r="DZ30">
        <v>1.85471419354839</v>
      </c>
      <c r="EA30">
        <v>-5.5830000000000803E-2</v>
      </c>
      <c r="EB30">
        <v>6.2830292540860099E-3</v>
      </c>
      <c r="EC30">
        <v>1</v>
      </c>
      <c r="ED30">
        <v>1</v>
      </c>
      <c r="EE30">
        <v>3</v>
      </c>
      <c r="EF30" t="s">
        <v>307</v>
      </c>
      <c r="EG30">
        <v>100</v>
      </c>
      <c r="EH30">
        <v>100</v>
      </c>
      <c r="EI30">
        <v>4.33</v>
      </c>
      <c r="EJ30">
        <v>0.15720000000000001</v>
      </c>
      <c r="EK30">
        <v>4.3365238095237801</v>
      </c>
      <c r="EL30">
        <v>0</v>
      </c>
      <c r="EM30">
        <v>0</v>
      </c>
      <c r="EN30">
        <v>0</v>
      </c>
      <c r="EO30">
        <v>0.15716666666666501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4</v>
      </c>
      <c r="EX30">
        <v>4.0999999999999996</v>
      </c>
      <c r="EY30">
        <v>2</v>
      </c>
      <c r="EZ30">
        <v>504.71800000000002</v>
      </c>
      <c r="FA30">
        <v>483.34500000000003</v>
      </c>
      <c r="FB30">
        <v>23.988099999999999</v>
      </c>
      <c r="FC30">
        <v>32.5914</v>
      </c>
      <c r="FD30">
        <v>29.999300000000002</v>
      </c>
      <c r="FE30">
        <v>32.740200000000002</v>
      </c>
      <c r="FF30">
        <v>32.7455</v>
      </c>
      <c r="FG30">
        <v>51.194499999999998</v>
      </c>
      <c r="FH30">
        <v>3.8980600000000001</v>
      </c>
      <c r="FI30">
        <v>94.849000000000004</v>
      </c>
      <c r="FJ30">
        <v>23.919899999999998</v>
      </c>
      <c r="FK30">
        <v>1230.58</v>
      </c>
      <c r="FL30">
        <v>18.854299999999999</v>
      </c>
      <c r="FM30">
        <v>101.53400000000001</v>
      </c>
      <c r="FN30">
        <v>100.94199999999999</v>
      </c>
    </row>
    <row r="31" spans="1:170" x14ac:dyDescent="0.25">
      <c r="A31">
        <v>15</v>
      </c>
      <c r="B31">
        <v>1608324491.5999999</v>
      </c>
      <c r="C31">
        <v>1320.0999999046301</v>
      </c>
      <c r="D31" t="s">
        <v>349</v>
      </c>
      <c r="E31" t="s">
        <v>350</v>
      </c>
      <c r="F31" t="s">
        <v>285</v>
      </c>
      <c r="G31" t="s">
        <v>286</v>
      </c>
      <c r="H31">
        <v>1608324483.5999999</v>
      </c>
      <c r="I31">
        <f t="shared" si="0"/>
        <v>1.6011199212815205E-3</v>
      </c>
      <c r="J31">
        <f t="shared" si="1"/>
        <v>24.091948462723174</v>
      </c>
      <c r="K31">
        <f t="shared" si="2"/>
        <v>1399.85516129032</v>
      </c>
      <c r="L31">
        <f t="shared" si="3"/>
        <v>928.83413438903756</v>
      </c>
      <c r="M31">
        <f t="shared" si="4"/>
        <v>95.376762884455488</v>
      </c>
      <c r="N31">
        <f t="shared" si="5"/>
        <v>143.74326787504398</v>
      </c>
      <c r="O31">
        <f t="shared" si="6"/>
        <v>8.9429590919953353E-2</v>
      </c>
      <c r="P31">
        <f t="shared" si="7"/>
        <v>2.9744779689225185</v>
      </c>
      <c r="Q31">
        <f t="shared" si="8"/>
        <v>8.796228246319733E-2</v>
      </c>
      <c r="R31">
        <f t="shared" si="9"/>
        <v>5.5106252993365301E-2</v>
      </c>
      <c r="S31">
        <f t="shared" si="10"/>
        <v>231.29530926999243</v>
      </c>
      <c r="T31">
        <f t="shared" si="11"/>
        <v>28.920019943494164</v>
      </c>
      <c r="U31">
        <f t="shared" si="12"/>
        <v>28.670796774193601</v>
      </c>
      <c r="V31">
        <f t="shared" si="13"/>
        <v>3.9457933214192678</v>
      </c>
      <c r="W31">
        <f t="shared" si="14"/>
        <v>56.22643893720155</v>
      </c>
      <c r="X31">
        <f t="shared" si="15"/>
        <v>2.1320117282115185</v>
      </c>
      <c r="Y31">
        <f t="shared" si="16"/>
        <v>3.7918313315071042</v>
      </c>
      <c r="Z31">
        <f t="shared" si="17"/>
        <v>1.8137815932077492</v>
      </c>
      <c r="AA31">
        <f t="shared" si="18"/>
        <v>-70.609388528515055</v>
      </c>
      <c r="AB31">
        <f t="shared" si="19"/>
        <v>-109.75042250472102</v>
      </c>
      <c r="AC31">
        <f t="shared" si="20"/>
        <v>-8.0691587487504126</v>
      </c>
      <c r="AD31">
        <f t="shared" si="21"/>
        <v>42.86633948800592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54065.693519497057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351</v>
      </c>
      <c r="AQ31">
        <v>1005.13807692308</v>
      </c>
      <c r="AR31">
        <v>1234.6199999999999</v>
      </c>
      <c r="AS31">
        <f t="shared" si="27"/>
        <v>0.1858725138722197</v>
      </c>
      <c r="AT31">
        <v>0.5</v>
      </c>
      <c r="AU31">
        <f t="shared" si="28"/>
        <v>1180.2053330054216</v>
      </c>
      <c r="AV31">
        <f t="shared" si="29"/>
        <v>24.091948462723174</v>
      </c>
      <c r="AW31">
        <f t="shared" si="30"/>
        <v>109.68386606555895</v>
      </c>
      <c r="AX31">
        <f t="shared" si="31"/>
        <v>0.45039769321734624</v>
      </c>
      <c r="AY31">
        <f t="shared" si="32"/>
        <v>2.090288465289122E-2</v>
      </c>
      <c r="AZ31">
        <f t="shared" si="33"/>
        <v>1.642173300286728</v>
      </c>
      <c r="BA31" t="s">
        <v>352</v>
      </c>
      <c r="BB31">
        <v>678.55</v>
      </c>
      <c r="BC31">
        <f t="shared" si="34"/>
        <v>556.06999999999994</v>
      </c>
      <c r="BD31">
        <f t="shared" si="35"/>
        <v>0.41268531493682437</v>
      </c>
      <c r="BE31">
        <f t="shared" si="36"/>
        <v>0.78476348252197581</v>
      </c>
      <c r="BF31">
        <f t="shared" si="37"/>
        <v>0.44203984080273684</v>
      </c>
      <c r="BG31">
        <f t="shared" si="38"/>
        <v>0.79614291617430644</v>
      </c>
      <c r="BH31">
        <f t="shared" si="39"/>
        <v>1400.0238709677401</v>
      </c>
      <c r="BI31">
        <f t="shared" si="40"/>
        <v>1180.2053330054216</v>
      </c>
      <c r="BJ31">
        <f t="shared" si="41"/>
        <v>0.84298943573699714</v>
      </c>
      <c r="BK31">
        <f t="shared" si="42"/>
        <v>0.19597887147399454</v>
      </c>
      <c r="BL31">
        <v>6</v>
      </c>
      <c r="BM31">
        <v>0.5</v>
      </c>
      <c r="BN31" t="s">
        <v>290</v>
      </c>
      <c r="BO31">
        <v>2</v>
      </c>
      <c r="BP31">
        <v>1608324483.5999999</v>
      </c>
      <c r="BQ31">
        <v>1399.85516129032</v>
      </c>
      <c r="BR31">
        <v>1431.4554838709701</v>
      </c>
      <c r="BS31">
        <v>20.762764516129</v>
      </c>
      <c r="BT31">
        <v>18.8812903225806</v>
      </c>
      <c r="BU31">
        <v>1395.5193548387099</v>
      </c>
      <c r="BV31">
        <v>20.605593548387098</v>
      </c>
      <c r="BW31">
        <v>499.99396774193502</v>
      </c>
      <c r="BX31">
        <v>102.584451612903</v>
      </c>
      <c r="BY31">
        <v>9.9934493548387099E-2</v>
      </c>
      <c r="BZ31">
        <v>27.986396774193601</v>
      </c>
      <c r="CA31">
        <v>28.670796774193601</v>
      </c>
      <c r="CB31">
        <v>999.9</v>
      </c>
      <c r="CC31">
        <v>0</v>
      </c>
      <c r="CD31">
        <v>0</v>
      </c>
      <c r="CE31">
        <v>9999.9432258064498</v>
      </c>
      <c r="CF31">
        <v>0</v>
      </c>
      <c r="CG31">
        <v>410.73461290322598</v>
      </c>
      <c r="CH31">
        <v>1400.0238709677401</v>
      </c>
      <c r="CI31">
        <v>0.89999467741935502</v>
      </c>
      <c r="CJ31">
        <v>0.100005270967742</v>
      </c>
      <c r="CK31">
        <v>0</v>
      </c>
      <c r="CL31">
        <v>1005.19677419355</v>
      </c>
      <c r="CM31">
        <v>4.9997499999999997</v>
      </c>
      <c r="CN31">
        <v>13924.1387096774</v>
      </c>
      <c r="CO31">
        <v>12178.248387096801</v>
      </c>
      <c r="CP31">
        <v>49.140999999999998</v>
      </c>
      <c r="CQ31">
        <v>51.390999999999998</v>
      </c>
      <c r="CR31">
        <v>50.320129032258002</v>
      </c>
      <c r="CS31">
        <v>50.534064516129</v>
      </c>
      <c r="CT31">
        <v>50.187064516128999</v>
      </c>
      <c r="CU31">
        <v>1255.51451612903</v>
      </c>
      <c r="CV31">
        <v>139.50935483871001</v>
      </c>
      <c r="CW31">
        <v>0</v>
      </c>
      <c r="CX31">
        <v>119.59999990463299</v>
      </c>
      <c r="CY31">
        <v>0</v>
      </c>
      <c r="CZ31">
        <v>1005.13807692308</v>
      </c>
      <c r="DA31">
        <v>-12.5630769291813</v>
      </c>
      <c r="DB31">
        <v>-185.076923265386</v>
      </c>
      <c r="DC31">
        <v>13923.0961538462</v>
      </c>
      <c r="DD31">
        <v>15</v>
      </c>
      <c r="DE31">
        <v>1608324131.0999999</v>
      </c>
      <c r="DF31" t="s">
        <v>340</v>
      </c>
      <c r="DG31">
        <v>1608324131.0999999</v>
      </c>
      <c r="DH31">
        <v>1608324124.0999999</v>
      </c>
      <c r="DI31">
        <v>10</v>
      </c>
      <c r="DJ31">
        <v>2.4620000000000002</v>
      </c>
      <c r="DK31">
        <v>-1.7000000000000001E-2</v>
      </c>
      <c r="DL31">
        <v>4.3369999999999997</v>
      </c>
      <c r="DM31">
        <v>0.157</v>
      </c>
      <c r="DN31">
        <v>828</v>
      </c>
      <c r="DO31">
        <v>18</v>
      </c>
      <c r="DP31">
        <v>0.11</v>
      </c>
      <c r="DQ31">
        <v>0.03</v>
      </c>
      <c r="DR31">
        <v>24.1096338989163</v>
      </c>
      <c r="DS31">
        <v>-1.4266465597243601</v>
      </c>
      <c r="DT31">
        <v>0.11527966379377901</v>
      </c>
      <c r="DU31">
        <v>0</v>
      </c>
      <c r="DV31">
        <v>-31.6066741935484</v>
      </c>
      <c r="DW31">
        <v>1.1616532258066301</v>
      </c>
      <c r="DX31">
        <v>0.103835309948455</v>
      </c>
      <c r="DY31">
        <v>0</v>
      </c>
      <c r="DZ31">
        <v>1.87928580645161</v>
      </c>
      <c r="EA31">
        <v>0.31641967741934701</v>
      </c>
      <c r="EB31">
        <v>2.3915434586191602E-2</v>
      </c>
      <c r="EC31">
        <v>0</v>
      </c>
      <c r="ED31">
        <v>0</v>
      </c>
      <c r="EE31">
        <v>3</v>
      </c>
      <c r="EF31" t="s">
        <v>292</v>
      </c>
      <c r="EG31">
        <v>100</v>
      </c>
      <c r="EH31">
        <v>100</v>
      </c>
      <c r="EI31">
        <v>4.33</v>
      </c>
      <c r="EJ31">
        <v>0.15720000000000001</v>
      </c>
      <c r="EK31">
        <v>4.3365238095237801</v>
      </c>
      <c r="EL31">
        <v>0</v>
      </c>
      <c r="EM31">
        <v>0</v>
      </c>
      <c r="EN31">
        <v>0</v>
      </c>
      <c r="EO31">
        <v>0.15716666666666501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6</v>
      </c>
      <c r="EX31">
        <v>6.1</v>
      </c>
      <c r="EY31">
        <v>2</v>
      </c>
      <c r="EZ31">
        <v>504.435</v>
      </c>
      <c r="FA31">
        <v>484.2</v>
      </c>
      <c r="FB31">
        <v>24.3263</v>
      </c>
      <c r="FC31">
        <v>32.344000000000001</v>
      </c>
      <c r="FD31">
        <v>29.999700000000001</v>
      </c>
      <c r="FE31">
        <v>32.479799999999997</v>
      </c>
      <c r="FF31">
        <v>32.491999999999997</v>
      </c>
      <c r="FG31">
        <v>58.225900000000003</v>
      </c>
      <c r="FH31">
        <v>1.6837500000000001</v>
      </c>
      <c r="FI31">
        <v>100</v>
      </c>
      <c r="FJ31">
        <v>24.332100000000001</v>
      </c>
      <c r="FK31">
        <v>1431.41</v>
      </c>
      <c r="FL31">
        <v>18.921399999999998</v>
      </c>
      <c r="FM31">
        <v>101.568</v>
      </c>
      <c r="FN31">
        <v>100.97799999999999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2020-12-18T12:52:39Z</dcterms:created>
  <dcterms:modified xsi:type="dcterms:W3CDTF">2021-05-04T23:51:33Z</dcterms:modified>
</cp:coreProperties>
</file>