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36805F99-011C-4786-8250-92589AAC1C12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J31" i="1" s="1"/>
  <c r="I31" i="1" s="1"/>
  <c r="Z31" i="1"/>
  <c r="Y31" i="1"/>
  <c r="X31" i="1" s="1"/>
  <c r="Q31" i="1"/>
  <c r="O31" i="1"/>
  <c r="L31" i="1"/>
  <c r="K31" i="1"/>
  <c r="AX31" i="1" s="1"/>
  <c r="BO30" i="1"/>
  <c r="BN30" i="1"/>
  <c r="BM30" i="1" s="1"/>
  <c r="BL30" i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/>
  <c r="L30" i="1" s="1"/>
  <c r="Z30" i="1"/>
  <c r="Y30" i="1"/>
  <c r="X30" i="1"/>
  <c r="Q30" i="1"/>
  <c r="O30" i="1"/>
  <c r="K30" i="1"/>
  <c r="AX30" i="1" s="1"/>
  <c r="BO29" i="1"/>
  <c r="BN29" i="1"/>
  <c r="BL29" i="1"/>
  <c r="BM29" i="1" s="1"/>
  <c r="BJ29" i="1"/>
  <c r="BK29" i="1" s="1"/>
  <c r="BI29" i="1"/>
  <c r="BH29" i="1"/>
  <c r="BG29" i="1"/>
  <c r="BF29" i="1"/>
  <c r="BE29" i="1"/>
  <c r="BA29" i="1"/>
  <c r="AU29" i="1"/>
  <c r="AO29" i="1"/>
  <c r="AJ29" i="1"/>
  <c r="AI29" i="1"/>
  <c r="AH29" i="1"/>
  <c r="J29" i="1" s="1"/>
  <c r="I29" i="1" s="1"/>
  <c r="Z29" i="1"/>
  <c r="Y29" i="1"/>
  <c r="X29" i="1" s="1"/>
  <c r="Q29" i="1"/>
  <c r="O29" i="1"/>
  <c r="L29" i="1"/>
  <c r="K29" i="1"/>
  <c r="AX29" i="1" s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/>
  <c r="L28" i="1" s="1"/>
  <c r="Z28" i="1"/>
  <c r="Y28" i="1"/>
  <c r="X28" i="1"/>
  <c r="Q28" i="1"/>
  <c r="O28" i="1"/>
  <c r="K28" i="1"/>
  <c r="AX28" i="1" s="1"/>
  <c r="BO27" i="1"/>
  <c r="BN27" i="1"/>
  <c r="BL27" i="1"/>
  <c r="BM27" i="1" s="1"/>
  <c r="BJ27" i="1"/>
  <c r="BK27" i="1" s="1"/>
  <c r="BI27" i="1"/>
  <c r="BH27" i="1"/>
  <c r="BG27" i="1"/>
  <c r="BF27" i="1"/>
  <c r="BE27" i="1"/>
  <c r="BA27" i="1"/>
  <c r="AU27" i="1"/>
  <c r="AO27" i="1"/>
  <c r="AJ27" i="1"/>
  <c r="AI27" i="1"/>
  <c r="AH27" i="1"/>
  <c r="J27" i="1" s="1"/>
  <c r="I27" i="1" s="1"/>
  <c r="Z27" i="1"/>
  <c r="Y27" i="1"/>
  <c r="X27" i="1" s="1"/>
  <c r="Q27" i="1"/>
  <c r="O27" i="1"/>
  <c r="L27" i="1"/>
  <c r="K27" i="1"/>
  <c r="AX27" i="1" s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/>
  <c r="L26" i="1" s="1"/>
  <c r="Z26" i="1"/>
  <c r="Y26" i="1"/>
  <c r="X26" i="1"/>
  <c r="Q26" i="1"/>
  <c r="O26" i="1"/>
  <c r="K26" i="1"/>
  <c r="AX26" i="1" s="1"/>
  <c r="BO25" i="1"/>
  <c r="BN25" i="1"/>
  <c r="BL25" i="1"/>
  <c r="BM25" i="1" s="1"/>
  <c r="BJ25" i="1"/>
  <c r="BK25" i="1" s="1"/>
  <c r="BI25" i="1"/>
  <c r="BH25" i="1"/>
  <c r="BG25" i="1"/>
  <c r="BF25" i="1"/>
  <c r="BE25" i="1"/>
  <c r="BA25" i="1"/>
  <c r="AU25" i="1"/>
  <c r="AO25" i="1"/>
  <c r="AJ25" i="1"/>
  <c r="AI25" i="1"/>
  <c r="AH25" i="1"/>
  <c r="J25" i="1" s="1"/>
  <c r="I25" i="1" s="1"/>
  <c r="Z25" i="1"/>
  <c r="Y25" i="1"/>
  <c r="X25" i="1" s="1"/>
  <c r="Q25" i="1"/>
  <c r="O25" i="1"/>
  <c r="L25" i="1"/>
  <c r="K25" i="1"/>
  <c r="AX25" i="1" s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/>
  <c r="L24" i="1" s="1"/>
  <c r="Z24" i="1"/>
  <c r="Y24" i="1"/>
  <c r="X24" i="1"/>
  <c r="Q24" i="1"/>
  <c r="O24" i="1"/>
  <c r="K24" i="1"/>
  <c r="AX24" i="1" s="1"/>
  <c r="BO23" i="1"/>
  <c r="BN23" i="1"/>
  <c r="BL23" i="1"/>
  <c r="BM23" i="1" s="1"/>
  <c r="BJ23" i="1"/>
  <c r="BK23" i="1" s="1"/>
  <c r="BI23" i="1"/>
  <c r="BH23" i="1"/>
  <c r="BG23" i="1"/>
  <c r="BF23" i="1"/>
  <c r="BE23" i="1"/>
  <c r="BA23" i="1"/>
  <c r="AU23" i="1"/>
  <c r="AO23" i="1"/>
  <c r="AJ23" i="1"/>
  <c r="AI23" i="1"/>
  <c r="AH23" i="1"/>
  <c r="J23" i="1" s="1"/>
  <c r="I23" i="1" s="1"/>
  <c r="Z23" i="1"/>
  <c r="Y23" i="1"/>
  <c r="X23" i="1" s="1"/>
  <c r="Q23" i="1"/>
  <c r="O23" i="1"/>
  <c r="L23" i="1"/>
  <c r="K23" i="1"/>
  <c r="AX23" i="1" s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/>
  <c r="L22" i="1" s="1"/>
  <c r="Z22" i="1"/>
  <c r="Y22" i="1"/>
  <c r="X22" i="1"/>
  <c r="Q22" i="1"/>
  <c r="O22" i="1"/>
  <c r="K22" i="1"/>
  <c r="AX22" i="1" s="1"/>
  <c r="BO21" i="1"/>
  <c r="BN21" i="1"/>
  <c r="BL21" i="1"/>
  <c r="BM21" i="1" s="1"/>
  <c r="BJ21" i="1"/>
  <c r="BK21" i="1" s="1"/>
  <c r="BI21" i="1"/>
  <c r="BH21" i="1"/>
  <c r="BG21" i="1"/>
  <c r="BF21" i="1"/>
  <c r="BE21" i="1"/>
  <c r="BA21" i="1"/>
  <c r="AU21" i="1"/>
  <c r="AO21" i="1"/>
  <c r="AJ21" i="1"/>
  <c r="AI21" i="1"/>
  <c r="AH21" i="1"/>
  <c r="J21" i="1" s="1"/>
  <c r="I21" i="1" s="1"/>
  <c r="Z21" i="1"/>
  <c r="Y21" i="1"/>
  <c r="X21" i="1" s="1"/>
  <c r="Q21" i="1"/>
  <c r="O21" i="1"/>
  <c r="L21" i="1"/>
  <c r="K21" i="1"/>
  <c r="AX21" i="1" s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/>
  <c r="L20" i="1" s="1"/>
  <c r="Z20" i="1"/>
  <c r="Y20" i="1"/>
  <c r="X20" i="1"/>
  <c r="Q20" i="1"/>
  <c r="O20" i="1"/>
  <c r="K20" i="1"/>
  <c r="AX20" i="1" s="1"/>
  <c r="BO19" i="1"/>
  <c r="BN19" i="1"/>
  <c r="BL19" i="1"/>
  <c r="BM19" i="1" s="1"/>
  <c r="BJ19" i="1"/>
  <c r="BK19" i="1" s="1"/>
  <c r="BI19" i="1"/>
  <c r="BH19" i="1"/>
  <c r="BG19" i="1"/>
  <c r="BF19" i="1"/>
  <c r="BE19" i="1"/>
  <c r="BA19" i="1"/>
  <c r="AU19" i="1"/>
  <c r="AO19" i="1"/>
  <c r="AJ19" i="1"/>
  <c r="AI19" i="1"/>
  <c r="AH19" i="1"/>
  <c r="J19" i="1" s="1"/>
  <c r="I19" i="1" s="1"/>
  <c r="Z19" i="1"/>
  <c r="Y19" i="1"/>
  <c r="X19" i="1" s="1"/>
  <c r="Q19" i="1"/>
  <c r="O19" i="1"/>
  <c r="L19" i="1"/>
  <c r="K19" i="1"/>
  <c r="AX19" i="1" s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/>
  <c r="L18" i="1" s="1"/>
  <c r="Z18" i="1"/>
  <c r="Y18" i="1"/>
  <c r="X18" i="1"/>
  <c r="Q18" i="1"/>
  <c r="O18" i="1"/>
  <c r="K18" i="1"/>
  <c r="AX18" i="1" s="1"/>
  <c r="BO17" i="1"/>
  <c r="BN17" i="1"/>
  <c r="BL17" i="1"/>
  <c r="BM17" i="1" s="1"/>
  <c r="BJ17" i="1"/>
  <c r="BK17" i="1" s="1"/>
  <c r="BI17" i="1"/>
  <c r="BH17" i="1"/>
  <c r="BG17" i="1"/>
  <c r="BF17" i="1"/>
  <c r="BE17" i="1"/>
  <c r="BA17" i="1"/>
  <c r="AU17" i="1"/>
  <c r="AO17" i="1"/>
  <c r="AJ17" i="1"/>
  <c r="AI17" i="1"/>
  <c r="AH17" i="1"/>
  <c r="J17" i="1" s="1"/>
  <c r="I17" i="1" s="1"/>
  <c r="Z17" i="1"/>
  <c r="Y17" i="1"/>
  <c r="X17" i="1" s="1"/>
  <c r="Q17" i="1"/>
  <c r="O17" i="1"/>
  <c r="L17" i="1"/>
  <c r="K17" i="1"/>
  <c r="AX17" i="1" s="1"/>
  <c r="AZ18" i="1" l="1"/>
  <c r="AW18" i="1"/>
  <c r="AY18" i="1" s="1"/>
  <c r="T18" i="1"/>
  <c r="AW20" i="1"/>
  <c r="AY20" i="1" s="1"/>
  <c r="T20" i="1"/>
  <c r="AZ22" i="1"/>
  <c r="AW22" i="1"/>
  <c r="AY22" i="1" s="1"/>
  <c r="T22" i="1"/>
  <c r="AW24" i="1"/>
  <c r="AY24" i="1" s="1"/>
  <c r="T24" i="1"/>
  <c r="AZ26" i="1"/>
  <c r="AW26" i="1"/>
  <c r="AY26" i="1" s="1"/>
  <c r="T26" i="1"/>
  <c r="AZ28" i="1"/>
  <c r="AW28" i="1"/>
  <c r="AY28" i="1" s="1"/>
  <c r="T28" i="1"/>
  <c r="AB17" i="1"/>
  <c r="AB19" i="1"/>
  <c r="AB21" i="1"/>
  <c r="AB25" i="1"/>
  <c r="AB27" i="1"/>
  <c r="AB29" i="1"/>
  <c r="AW30" i="1"/>
  <c r="AY30" i="1" s="1"/>
  <c r="T30" i="1"/>
  <c r="AB31" i="1"/>
  <c r="AB23" i="1"/>
  <c r="AZ19" i="1"/>
  <c r="AZ21" i="1"/>
  <c r="T31" i="1"/>
  <c r="AW31" i="1"/>
  <c r="AY31" i="1" s="1"/>
  <c r="AW17" i="1"/>
  <c r="AY17" i="1" s="1"/>
  <c r="T17" i="1"/>
  <c r="AW19" i="1"/>
  <c r="AY19" i="1" s="1"/>
  <c r="T19" i="1"/>
  <c r="T21" i="1"/>
  <c r="AW21" i="1"/>
  <c r="AY21" i="1" s="1"/>
  <c r="T23" i="1"/>
  <c r="AW23" i="1"/>
  <c r="AY23" i="1" s="1"/>
  <c r="T25" i="1"/>
  <c r="AW25" i="1"/>
  <c r="AY25" i="1" s="1"/>
  <c r="T27" i="1"/>
  <c r="AW27" i="1"/>
  <c r="AY27" i="1" s="1"/>
  <c r="T29" i="1"/>
  <c r="AW29" i="1"/>
  <c r="AY29" i="1" s="1"/>
  <c r="AI20" i="1"/>
  <c r="AI22" i="1"/>
  <c r="AI24" i="1"/>
  <c r="AI26" i="1"/>
  <c r="AI28" i="1"/>
  <c r="AI30" i="1"/>
  <c r="AI18" i="1"/>
  <c r="J18" i="1"/>
  <c r="I18" i="1" s="1"/>
  <c r="J20" i="1"/>
  <c r="I20" i="1" s="1"/>
  <c r="J22" i="1"/>
  <c r="I22" i="1" s="1"/>
  <c r="J24" i="1"/>
  <c r="I24" i="1" s="1"/>
  <c r="J26" i="1"/>
  <c r="I26" i="1" s="1"/>
  <c r="J28" i="1"/>
  <c r="I28" i="1" s="1"/>
  <c r="J30" i="1"/>
  <c r="I30" i="1" s="1"/>
  <c r="AI31" i="1"/>
  <c r="AB24" i="1" l="1"/>
  <c r="U25" i="1"/>
  <c r="V25" i="1" s="1"/>
  <c r="AB20" i="1"/>
  <c r="U23" i="1"/>
  <c r="V23" i="1" s="1"/>
  <c r="U31" i="1"/>
  <c r="V31" i="1" s="1"/>
  <c r="AZ17" i="1"/>
  <c r="U20" i="1"/>
  <c r="V20" i="1" s="1"/>
  <c r="R20" i="1" s="1"/>
  <c r="P20" i="1" s="1"/>
  <c r="S20" i="1" s="1"/>
  <c r="M20" i="1" s="1"/>
  <c r="N20" i="1" s="1"/>
  <c r="AB18" i="1"/>
  <c r="R18" i="1"/>
  <c r="P18" i="1" s="1"/>
  <c r="S18" i="1" s="1"/>
  <c r="M18" i="1" s="1"/>
  <c r="N18" i="1" s="1"/>
  <c r="AZ31" i="1"/>
  <c r="U29" i="1"/>
  <c r="V29" i="1" s="1"/>
  <c r="U21" i="1"/>
  <c r="V21" i="1" s="1"/>
  <c r="AZ29" i="1"/>
  <c r="U24" i="1"/>
  <c r="V24" i="1" s="1"/>
  <c r="AZ20" i="1"/>
  <c r="AB22" i="1"/>
  <c r="U26" i="1"/>
  <c r="V26" i="1" s="1"/>
  <c r="AB30" i="1"/>
  <c r="U19" i="1"/>
  <c r="V19" i="1" s="1"/>
  <c r="AZ27" i="1"/>
  <c r="AZ30" i="1"/>
  <c r="U18" i="1"/>
  <c r="V18" i="1" s="1"/>
  <c r="AB28" i="1"/>
  <c r="R28" i="1"/>
  <c r="P28" i="1" s="1"/>
  <c r="S28" i="1" s="1"/>
  <c r="M28" i="1" s="1"/>
  <c r="N28" i="1" s="1"/>
  <c r="U27" i="1"/>
  <c r="V27" i="1" s="1"/>
  <c r="AZ25" i="1"/>
  <c r="U28" i="1"/>
  <c r="V28" i="1" s="1"/>
  <c r="AZ24" i="1"/>
  <c r="AB26" i="1"/>
  <c r="R26" i="1"/>
  <c r="P26" i="1" s="1"/>
  <c r="S26" i="1" s="1"/>
  <c r="M26" i="1" s="1"/>
  <c r="N26" i="1" s="1"/>
  <c r="U17" i="1"/>
  <c r="V17" i="1" s="1"/>
  <c r="AZ23" i="1"/>
  <c r="U30" i="1"/>
  <c r="V30" i="1" s="1"/>
  <c r="R30" i="1" s="1"/>
  <c r="P30" i="1" s="1"/>
  <c r="S30" i="1" s="1"/>
  <c r="M30" i="1" s="1"/>
  <c r="N30" i="1" s="1"/>
  <c r="U22" i="1"/>
  <c r="V22" i="1" s="1"/>
  <c r="W27" i="1" l="1"/>
  <c r="AA27" i="1" s="1"/>
  <c r="AD27" i="1"/>
  <c r="R27" i="1"/>
  <c r="P27" i="1" s="1"/>
  <c r="S27" i="1" s="1"/>
  <c r="M27" i="1" s="1"/>
  <c r="N27" i="1" s="1"/>
  <c r="AC27" i="1"/>
  <c r="W19" i="1"/>
  <c r="AA19" i="1" s="1"/>
  <c r="AD19" i="1"/>
  <c r="AC19" i="1"/>
  <c r="R19" i="1"/>
  <c r="P19" i="1" s="1"/>
  <c r="S19" i="1" s="1"/>
  <c r="M19" i="1" s="1"/>
  <c r="N19" i="1" s="1"/>
  <c r="W23" i="1"/>
  <c r="AA23" i="1" s="1"/>
  <c r="AD23" i="1"/>
  <c r="AC23" i="1"/>
  <c r="R23" i="1"/>
  <c r="P23" i="1" s="1"/>
  <c r="S23" i="1" s="1"/>
  <c r="M23" i="1" s="1"/>
  <c r="N23" i="1" s="1"/>
  <c r="W22" i="1"/>
  <c r="AA22" i="1" s="1"/>
  <c r="AD22" i="1"/>
  <c r="AC22" i="1"/>
  <c r="W24" i="1"/>
  <c r="AA24" i="1" s="1"/>
  <c r="AD24" i="1"/>
  <c r="AE24" i="1" s="1"/>
  <c r="AC24" i="1"/>
  <c r="W25" i="1"/>
  <c r="AA25" i="1" s="1"/>
  <c r="AD25" i="1"/>
  <c r="AE25" i="1" s="1"/>
  <c r="R25" i="1"/>
  <c r="P25" i="1" s="1"/>
  <c r="S25" i="1" s="1"/>
  <c r="M25" i="1" s="1"/>
  <c r="N25" i="1" s="1"/>
  <c r="AC25" i="1"/>
  <c r="W20" i="1"/>
  <c r="AA20" i="1" s="1"/>
  <c r="AD20" i="1"/>
  <c r="AE20" i="1" s="1"/>
  <c r="AC20" i="1"/>
  <c r="W28" i="1"/>
  <c r="AA28" i="1" s="1"/>
  <c r="AD28" i="1"/>
  <c r="AC28" i="1"/>
  <c r="W26" i="1"/>
  <c r="AA26" i="1" s="1"/>
  <c r="AD26" i="1"/>
  <c r="AC26" i="1"/>
  <c r="W21" i="1"/>
  <c r="AA21" i="1" s="1"/>
  <c r="AD21" i="1"/>
  <c r="R21" i="1"/>
  <c r="P21" i="1" s="1"/>
  <c r="S21" i="1" s="1"/>
  <c r="M21" i="1" s="1"/>
  <c r="N21" i="1" s="1"/>
  <c r="AC21" i="1"/>
  <c r="W29" i="1"/>
  <c r="AA29" i="1" s="1"/>
  <c r="AD29" i="1"/>
  <c r="R29" i="1"/>
  <c r="P29" i="1" s="1"/>
  <c r="S29" i="1" s="1"/>
  <c r="M29" i="1" s="1"/>
  <c r="N29" i="1" s="1"/>
  <c r="AC29" i="1"/>
  <c r="W31" i="1"/>
  <c r="AA31" i="1" s="1"/>
  <c r="AD31" i="1"/>
  <c r="R31" i="1"/>
  <c r="P31" i="1" s="1"/>
  <c r="S31" i="1" s="1"/>
  <c r="M31" i="1" s="1"/>
  <c r="N31" i="1" s="1"/>
  <c r="AC31" i="1"/>
  <c r="R24" i="1"/>
  <c r="P24" i="1" s="1"/>
  <c r="S24" i="1" s="1"/>
  <c r="M24" i="1" s="1"/>
  <c r="N24" i="1" s="1"/>
  <c r="W17" i="1"/>
  <c r="AA17" i="1" s="1"/>
  <c r="AD17" i="1"/>
  <c r="AC17" i="1"/>
  <c r="R17" i="1"/>
  <c r="P17" i="1" s="1"/>
  <c r="S17" i="1" s="1"/>
  <c r="M17" i="1" s="1"/>
  <c r="N17" i="1" s="1"/>
  <c r="W18" i="1"/>
  <c r="AA18" i="1" s="1"/>
  <c r="AD18" i="1"/>
  <c r="AC18" i="1"/>
  <c r="W30" i="1"/>
  <c r="AA30" i="1" s="1"/>
  <c r="AD30" i="1"/>
  <c r="AE30" i="1" s="1"/>
  <c r="AC30" i="1"/>
  <c r="R22" i="1"/>
  <c r="P22" i="1" s="1"/>
  <c r="S22" i="1" s="1"/>
  <c r="M22" i="1" s="1"/>
  <c r="N22" i="1" s="1"/>
  <c r="AE17" i="1" l="1"/>
  <c r="AE26" i="1"/>
  <c r="AE22" i="1"/>
  <c r="AE19" i="1"/>
  <c r="AE28" i="1"/>
  <c r="AE29" i="1"/>
  <c r="AE18" i="1"/>
  <c r="AE23" i="1"/>
  <c r="AE27" i="1"/>
  <c r="AE31" i="1"/>
  <c r="AE21" i="1"/>
</calcChain>
</file>

<file path=xl/sharedStrings.xml><?xml version="1.0" encoding="utf-8"?>
<sst xmlns="http://schemas.openxmlformats.org/spreadsheetml/2006/main" count="703" uniqueCount="362">
  <si>
    <t>File opened</t>
  </si>
  <si>
    <t>2020-12-18 12:22:00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</si>
  <si>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</si>
  <si>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</si>
  <si>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</si>
  <si>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</si>
  <si>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</si>
  <si>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</si>
  <si>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</si>
  <si>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</si>
  <si>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</si>
  <si>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</si>
  <si>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</si>
  <si>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{"h2obspan2a": "0.0678114", "tazero": "0.00104713", "h2obspan2": "0", "co2aspan1": "1.00054", "tbzero": "0.0513058", "co2aspan2b": "0.086568", "ssa_ref": "37127.4", "h2obspan1": "0.998939", "flowazero": "0.317", "h2obzero": "1.16501", "h2oazero": "1.16161", "oxygen": "21", "flowmeterzero": "0.990581", "co2bspan2": "0", "flowbzero": "0.26", "h2oaspan2": "0", "ssb_ref": "34919.1", "h2obspanconc2": "0", "co2aspan2a": "0.0865215", "h2oaspanconc1": "12.17", "co2bzero": "0.898612", "chamberpressurezero": "2.57375", "h2obspanconc1": "12.17", "co2bspan2a": "0.0873229", "h2oaspanconc2": "0", "h2obspan2b": "0.0677395", "co2azero": "0.892502", "co2bspan2b": "0.087286", "h2oaspan1": "1.00398", "h2oaspan2a": "0.0668561", "co2bspanconc2": "0", "co2aspanconc2": "0", "co2aspanconc1": "400", "co2aspan2": "0", "h2oaspan2b": "0.0671222", "co2bspan1": "0.999577", "co2bspanconc1": "400"}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</si>
  <si>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</si>
  <si>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</si>
  <si>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</si>
  <si>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</si>
  <si>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</si>
  <si>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</si>
  <si>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</si>
  <si>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</si>
  <si>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</si>
  <si>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</si>
  <si>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12:22:00</t>
  </si>
  <si>
    <t>Stability Definition:	A (GasEx): Slp&lt;0.5 Per=15	ΔCO2 (Meas2): Slp&lt;0.2 Per=15	ΔH2O (Meas2): Slp&lt;0.2 Per=15</t>
  </si>
  <si>
    <t>SysConst</t>
  </si>
  <si>
    <t>AvgTime</t>
  </si>
  <si>
    <t>4</t>
  </si>
  <si>
    <t>Oxygen</t>
  </si>
  <si>
    <t>21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</si>
  <si>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</si>
  <si>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</si>
  <si>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</si>
  <si>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</si>
  <si>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</si>
  <si>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</si>
  <si>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</si>
  <si>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</si>
  <si>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</si>
  <si>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</si>
  <si>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</si>
  <si>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</si>
  <si>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</si>
  <si>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</si>
  <si>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</si>
  <si>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</si>
  <si>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</si>
  <si>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</si>
  <si>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</si>
  <si>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</si>
  <si>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</si>
  <si>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</si>
  <si>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</si>
  <si>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</si>
  <si>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</si>
  <si>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</si>
  <si>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</si>
  <si>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</si>
  <si>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</si>
  <si>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</si>
  <si>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</si>
  <si>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</si>
  <si>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</si>
  <si>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</si>
  <si>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</si>
  <si>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</si>
  <si>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</si>
  <si>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</si>
  <si>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</si>
  <si>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</si>
  <si>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</si>
  <si>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</si>
  <si>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</si>
  <si>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</si>
  <si>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</si>
  <si>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</si>
  <si>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</si>
  <si>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</si>
  <si>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0.840262 86.4338 373.62 598.825 834.739 1032.99 1218.81 1380.51</t>
  </si>
  <si>
    <t>Fs_true</t>
  </si>
  <si>
    <t>1.3358 102.894 403.509 601.154 803.049 1000.95 1201.69 1401.03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</si>
  <si>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</si>
  <si>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</si>
  <si>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</si>
  <si>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</si>
  <si>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</si>
  <si>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</si>
  <si>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</si>
  <si>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</si>
  <si>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</si>
  <si>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</si>
  <si>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</si>
  <si>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</si>
  <si>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</si>
  <si>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</si>
  <si>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</si>
  <si>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</si>
  <si>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</si>
  <si>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</si>
  <si>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</si>
  <si>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</si>
  <si>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</si>
  <si>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</si>
  <si>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</si>
  <si>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</si>
  <si>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</si>
  <si>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</si>
  <si>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</si>
  <si>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</si>
  <si>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</si>
  <si>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</si>
  <si>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</si>
  <si>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</si>
  <si>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</si>
  <si>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</si>
  <si>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</si>
  <si>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</si>
  <si>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</si>
  <si>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</si>
  <si>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</si>
  <si>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</si>
  <si>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</si>
  <si>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</si>
  <si>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</si>
  <si>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</si>
  <si>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</si>
  <si>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</si>
  <si>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</si>
  <si>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</si>
  <si>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</si>
  <si>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</si>
  <si>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</si>
  <si>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</si>
  <si>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</si>
  <si>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</si>
  <si>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</si>
  <si>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</si>
  <si>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</si>
  <si>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</si>
  <si>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</si>
  <si>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</si>
  <si>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</si>
  <si>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</si>
  <si>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</si>
  <si>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</si>
  <si>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</si>
  <si>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</si>
  <si>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</si>
  <si>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</si>
  <si>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</si>
  <si>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</si>
  <si>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</si>
  <si>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</si>
  <si>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</si>
  <si>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</si>
  <si>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</si>
  <si>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</si>
  <si>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</si>
  <si>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</si>
  <si>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</si>
  <si>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</si>
  <si>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</si>
  <si>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</si>
  <si>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</si>
  <si>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</si>
  <si>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</si>
  <si>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</si>
  <si>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</si>
  <si>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</si>
  <si>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</si>
  <si>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</si>
  <si>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</si>
  <si>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</si>
  <si>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</si>
  <si>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</si>
  <si>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</si>
  <si>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</si>
  <si>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</si>
  <si>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</si>
  <si>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</si>
  <si>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</si>
  <si>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</si>
  <si>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</si>
  <si>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</si>
  <si>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</si>
  <si>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</si>
  <si>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</si>
  <si>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</si>
  <si>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</si>
  <si>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</si>
  <si>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</si>
  <si>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</si>
  <si>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</si>
  <si>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</si>
  <si>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</si>
  <si>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</si>
  <si>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</si>
  <si>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</si>
  <si>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</si>
  <si>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</si>
  <si>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</si>
  <si>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</si>
  <si>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</si>
  <si>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</si>
  <si>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</si>
  <si>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</si>
  <si>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</si>
  <si>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</si>
  <si>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</si>
  <si>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</si>
  <si>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</si>
  <si>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</si>
  <si>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</si>
  <si>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</si>
  <si>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</si>
  <si>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</si>
  <si>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</si>
  <si>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</si>
  <si>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</si>
  <si>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</si>
  <si>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</si>
  <si>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</si>
  <si>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</si>
  <si>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</si>
  <si>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</si>
  <si>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</si>
  <si>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</si>
  <si>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</si>
  <si>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</si>
  <si>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</si>
  <si>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</si>
  <si>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</si>
  <si>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</si>
  <si>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</si>
  <si>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</si>
  <si>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</si>
  <si>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</si>
  <si>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</si>
  <si>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</si>
  <si>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</si>
  <si>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</si>
  <si>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</si>
  <si>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</si>
  <si>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</si>
  <si>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</si>
  <si>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</si>
  <si>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</si>
  <si>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</si>
  <si>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</si>
  <si>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</si>
  <si>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</si>
  <si>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</si>
  <si>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</si>
  <si>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</si>
  <si>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</si>
  <si>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</si>
  <si>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</si>
  <si>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</si>
  <si>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</si>
  <si>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</si>
  <si>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</si>
  <si>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</si>
  <si>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</si>
  <si>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</si>
  <si>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</si>
  <si>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</si>
  <si>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</si>
  <si>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</si>
  <si>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</si>
  <si>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</si>
  <si>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</si>
  <si>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</si>
  <si>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</si>
  <si>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</si>
  <si>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</si>
  <si>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</si>
  <si>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</si>
  <si>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</si>
  <si>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</si>
  <si>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</si>
  <si>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</si>
  <si>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</si>
  <si>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</si>
  <si>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</si>
  <si>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</si>
  <si>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</si>
  <si>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</si>
  <si>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</si>
  <si>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</si>
  <si>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20201218 12:26:30</t>
  </si>
  <si>
    <t>12:26:30</t>
  </si>
  <si>
    <t>1149</t>
  </si>
  <si>
    <t>_1</t>
  </si>
  <si>
    <t>-</t>
  </si>
  <si>
    <t>RECT-3256-20201218-12_26_21</t>
  </si>
  <si>
    <t>DARK-3257-20201218-12_26_29</t>
  </si>
  <si>
    <t>0: Broadleaf</t>
  </si>
  <si>
    <t>12:17:11</t>
  </si>
  <si>
    <t>1/3</t>
  </si>
  <si>
    <t>20201218 12:28:30</t>
  </si>
  <si>
    <t>12:28:30</t>
  </si>
  <si>
    <t>RECT-3258-20201218-12_28_22</t>
  </si>
  <si>
    <t>DARK-3259-20201218-12_28_29</t>
  </si>
  <si>
    <t>12:28:53</t>
  </si>
  <si>
    <t>3/3</t>
  </si>
  <si>
    <t>20201218 12:30:19</t>
  </si>
  <si>
    <t>12:30:19</t>
  </si>
  <si>
    <t>RECT-3260-20201218-12_30_10</t>
  </si>
  <si>
    <t>DARK-3261-20201218-12_30_18</t>
  </si>
  <si>
    <t>20201218 12:31:31</t>
  </si>
  <si>
    <t>12:31:31</t>
  </si>
  <si>
    <t>RECT-3262-20201218-12_31_22</t>
  </si>
  <si>
    <t>DARK-3263-20201218-12_31_30</t>
  </si>
  <si>
    <t>20201218 12:32:44</t>
  </si>
  <si>
    <t>12:32:44</t>
  </si>
  <si>
    <t>RECT-3264-20201218-12_32_35</t>
  </si>
  <si>
    <t>DARK-3265-20201218-12_32_43</t>
  </si>
  <si>
    <t>20201218 12:34:21</t>
  </si>
  <si>
    <t>12:34:21</t>
  </si>
  <si>
    <t>RECT-3266-20201218-12_34_12</t>
  </si>
  <si>
    <t>DARK-3267-20201218-12_34_20</t>
  </si>
  <si>
    <t>20201218 12:35:53</t>
  </si>
  <si>
    <t>12:35:53</t>
  </si>
  <si>
    <t>RECT-3268-20201218-12_35_44</t>
  </si>
  <si>
    <t>DARK-3269-20201218-12_35_52</t>
  </si>
  <si>
    <t>20201218 12:37:53</t>
  </si>
  <si>
    <t>12:37:53</t>
  </si>
  <si>
    <t>RECT-3270-20201218-12_37_45</t>
  </si>
  <si>
    <t>DARK-3271-20201218-12_37_52</t>
  </si>
  <si>
    <t>2/3</t>
  </si>
  <si>
    <t>20201218 12:39:41</t>
  </si>
  <si>
    <t>12:39:41</t>
  </si>
  <si>
    <t>RECT-3272-20201218-12_39_32</t>
  </si>
  <si>
    <t>DARK-3273-20201218-12_39_40</t>
  </si>
  <si>
    <t>12:40:04</t>
  </si>
  <si>
    <t>20201218 12:42:05</t>
  </si>
  <si>
    <t>12:42:05</t>
  </si>
  <si>
    <t>RECT-3274-20201218-12_41_57</t>
  </si>
  <si>
    <t>DARK-3275-20201218-12_42_04</t>
  </si>
  <si>
    <t>20201218 12:44:06</t>
  </si>
  <si>
    <t>12:44:06</t>
  </si>
  <si>
    <t>RECT-3276-20201218-12_43_57</t>
  </si>
  <si>
    <t>DARK-3277-20201218-12_44_05</t>
  </si>
  <si>
    <t>20201218 12:45:36</t>
  </si>
  <si>
    <t>12:45:36</t>
  </si>
  <si>
    <t>RECT-3278-20201218-12_45_27</t>
  </si>
  <si>
    <t>DARK-3279-20201218-12_45_35</t>
  </si>
  <si>
    <t>20201218 12:47:36</t>
  </si>
  <si>
    <t>12:47:36</t>
  </si>
  <si>
    <t>RECT-3280-20201218-12_47_28</t>
  </si>
  <si>
    <t>DARK-3281-20201218-12_47_36</t>
  </si>
  <si>
    <t>0/3</t>
  </si>
  <si>
    <t>20201218 12:49:37</t>
  </si>
  <si>
    <t>12:49:37</t>
  </si>
  <si>
    <t>RECT-3282-20201218-12_49_28</t>
  </si>
  <si>
    <t>DARK-3283-20201218-12_49_36</t>
  </si>
  <si>
    <t>20201218 12:51:28</t>
  </si>
  <si>
    <t>12:51:28</t>
  </si>
  <si>
    <t>RECT-3284-20201218-12_51_19</t>
  </si>
  <si>
    <t>DARK-3285-20201218-12_51_27</t>
  </si>
  <si>
    <t>12:51:50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</si>
</sst>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 t="s">
        <v>30</v>
      </c>
    </row>
    <row r="4" spans="1:174" x14ac:dyDescent="0.25">
      <c r="A4" t="s">
        <v>31</v>
      </c>
      <c r="B4" t="s">
        <v>32</v>
      </c>
      <c r="C4" t="s">
        <v>33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74" x14ac:dyDescent="0.25">
      <c r="B5" t="s">
        <v>15</v>
      </c>
      <c r="C5" t="s">
        <v>34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48</v>
      </c>
      <c r="B8" t="s">
        <v>49</v>
      </c>
      <c r="C8" t="s">
        <v>51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 spans="1:174" x14ac:dyDescent="0.25">
      <c r="B9" t="s">
        <v>50</v>
      </c>
      <c r="C9" t="s">
        <v>52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80</v>
      </c>
      <c r="H12" t="s">
        <v>82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79</v>
      </c>
      <c r="G13" t="s">
        <v>81</v>
      </c>
      <c r="H13">
        <v>0</v>
      </c>
    </row>
    <row r="14" spans="1:174" x14ac:dyDescent="0.25">
      <c r="A14" t="s">
        <v>83</v>
      </c>
      <c r="B14" t="s">
        <v>83</v>
      </c>
      <c r="C14" t="s">
        <v>83</v>
      </c>
      <c r="D14" t="s">
        <v>83</v>
      </c>
      <c r="E14" t="s">
        <v>83</v>
      </c>
      <c r="F14" t="s">
        <v>84</v>
      </c>
      <c r="G14" t="s">
        <v>84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87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87</v>
      </c>
      <c r="BH14" t="s">
        <v>87</v>
      </c>
      <c r="BI14" t="s">
        <v>87</v>
      </c>
      <c r="BJ14" t="s">
        <v>87</v>
      </c>
      <c r="BK14" t="s">
        <v>87</v>
      </c>
      <c r="BL14" t="s">
        <v>88</v>
      </c>
      <c r="BM14" t="s">
        <v>88</v>
      </c>
      <c r="BN14" t="s">
        <v>88</v>
      </c>
      <c r="BO14" t="s">
        <v>88</v>
      </c>
      <c r="BP14" t="s">
        <v>89</v>
      </c>
      <c r="BQ14" t="s">
        <v>89</v>
      </c>
      <c r="BR14" t="s">
        <v>89</v>
      </c>
      <c r="BS14" t="s">
        <v>89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90</v>
      </c>
      <c r="CC14" t="s">
        <v>90</v>
      </c>
      <c r="CD14" t="s">
        <v>90</v>
      </c>
      <c r="CE14" t="s">
        <v>90</v>
      </c>
      <c r="CF14" t="s">
        <v>90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91</v>
      </c>
      <c r="CX14" t="s">
        <v>91</v>
      </c>
      <c r="CY14" t="s">
        <v>91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94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95</v>
      </c>
      <c r="FC14" t="s">
        <v>96</v>
      </c>
      <c r="FD14" t="s">
        <v>96</v>
      </c>
      <c r="FE14" t="s">
        <v>96</v>
      </c>
      <c r="FF14" t="s">
        <v>96</v>
      </c>
      <c r="FG14" t="s">
        <v>96</v>
      </c>
      <c r="FH14" t="s">
        <v>96</v>
      </c>
      <c r="FI14" t="s">
        <v>96</v>
      </c>
      <c r="FJ14" t="s">
        <v>96</v>
      </c>
      <c r="FK14" t="s">
        <v>96</v>
      </c>
      <c r="FL14" t="s">
        <v>96</v>
      </c>
      <c r="FM14" t="s">
        <v>96</v>
      </c>
      <c r="FN14" t="s">
        <v>96</v>
      </c>
      <c r="FO14" t="s">
        <v>96</v>
      </c>
      <c r="FP14" t="s">
        <v>96</v>
      </c>
      <c r="FQ14" t="s">
        <v>96</v>
      </c>
      <c r="FR14" t="s">
        <v>96</v>
      </c>
    </row>
    <row r="15" spans="1:174" x14ac:dyDescent="0.2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  <c r="W15" t="s">
        <v>119</v>
      </c>
      <c r="X15" t="s">
        <v>120</v>
      </c>
      <c r="Y15" t="s">
        <v>121</v>
      </c>
      <c r="Z15" t="s">
        <v>122</v>
      </c>
      <c r="AA15" t="s">
        <v>123</v>
      </c>
      <c r="AB15" t="s">
        <v>124</v>
      </c>
      <c r="AC15" t="s">
        <v>125</v>
      </c>
      <c r="AD15" t="s">
        <v>126</v>
      </c>
      <c r="AE15" t="s">
        <v>127</v>
      </c>
      <c r="AF15" t="s">
        <v>86</v>
      </c>
      <c r="AG15" t="s">
        <v>128</v>
      </c>
      <c r="AH15" t="s">
        <v>129</v>
      </c>
      <c r="AI15" t="s">
        <v>130</v>
      </c>
      <c r="AJ15" t="s">
        <v>131</v>
      </c>
      <c r="AK15" t="s">
        <v>132</v>
      </c>
      <c r="AL15" t="s">
        <v>133</v>
      </c>
      <c r="AM15" t="s">
        <v>134</v>
      </c>
      <c r="AN15" t="s">
        <v>135</v>
      </c>
      <c r="AO15" t="s">
        <v>136</v>
      </c>
      <c r="AP15" t="s">
        <v>137</v>
      </c>
      <c r="AQ15" t="s">
        <v>138</v>
      </c>
      <c r="AR15" t="s">
        <v>139</v>
      </c>
      <c r="AS15" t="s">
        <v>140</v>
      </c>
      <c r="AT15" t="s">
        <v>141</v>
      </c>
      <c r="AU15" t="s">
        <v>142</v>
      </c>
      <c r="AV15" t="s">
        <v>143</v>
      </c>
      <c r="AW15" t="s">
        <v>144</v>
      </c>
      <c r="AX15" t="s">
        <v>145</v>
      </c>
      <c r="AY15" t="s">
        <v>146</v>
      </c>
      <c r="AZ15" t="s">
        <v>147</v>
      </c>
      <c r="BA15" t="s">
        <v>148</v>
      </c>
      <c r="BB15" t="s">
        <v>149</v>
      </c>
      <c r="BC15" t="s">
        <v>150</v>
      </c>
      <c r="BD15" t="s">
        <v>151</v>
      </c>
      <c r="BE15" t="s">
        <v>152</v>
      </c>
      <c r="BF15" t="s">
        <v>153</v>
      </c>
      <c r="BG15" t="s">
        <v>154</v>
      </c>
      <c r="BH15" t="s">
        <v>155</v>
      </c>
      <c r="BI15" t="s">
        <v>156</v>
      </c>
      <c r="BJ15" t="s">
        <v>157</v>
      </c>
      <c r="BK15" t="s">
        <v>158</v>
      </c>
      <c r="BL15" t="s">
        <v>159</v>
      </c>
      <c r="BM15" t="s">
        <v>160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 t="s">
        <v>104</v>
      </c>
      <c r="BU15" t="s">
        <v>167</v>
      </c>
      <c r="BV15" t="s">
        <v>168</v>
      </c>
      <c r="BW15" t="s">
        <v>169</v>
      </c>
      <c r="BX15" t="s">
        <v>170</v>
      </c>
      <c r="BY15" t="s">
        <v>171</v>
      </c>
      <c r="BZ15" t="s">
        <v>172</v>
      </c>
      <c r="CA15" t="s">
        <v>173</v>
      </c>
      <c r="CB15" t="s">
        <v>174</v>
      </c>
      <c r="CC15" t="s">
        <v>175</v>
      </c>
      <c r="CD15" t="s">
        <v>176</v>
      </c>
      <c r="CE15" t="s">
        <v>177</v>
      </c>
      <c r="CF15" t="s">
        <v>178</v>
      </c>
      <c r="CG15" t="s">
        <v>179</v>
      </c>
      <c r="CH15" t="s">
        <v>180</v>
      </c>
      <c r="CI15" t="s">
        <v>181</v>
      </c>
      <c r="CJ15" t="s">
        <v>182</v>
      </c>
      <c r="CK15" t="s">
        <v>183</v>
      </c>
      <c r="CL15" t="s">
        <v>184</v>
      </c>
      <c r="CM15" t="s">
        <v>185</v>
      </c>
      <c r="CN15" t="s">
        <v>186</v>
      </c>
      <c r="CO15" t="s">
        <v>187</v>
      </c>
      <c r="CP15" t="s">
        <v>188</v>
      </c>
      <c r="CQ15" t="s">
        <v>189</v>
      </c>
      <c r="CR15" t="s">
        <v>190</v>
      </c>
      <c r="CS15" t="s">
        <v>191</v>
      </c>
      <c r="CT15" t="s">
        <v>192</v>
      </c>
      <c r="CU15" t="s">
        <v>193</v>
      </c>
      <c r="CV15" t="s">
        <v>194</v>
      </c>
      <c r="CW15" t="s">
        <v>195</v>
      </c>
      <c r="CX15" t="s">
        <v>196</v>
      </c>
      <c r="CY15" t="s">
        <v>197</v>
      </c>
      <c r="CZ15" t="s">
        <v>198</v>
      </c>
      <c r="DA15" t="s">
        <v>199</v>
      </c>
      <c r="DB15" t="s">
        <v>200</v>
      </c>
      <c r="DC15" t="s">
        <v>201</v>
      </c>
      <c r="DD15" t="s">
        <v>202</v>
      </c>
      <c r="DE15" t="s">
        <v>203</v>
      </c>
      <c r="DF15" t="s">
        <v>204</v>
      </c>
      <c r="DG15" t="s">
        <v>205</v>
      </c>
      <c r="DH15" t="s">
        <v>206</v>
      </c>
      <c r="DI15" t="s">
        <v>98</v>
      </c>
      <c r="DJ15" t="s">
        <v>101</v>
      </c>
      <c r="DK15" t="s">
        <v>207</v>
      </c>
      <c r="DL15" t="s">
        <v>208</v>
      </c>
      <c r="DM15" t="s">
        <v>209</v>
      </c>
      <c r="DN15" t="s">
        <v>210</v>
      </c>
      <c r="DO15" t="s">
        <v>211</v>
      </c>
      <c r="DP15" t="s">
        <v>212</v>
      </c>
      <c r="DQ15" t="s">
        <v>213</v>
      </c>
      <c r="DR15" t="s">
        <v>214</v>
      </c>
      <c r="DS15" t="s">
        <v>215</v>
      </c>
      <c r="DT15" t="s">
        <v>216</v>
      </c>
      <c r="DU15" t="s">
        <v>217</v>
      </c>
      <c r="DV15" t="s">
        <v>218</v>
      </c>
      <c r="DW15" t="s">
        <v>219</v>
      </c>
      <c r="DX15" t="s">
        <v>220</v>
      </c>
      <c r="DY15" t="s">
        <v>221</v>
      </c>
      <c r="DZ15" t="s">
        <v>222</v>
      </c>
      <c r="EA15" t="s">
        <v>223</v>
      </c>
      <c r="EB15" t="s">
        <v>224</v>
      </c>
      <c r="EC15" t="s">
        <v>225</v>
      </c>
      <c r="ED15" t="s">
        <v>226</v>
      </c>
      <c r="EE15" t="s">
        <v>227</v>
      </c>
      <c r="EF15" t="s">
        <v>228</v>
      </c>
      <c r="EG15" t="s">
        <v>229</v>
      </c>
      <c r="EH15" t="s">
        <v>230</v>
      </c>
      <c r="EI15" t="s">
        <v>231</v>
      </c>
      <c r="EJ15" t="s">
        <v>232</v>
      </c>
      <c r="EK15" t="s">
        <v>233</v>
      </c>
      <c r="EL15" t="s">
        <v>234</v>
      </c>
      <c r="EM15" t="s">
        <v>235</v>
      </c>
      <c r="EN15" t="s">
        <v>236</v>
      </c>
      <c r="EO15" t="s">
        <v>237</v>
      </c>
      <c r="EP15" t="s">
        <v>238</v>
      </c>
      <c r="EQ15" t="s">
        <v>239</v>
      </c>
      <c r="ER15" t="s">
        <v>240</v>
      </c>
      <c r="ES15" t="s">
        <v>241</v>
      </c>
      <c r="ET15" t="s">
        <v>242</v>
      </c>
      <c r="EU15" t="s">
        <v>243</v>
      </c>
      <c r="EV15" t="s">
        <v>244</v>
      </c>
      <c r="EW15" t="s">
        <v>245</v>
      </c>
      <c r="EX15" t="s">
        <v>246</v>
      </c>
      <c r="EY15" t="s">
        <v>247</v>
      </c>
      <c r="EZ15" t="s">
        <v>248</v>
      </c>
      <c r="FA15" t="s">
        <v>249</v>
      </c>
      <c r="FB15" t="s">
        <v>250</v>
      </c>
      <c r="FC15" t="s">
        <v>251</v>
      </c>
      <c r="FD15" t="s">
        <v>252</v>
      </c>
      <c r="FE15" t="s">
        <v>253</v>
      </c>
      <c r="FF15" t="s">
        <v>254</v>
      </c>
      <c r="FG15" t="s">
        <v>255</v>
      </c>
      <c r="FH15" t="s">
        <v>256</v>
      </c>
      <c r="FI15" t="s">
        <v>257</v>
      </c>
      <c r="FJ15" t="s">
        <v>258</v>
      </c>
      <c r="FK15" t="s">
        <v>259</v>
      </c>
      <c r="FL15" t="s">
        <v>260</v>
      </c>
      <c r="FM15" t="s">
        <v>261</v>
      </c>
      <c r="FN15" t="s">
        <v>262</v>
      </c>
      <c r="FO15" t="s">
        <v>263</v>
      </c>
      <c r="FP15" t="s">
        <v>264</v>
      </c>
      <c r="FQ15" t="s">
        <v>265</v>
      </c>
      <c r="FR15" t="s">
        <v>266</v>
      </c>
    </row>
    <row r="16" spans="1:174" x14ac:dyDescent="0.25">
      <c r="B16" t="s">
        <v>267</v>
      </c>
      <c r="C16" t="s">
        <v>267</v>
      </c>
      <c r="H16" t="s">
        <v>267</v>
      </c>
      <c r="I16" t="s">
        <v>268</v>
      </c>
      <c r="J16" t="s">
        <v>269</v>
      </c>
      <c r="K16" t="s">
        <v>270</v>
      </c>
      <c r="L16" t="s">
        <v>271</v>
      </c>
      <c r="M16" t="s">
        <v>271</v>
      </c>
      <c r="N16" t="s">
        <v>174</v>
      </c>
      <c r="O16" t="s">
        <v>174</v>
      </c>
      <c r="P16" t="s">
        <v>268</v>
      </c>
      <c r="Q16" t="s">
        <v>268</v>
      </c>
      <c r="R16" t="s">
        <v>268</v>
      </c>
      <c r="S16" t="s">
        <v>268</v>
      </c>
      <c r="T16" t="s">
        <v>272</v>
      </c>
      <c r="U16" t="s">
        <v>273</v>
      </c>
      <c r="V16" t="s">
        <v>273</v>
      </c>
      <c r="W16" t="s">
        <v>274</v>
      </c>
      <c r="X16" t="s">
        <v>275</v>
      </c>
      <c r="Y16" t="s">
        <v>274</v>
      </c>
      <c r="Z16" t="s">
        <v>274</v>
      </c>
      <c r="AA16" t="s">
        <v>274</v>
      </c>
      <c r="AB16" t="s">
        <v>272</v>
      </c>
      <c r="AC16" t="s">
        <v>272</v>
      </c>
      <c r="AD16" t="s">
        <v>272</v>
      </c>
      <c r="AE16" t="s">
        <v>272</v>
      </c>
      <c r="AF16" t="s">
        <v>276</v>
      </c>
      <c r="AG16" t="s">
        <v>275</v>
      </c>
      <c r="AI16" t="s">
        <v>275</v>
      </c>
      <c r="AJ16" t="s">
        <v>276</v>
      </c>
      <c r="AP16" t="s">
        <v>270</v>
      </c>
      <c r="AW16" t="s">
        <v>270</v>
      </c>
      <c r="AX16" t="s">
        <v>270</v>
      </c>
      <c r="AY16" t="s">
        <v>270</v>
      </c>
      <c r="AZ16" t="s">
        <v>277</v>
      </c>
      <c r="BL16" t="s">
        <v>270</v>
      </c>
      <c r="BM16" t="s">
        <v>270</v>
      </c>
      <c r="BO16" t="s">
        <v>278</v>
      </c>
      <c r="BP16" t="s">
        <v>279</v>
      </c>
      <c r="BS16" t="s">
        <v>268</v>
      </c>
      <c r="BT16" t="s">
        <v>267</v>
      </c>
      <c r="BU16" t="s">
        <v>271</v>
      </c>
      <c r="BV16" t="s">
        <v>271</v>
      </c>
      <c r="BW16" t="s">
        <v>280</v>
      </c>
      <c r="BX16" t="s">
        <v>280</v>
      </c>
      <c r="BY16" t="s">
        <v>271</v>
      </c>
      <c r="BZ16" t="s">
        <v>280</v>
      </c>
      <c r="CA16" t="s">
        <v>276</v>
      </c>
      <c r="CB16" t="s">
        <v>274</v>
      </c>
      <c r="CC16" t="s">
        <v>274</v>
      </c>
      <c r="CD16" t="s">
        <v>273</v>
      </c>
      <c r="CE16" t="s">
        <v>273</v>
      </c>
      <c r="CF16" t="s">
        <v>273</v>
      </c>
      <c r="CG16" t="s">
        <v>273</v>
      </c>
      <c r="CH16" t="s">
        <v>273</v>
      </c>
      <c r="CI16" t="s">
        <v>281</v>
      </c>
      <c r="CJ16" t="s">
        <v>270</v>
      </c>
      <c r="CK16" t="s">
        <v>270</v>
      </c>
      <c r="CL16" t="s">
        <v>270</v>
      </c>
      <c r="CQ16" t="s">
        <v>270</v>
      </c>
      <c r="CT16" t="s">
        <v>273</v>
      </c>
      <c r="CU16" t="s">
        <v>273</v>
      </c>
      <c r="CV16" t="s">
        <v>273</v>
      </c>
      <c r="CW16" t="s">
        <v>273</v>
      </c>
      <c r="CX16" t="s">
        <v>273</v>
      </c>
      <c r="CY16" t="s">
        <v>270</v>
      </c>
      <c r="CZ16" t="s">
        <v>270</v>
      </c>
      <c r="DA16" t="s">
        <v>270</v>
      </c>
      <c r="DB16" t="s">
        <v>267</v>
      </c>
      <c r="DE16" t="s">
        <v>282</v>
      </c>
      <c r="DF16" t="s">
        <v>282</v>
      </c>
      <c r="DH16" t="s">
        <v>267</v>
      </c>
      <c r="DI16" t="s">
        <v>283</v>
      </c>
      <c r="DK16" t="s">
        <v>267</v>
      </c>
      <c r="DL16" t="s">
        <v>267</v>
      </c>
      <c r="DN16" t="s">
        <v>284</v>
      </c>
      <c r="DO16" t="s">
        <v>285</v>
      </c>
      <c r="DP16" t="s">
        <v>284</v>
      </c>
      <c r="DQ16" t="s">
        <v>285</v>
      </c>
      <c r="DR16" t="s">
        <v>284</v>
      </c>
      <c r="DS16" t="s">
        <v>285</v>
      </c>
      <c r="DT16" t="s">
        <v>275</v>
      </c>
      <c r="DU16" t="s">
        <v>275</v>
      </c>
      <c r="DV16" t="s">
        <v>270</v>
      </c>
      <c r="DW16" t="s">
        <v>286</v>
      </c>
      <c r="DX16" t="s">
        <v>270</v>
      </c>
      <c r="DZ16" t="s">
        <v>271</v>
      </c>
      <c r="EA16" t="s">
        <v>287</v>
      </c>
      <c r="EB16" t="s">
        <v>271</v>
      </c>
      <c r="ED16" t="s">
        <v>280</v>
      </c>
      <c r="EE16" t="s">
        <v>288</v>
      </c>
      <c r="EF16" t="s">
        <v>280</v>
      </c>
      <c r="EK16" t="s">
        <v>275</v>
      </c>
      <c r="EL16" t="s">
        <v>275</v>
      </c>
      <c r="EM16" t="s">
        <v>284</v>
      </c>
      <c r="EN16" t="s">
        <v>285</v>
      </c>
      <c r="EO16" t="s">
        <v>285</v>
      </c>
      <c r="ES16" t="s">
        <v>285</v>
      </c>
      <c r="EW16" t="s">
        <v>271</v>
      </c>
      <c r="EX16" t="s">
        <v>271</v>
      </c>
      <c r="EY16" t="s">
        <v>280</v>
      </c>
      <c r="EZ16" t="s">
        <v>280</v>
      </c>
      <c r="FA16" t="s">
        <v>289</v>
      </c>
      <c r="FB16" t="s">
        <v>289</v>
      </c>
      <c r="FD16" t="s">
        <v>276</v>
      </c>
      <c r="FE16" t="s">
        <v>276</v>
      </c>
      <c r="FF16" t="s">
        <v>273</v>
      </c>
      <c r="FG16" t="s">
        <v>273</v>
      </c>
      <c r="FH16" t="s">
        <v>273</v>
      </c>
      <c r="FI16" t="s">
        <v>273</v>
      </c>
      <c r="FJ16" t="s">
        <v>273</v>
      </c>
      <c r="FK16" t="s">
        <v>275</v>
      </c>
      <c r="FL16" t="s">
        <v>275</v>
      </c>
      <c r="FM16" t="s">
        <v>275</v>
      </c>
      <c r="FN16" t="s">
        <v>273</v>
      </c>
      <c r="FO16" t="s">
        <v>271</v>
      </c>
      <c r="FP16" t="s">
        <v>280</v>
      </c>
      <c r="FQ16" t="s">
        <v>275</v>
      </c>
      <c r="FR16" t="s">
        <v>275</v>
      </c>
    </row>
    <row r="17" spans="1:174" x14ac:dyDescent="0.25">
      <c r="A17">
        <v>1</v>
      </c>
      <c r="B17">
        <v>1608315990</v>
      </c>
      <c r="C17">
        <v>0</v>
      </c>
      <c r="D17" t="s">
        <v>290</v>
      </c>
      <c r="E17" t="s">
        <v>291</v>
      </c>
      <c r="F17" t="s">
        <v>292</v>
      </c>
      <c r="G17" t="s">
        <v>293</v>
      </c>
      <c r="H17">
        <v>1608315982</v>
      </c>
      <c r="I17">
        <f t="shared" ref="I17:I31" si="0">(J17)/1000</f>
        <v>8.551482083170978E-5</v>
      </c>
      <c r="J17">
        <f t="shared" ref="J17:J31" si="1">1000*CA17*AH17*(BW17-BX17)/(100*BP17*(1000-AH17*BW17))</f>
        <v>8.5514820831709776E-2</v>
      </c>
      <c r="K17">
        <f t="shared" ref="K17:K31" si="2">CA17*AH17*(BV17-BU17*(1000-AH17*BX17)/(1000-AH17*BW17))/(100*BP17)</f>
        <v>0.59942794267128285</v>
      </c>
      <c r="L17">
        <f t="shared" ref="L17:L31" si="3">BU17 - IF(AH17&gt;1, K17*BP17*100/(AJ17*CI17), 0)</f>
        <v>401.62658064516103</v>
      </c>
      <c r="M17">
        <f t="shared" ref="M17:M31" si="4">((S17-I17/2)*L17-K17)/(S17+I17/2)</f>
        <v>188.79235977156964</v>
      </c>
      <c r="N17">
        <f t="shared" ref="N17:N31" si="5">M17*(CB17+CC17)/1000</f>
        <v>19.377614376089966</v>
      </c>
      <c r="O17">
        <f t="shared" ref="O17:O31" si="6">(BU17 - IF(AH17&gt;1, K17*BP17*100/(AJ17*CI17), 0))*(CB17+CC17)/1000</f>
        <v>41.222881118420716</v>
      </c>
      <c r="P17">
        <f t="shared" ref="P17:P31" si="7">2/((1/R17-1/Q17)+SIGN(R17)*SQRT((1/R17-1/Q17)*(1/R17-1/Q17) + 4*BQ17/((BQ17+1)*(BQ17+1))*(2*1/R17*1/Q17-1/Q17*1/Q17)))</f>
        <v>4.699561425659745E-3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2.9745177938696576</v>
      </c>
      <c r="R17">
        <f t="shared" ref="R17:R31" si="9">I17*(1000-(1000*0.61365*EXP(17.502*V17/(240.97+V17))/(CB17+CC17)+BW17)/2)/(1000*0.61365*EXP(17.502*V17/(240.97+V17))/(CB17+CC17)-BW17)</f>
        <v>4.6954403166442442E-3</v>
      </c>
      <c r="S17">
        <f t="shared" ref="S17:S31" si="10">1/((BQ17+1)/(P17/1.6)+1/(Q17/1.37)) + BQ17/((BQ17+1)/(P17/1.6) + BQ17/(Q17/1.37))</f>
        <v>2.9350201535259081E-3</v>
      </c>
      <c r="T17">
        <f t="shared" ref="T17:T31" si="11">(BM17*BO17)</f>
        <v>231.29091544993685</v>
      </c>
      <c r="U17">
        <f t="shared" ref="U17:U31" si="12">(CD17+(T17+2*0.95*0.0000000567*(((CD17+$B$7)+273)^4-(CD17+273)^4)-44100*I17)/(1.84*29.3*Q17+8*0.95*0.0000000567*(CD17+273)^3))</f>
        <v>29.312761511599501</v>
      </c>
      <c r="V17">
        <f t="shared" ref="V17:V31" si="13">($C$7*CE17+$D$7*CF17+$E$7*U17)</f>
        <v>29.844116129032301</v>
      </c>
      <c r="W17">
        <f t="shared" ref="W17:W31" si="14">0.61365*EXP(17.502*V17/(240.97+V17))</f>
        <v>4.2224508911760568</v>
      </c>
      <c r="X17">
        <f t="shared" ref="X17:X31" si="15">(Y17/Z17*100)</f>
        <v>63.635377093675253</v>
      </c>
      <c r="Y17">
        <f t="shared" ref="Y17:Y31" si="16">BW17*(CB17+CC17)/1000</f>
        <v>2.4135711317738324</v>
      </c>
      <c r="Z17">
        <f t="shared" ref="Z17:Z31" si="17">0.61365*EXP(17.502*CD17/(240.97+CD17))</f>
        <v>3.7928134349245783</v>
      </c>
      <c r="AA17">
        <f t="shared" ref="AA17:AA31" si="18">(W17-BW17*(CB17+CC17)/1000)</f>
        <v>1.8088797594022243</v>
      </c>
      <c r="AB17">
        <f t="shared" ref="AB17:AB31" si="19">(-I17*44100)</f>
        <v>-3.7712035986784014</v>
      </c>
      <c r="AC17">
        <f t="shared" ref="AC17:AC31" si="20">2*29.3*Q17*0.92*(CD17-V17)</f>
        <v>-297.19565029963672</v>
      </c>
      <c r="AD17">
        <f t="shared" ref="AD17:AD31" si="21">2*0.95*0.0000000567*(((CD17+$B$7)+273)^4-(V17+273)^4)</f>
        <v>-21.978899291415736</v>
      </c>
      <c r="AE17">
        <f t="shared" ref="AE17:AE31" si="22">T17+AD17+AB17+AC17</f>
        <v>-91.654837739794004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54065.10121193435</v>
      </c>
      <c r="AK17" t="s">
        <v>294</v>
      </c>
      <c r="AL17">
        <v>0</v>
      </c>
      <c r="AM17">
        <v>0</v>
      </c>
      <c r="AN17">
        <v>0</v>
      </c>
      <c r="AO17" t="e">
        <f t="shared" ref="AO17:AO31" si="26">1-AM17/AN17</f>
        <v>#DIV/0!</v>
      </c>
      <c r="AP17">
        <v>-1</v>
      </c>
      <c r="AQ17" t="s">
        <v>295</v>
      </c>
      <c r="AR17">
        <v>15437.7</v>
      </c>
      <c r="AS17">
        <v>742.09720000000004</v>
      </c>
      <c r="AT17">
        <v>828.74</v>
      </c>
      <c r="AU17">
        <f t="shared" ref="AU17:AU31" si="27">1-AS17/AT17</f>
        <v>0.10454762651736371</v>
      </c>
      <c r="AV17">
        <v>0.5</v>
      </c>
      <c r="AW17">
        <f t="shared" ref="AW17:AW31" si="28">BM17</f>
        <v>1180.1852144576369</v>
      </c>
      <c r="AX17">
        <f t="shared" ref="AX17:AX31" si="29">K17</f>
        <v>0.59942794267128285</v>
      </c>
      <c r="AY17">
        <f t="shared" ref="AY17:AY31" si="30">AU17*AV17*AW17</f>
        <v>61.692781511215912</v>
      </c>
      <c r="AZ17">
        <f t="shared" ref="AZ17:AZ31" si="31">(AX17-AP17)/AW17</f>
        <v>1.3552346895027931E-3</v>
      </c>
      <c r="BA17">
        <f t="shared" ref="BA17:BA31" si="32">(AN17-AT17)/AT17</f>
        <v>-1</v>
      </c>
      <c r="BB17" t="s">
        <v>296</v>
      </c>
      <c r="BC17">
        <v>742.09720000000004</v>
      </c>
      <c r="BD17">
        <v>572.09</v>
      </c>
      <c r="BE17">
        <f t="shared" ref="BE17:BE31" si="33">1-BD17/AT17</f>
        <v>0.30968699471486827</v>
      </c>
      <c r="BF17">
        <f t="shared" ref="BF17:BF31" si="34">(AT17-BC17)/(AT17-BD17)</f>
        <v>0.33759127216052981</v>
      </c>
      <c r="BG17">
        <f t="shared" ref="BG17:BG31" si="35">(AN17-AT17)/(AN17-BD17)</f>
        <v>1.4486182244052508</v>
      </c>
      <c r="BH17">
        <f t="shared" ref="BH17:BH31" si="36">(AT17-BC17)/(AT17-AM17)</f>
        <v>0.10454762651736367</v>
      </c>
      <c r="BI17" t="e">
        <f t="shared" ref="BI17:BI31" si="37">(AN17-AT17)/(AN17-AM17)</f>
        <v>#DIV/0!</v>
      </c>
      <c r="BJ17">
        <f t="shared" ref="BJ17:BJ31" si="38">(BF17*BD17/BC17)</f>
        <v>0.26025241826854689</v>
      </c>
      <c r="BK17">
        <f t="shared" ref="BK17:BK31" si="39">(1-BJ17)</f>
        <v>0.73974758173145316</v>
      </c>
      <c r="BL17">
        <f t="shared" ref="BL17:BL31" si="40">$B$11*CJ17+$C$11*CK17+$F$11*CL17*(1-CO17)</f>
        <v>1400.0003225806499</v>
      </c>
      <c r="BM17">
        <f t="shared" ref="BM17:BM31" si="41">BL17*BN17</f>
        <v>1180.1852144576369</v>
      </c>
      <c r="BN17">
        <f t="shared" ref="BN17:BN31" si="42">($B$11*$D$9+$C$11*$D$9+$F$11*((CY17+CQ17)/MAX(CY17+CQ17+CZ17, 0.1)*$I$9+CZ17/MAX(CY17+CQ17+CZ17, 0.1)*$J$9))/($B$11+$C$11+$F$11)</f>
        <v>0.8429892446611561</v>
      </c>
      <c r="BO17">
        <f t="shared" ref="BO17:BO31" si="43">($B$11*$K$9+$C$11*$K$9+$F$11*((CY17+CQ17)/MAX(CY17+CQ17+CZ17, 0.1)*$P$9+CZ17/MAX(CY17+CQ17+CZ17, 0.1)*$Q$9))/($B$11+$C$11+$F$11)</f>
        <v>0.19597848932231229</v>
      </c>
      <c r="BP17">
        <v>6</v>
      </c>
      <c r="BQ17">
        <v>0.5</v>
      </c>
      <c r="BR17" t="s">
        <v>297</v>
      </c>
      <c r="BS17">
        <v>2</v>
      </c>
      <c r="BT17">
        <v>1608315982</v>
      </c>
      <c r="BU17">
        <v>401.62658064516103</v>
      </c>
      <c r="BV17">
        <v>402.38709677419399</v>
      </c>
      <c r="BW17">
        <v>23.514958064516101</v>
      </c>
      <c r="BX17">
        <v>23.414754838709701</v>
      </c>
      <c r="BY17">
        <v>400.894612903226</v>
      </c>
      <c r="BZ17">
        <v>23.168532258064499</v>
      </c>
      <c r="CA17">
        <v>500.00751612903201</v>
      </c>
      <c r="CB17">
        <v>102.539838709677</v>
      </c>
      <c r="CC17">
        <v>9.9984212903225803E-2</v>
      </c>
      <c r="CD17">
        <v>27.990838709677401</v>
      </c>
      <c r="CE17">
        <v>29.844116129032301</v>
      </c>
      <c r="CF17">
        <v>999.9</v>
      </c>
      <c r="CG17">
        <v>0</v>
      </c>
      <c r="CH17">
        <v>0</v>
      </c>
      <c r="CI17">
        <v>10004.5193548387</v>
      </c>
      <c r="CJ17">
        <v>0</v>
      </c>
      <c r="CK17">
        <v>199.39935483871</v>
      </c>
      <c r="CL17">
        <v>1400.0003225806499</v>
      </c>
      <c r="CM17">
        <v>0.90000067741935497</v>
      </c>
      <c r="CN17">
        <v>9.9999216129032203E-2</v>
      </c>
      <c r="CO17">
        <v>0</v>
      </c>
      <c r="CP17">
        <v>742.180096774194</v>
      </c>
      <c r="CQ17">
        <v>4.9994800000000001</v>
      </c>
      <c r="CR17">
        <v>10711.822580645199</v>
      </c>
      <c r="CS17">
        <v>11417.583870967699</v>
      </c>
      <c r="CT17">
        <v>46.741870967741903</v>
      </c>
      <c r="CU17">
        <v>48.881</v>
      </c>
      <c r="CV17">
        <v>47.741870967741903</v>
      </c>
      <c r="CW17">
        <v>48.221548387096803</v>
      </c>
      <c r="CX17">
        <v>48.765999999999998</v>
      </c>
      <c r="CY17">
        <v>1255.50225806452</v>
      </c>
      <c r="CZ17">
        <v>139.49806451612901</v>
      </c>
      <c r="DA17">
        <v>0</v>
      </c>
      <c r="DB17">
        <v>453</v>
      </c>
      <c r="DC17">
        <v>0</v>
      </c>
      <c r="DD17">
        <v>742.09720000000004</v>
      </c>
      <c r="DE17">
        <v>-11.9861538406211</v>
      </c>
      <c r="DF17">
        <v>-164.369230753311</v>
      </c>
      <c r="DG17">
        <v>10710.304</v>
      </c>
      <c r="DH17">
        <v>15</v>
      </c>
      <c r="DI17">
        <v>1608315431</v>
      </c>
      <c r="DJ17" t="s">
        <v>298</v>
      </c>
      <c r="DK17">
        <v>1608315431</v>
      </c>
      <c r="DL17">
        <v>1608315422.5</v>
      </c>
      <c r="DM17">
        <v>9</v>
      </c>
      <c r="DN17">
        <v>0.20300000000000001</v>
      </c>
      <c r="DO17">
        <v>0</v>
      </c>
      <c r="DP17">
        <v>-0.151</v>
      </c>
      <c r="DQ17">
        <v>0.26700000000000002</v>
      </c>
      <c r="DR17">
        <v>1203</v>
      </c>
      <c r="DS17">
        <v>22</v>
      </c>
      <c r="DT17">
        <v>0.56000000000000005</v>
      </c>
      <c r="DU17">
        <v>0.18</v>
      </c>
      <c r="DV17">
        <v>0.57078805710411196</v>
      </c>
      <c r="DW17">
        <v>2.2196587097968399</v>
      </c>
      <c r="DX17">
        <v>0.164674722314191</v>
      </c>
      <c r="DY17">
        <v>0</v>
      </c>
      <c r="DZ17">
        <v>-0.75048740000000003</v>
      </c>
      <c r="EA17">
        <v>-2.5557628298109001</v>
      </c>
      <c r="EB17">
        <v>0.18876684046120701</v>
      </c>
      <c r="EC17">
        <v>0</v>
      </c>
      <c r="ED17">
        <v>9.9884100000000003E-2</v>
      </c>
      <c r="EE17">
        <v>1.03751332591771E-2</v>
      </c>
      <c r="EF17">
        <v>4.82662209818281E-3</v>
      </c>
      <c r="EG17">
        <v>1</v>
      </c>
      <c r="EH17">
        <v>1</v>
      </c>
      <c r="EI17">
        <v>3</v>
      </c>
      <c r="EJ17" t="s">
        <v>299</v>
      </c>
      <c r="EK17">
        <v>100</v>
      </c>
      <c r="EL17">
        <v>100</v>
      </c>
      <c r="EM17">
        <v>0.73199999999999998</v>
      </c>
      <c r="EN17">
        <v>0.34670000000000001</v>
      </c>
      <c r="EO17">
        <v>0.90008463211761403</v>
      </c>
      <c r="EP17">
        <v>-1.6043650578588901E-5</v>
      </c>
      <c r="EQ17">
        <v>-1.15305589960158E-6</v>
      </c>
      <c r="ER17">
        <v>3.6581349982770798E-10</v>
      </c>
      <c r="ES17">
        <v>-0.14781220491032501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9.3000000000000007</v>
      </c>
      <c r="FB17">
        <v>9.5</v>
      </c>
      <c r="FC17">
        <v>2</v>
      </c>
      <c r="FD17">
        <v>502.86399999999998</v>
      </c>
      <c r="FE17">
        <v>482.553</v>
      </c>
      <c r="FF17">
        <v>23.5548</v>
      </c>
      <c r="FG17">
        <v>36.177</v>
      </c>
      <c r="FH17">
        <v>29.9985</v>
      </c>
      <c r="FI17">
        <v>36.297899999999998</v>
      </c>
      <c r="FJ17">
        <v>36.348500000000001</v>
      </c>
      <c r="FK17">
        <v>19.1815</v>
      </c>
      <c r="FL17">
        <v>19.419599999999999</v>
      </c>
      <c r="FM17">
        <v>67.055300000000003</v>
      </c>
      <c r="FN17">
        <v>23.574400000000001</v>
      </c>
      <c r="FO17">
        <v>402.02300000000002</v>
      </c>
      <c r="FP17">
        <v>23.402000000000001</v>
      </c>
      <c r="FQ17">
        <v>97.435699999999997</v>
      </c>
      <c r="FR17">
        <v>101.48</v>
      </c>
    </row>
    <row r="18" spans="1:174" x14ac:dyDescent="0.25">
      <c r="A18">
        <v>2</v>
      </c>
      <c r="B18">
        <v>1608316110.5</v>
      </c>
      <c r="C18">
        <v>120.5</v>
      </c>
      <c r="D18" t="s">
        <v>300</v>
      </c>
      <c r="E18" t="s">
        <v>301</v>
      </c>
      <c r="F18" t="s">
        <v>292</v>
      </c>
      <c r="G18" t="s">
        <v>293</v>
      </c>
      <c r="H18">
        <v>1608316102.5</v>
      </c>
      <c r="I18">
        <f t="shared" si="0"/>
        <v>1.3625158697545616E-4</v>
      </c>
      <c r="J18">
        <f t="shared" si="1"/>
        <v>0.13625158697545617</v>
      </c>
      <c r="K18">
        <f t="shared" si="2"/>
        <v>-0.37930508303139693</v>
      </c>
      <c r="L18">
        <f t="shared" si="3"/>
        <v>49.131777419354798</v>
      </c>
      <c r="M18">
        <f t="shared" si="4"/>
        <v>127.77073382297665</v>
      </c>
      <c r="N18">
        <f t="shared" si="5"/>
        <v>13.113723724139366</v>
      </c>
      <c r="O18">
        <f t="shared" si="6"/>
        <v>5.0426301538346889</v>
      </c>
      <c r="P18">
        <f t="shared" si="7"/>
        <v>7.4811355907771129E-3</v>
      </c>
      <c r="Q18">
        <f t="shared" si="8"/>
        <v>2.9736177552721554</v>
      </c>
      <c r="R18">
        <f t="shared" si="9"/>
        <v>7.4706950647433195E-3</v>
      </c>
      <c r="S18">
        <f t="shared" si="10"/>
        <v>4.6701212208117102E-3</v>
      </c>
      <c r="T18">
        <f t="shared" si="11"/>
        <v>231.28809846352488</v>
      </c>
      <c r="U18">
        <f t="shared" si="12"/>
        <v>29.314585072555776</v>
      </c>
      <c r="V18">
        <f t="shared" si="13"/>
        <v>29.910364516129</v>
      </c>
      <c r="W18">
        <f t="shared" si="14"/>
        <v>4.238563618675169</v>
      </c>
      <c r="X18">
        <f t="shared" si="15"/>
        <v>63.94817638471045</v>
      </c>
      <c r="Y18">
        <f t="shared" si="16"/>
        <v>2.4274838595688695</v>
      </c>
      <c r="Z18">
        <f t="shared" si="17"/>
        <v>3.7960173327933449</v>
      </c>
      <c r="AA18">
        <f t="shared" si="18"/>
        <v>1.8110797591062995</v>
      </c>
      <c r="AB18">
        <f t="shared" si="19"/>
        <v>-6.0086949856176171</v>
      </c>
      <c r="AC18">
        <f t="shared" si="20"/>
        <v>-305.40428403610133</v>
      </c>
      <c r="AD18">
        <f t="shared" si="21"/>
        <v>-22.601874463548409</v>
      </c>
      <c r="AE18">
        <f t="shared" si="22"/>
        <v>-102.72675502174246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54035.998904607077</v>
      </c>
      <c r="AK18" t="s">
        <v>294</v>
      </c>
      <c r="AL18">
        <v>0</v>
      </c>
      <c r="AM18">
        <v>0</v>
      </c>
      <c r="AN18">
        <v>0</v>
      </c>
      <c r="AO18" t="e">
        <f t="shared" si="26"/>
        <v>#DIV/0!</v>
      </c>
      <c r="AP18">
        <v>-1</v>
      </c>
      <c r="AQ18" t="s">
        <v>302</v>
      </c>
      <c r="AR18">
        <v>15438.1</v>
      </c>
      <c r="AS18">
        <v>718.89834615384598</v>
      </c>
      <c r="AT18">
        <v>788.26</v>
      </c>
      <c r="AU18">
        <f t="shared" si="27"/>
        <v>8.7993370012627858E-2</v>
      </c>
      <c r="AV18">
        <v>0.5</v>
      </c>
      <c r="AW18">
        <f t="shared" si="28"/>
        <v>1180.1720241350033</v>
      </c>
      <c r="AX18">
        <f t="shared" si="29"/>
        <v>-0.37930508303139693</v>
      </c>
      <c r="AY18">
        <f t="shared" si="30"/>
        <v>51.923656799131663</v>
      </c>
      <c r="AZ18">
        <f t="shared" si="31"/>
        <v>5.2593596888854909E-4</v>
      </c>
      <c r="BA18">
        <f t="shared" si="32"/>
        <v>-1</v>
      </c>
      <c r="BB18" t="s">
        <v>303</v>
      </c>
      <c r="BC18">
        <v>718.89834615384598</v>
      </c>
      <c r="BD18">
        <v>564.54999999999995</v>
      </c>
      <c r="BE18">
        <f t="shared" si="33"/>
        <v>0.28380229873392038</v>
      </c>
      <c r="BF18">
        <f t="shared" si="34"/>
        <v>0.31005164653414691</v>
      </c>
      <c r="BG18">
        <f t="shared" si="35"/>
        <v>1.3962625099636881</v>
      </c>
      <c r="BH18">
        <f t="shared" si="36"/>
        <v>8.7993370012627831E-2</v>
      </c>
      <c r="BI18" t="e">
        <f t="shared" si="37"/>
        <v>#DIV/0!</v>
      </c>
      <c r="BJ18">
        <f t="shared" si="38"/>
        <v>0.24348318227093779</v>
      </c>
      <c r="BK18">
        <f t="shared" si="39"/>
        <v>0.75651681772906221</v>
      </c>
      <c r="BL18">
        <f t="shared" si="40"/>
        <v>1399.9848387096799</v>
      </c>
      <c r="BM18">
        <f t="shared" si="41"/>
        <v>1180.1720241350033</v>
      </c>
      <c r="BN18">
        <f t="shared" si="42"/>
        <v>0.84298914638442024</v>
      </c>
      <c r="BO18">
        <f t="shared" si="43"/>
        <v>0.19597829276884057</v>
      </c>
      <c r="BP18">
        <v>6</v>
      </c>
      <c r="BQ18">
        <v>0.5</v>
      </c>
      <c r="BR18" t="s">
        <v>297</v>
      </c>
      <c r="BS18">
        <v>2</v>
      </c>
      <c r="BT18">
        <v>1608316102.5</v>
      </c>
      <c r="BU18">
        <v>49.131777419354798</v>
      </c>
      <c r="BV18">
        <v>48.684651612903203</v>
      </c>
      <c r="BW18">
        <v>23.651664516128999</v>
      </c>
      <c r="BX18">
        <v>23.492032258064501</v>
      </c>
      <c r="BY18">
        <v>48.711777419354803</v>
      </c>
      <c r="BZ18">
        <v>23.323664516129</v>
      </c>
      <c r="CA18">
        <v>500.00799999999998</v>
      </c>
      <c r="CB18">
        <v>102.53480645161299</v>
      </c>
      <c r="CC18">
        <v>9.9993645161290307E-2</v>
      </c>
      <c r="CD18">
        <v>28.005322580645199</v>
      </c>
      <c r="CE18">
        <v>29.910364516129</v>
      </c>
      <c r="CF18">
        <v>999.9</v>
      </c>
      <c r="CG18">
        <v>0</v>
      </c>
      <c r="CH18">
        <v>0</v>
      </c>
      <c r="CI18">
        <v>9999.9177419354801</v>
      </c>
      <c r="CJ18">
        <v>0</v>
      </c>
      <c r="CK18">
        <v>150.31535483870999</v>
      </c>
      <c r="CL18">
        <v>1399.9848387096799</v>
      </c>
      <c r="CM18">
        <v>0.900002935483871</v>
      </c>
      <c r="CN18">
        <v>9.9996929032258097E-2</v>
      </c>
      <c r="CO18">
        <v>0</v>
      </c>
      <c r="CP18">
        <v>718.92693548387103</v>
      </c>
      <c r="CQ18">
        <v>4.9994800000000001</v>
      </c>
      <c r="CR18">
        <v>10399.3096774194</v>
      </c>
      <c r="CS18">
        <v>11417.4548387097</v>
      </c>
      <c r="CT18">
        <v>46.640999999999998</v>
      </c>
      <c r="CU18">
        <v>48.616870967741903</v>
      </c>
      <c r="CV18">
        <v>47.564032258064501</v>
      </c>
      <c r="CW18">
        <v>48.003935483870997</v>
      </c>
      <c r="CX18">
        <v>48.640999999999998</v>
      </c>
      <c r="CY18">
        <v>1255.4929032258101</v>
      </c>
      <c r="CZ18">
        <v>139.491935483871</v>
      </c>
      <c r="DA18">
        <v>0</v>
      </c>
      <c r="DB18">
        <v>119.59999990463299</v>
      </c>
      <c r="DC18">
        <v>0</v>
      </c>
      <c r="DD18">
        <v>718.89834615384598</v>
      </c>
      <c r="DE18">
        <v>-4.3768547059102501</v>
      </c>
      <c r="DF18">
        <v>-79.948718019632096</v>
      </c>
      <c r="DG18">
        <v>10399.1423076923</v>
      </c>
      <c r="DH18">
        <v>15</v>
      </c>
      <c r="DI18">
        <v>1608316133.5</v>
      </c>
      <c r="DJ18" t="s">
        <v>304</v>
      </c>
      <c r="DK18">
        <v>1608316133.5</v>
      </c>
      <c r="DL18">
        <v>1608316127.5</v>
      </c>
      <c r="DM18">
        <v>10</v>
      </c>
      <c r="DN18">
        <v>-0.47699999999999998</v>
      </c>
      <c r="DO18">
        <v>-1.7999999999999999E-2</v>
      </c>
      <c r="DP18">
        <v>0.42</v>
      </c>
      <c r="DQ18">
        <v>0.32800000000000001</v>
      </c>
      <c r="DR18">
        <v>49</v>
      </c>
      <c r="DS18">
        <v>23</v>
      </c>
      <c r="DT18">
        <v>0.18</v>
      </c>
      <c r="DU18">
        <v>0.12</v>
      </c>
      <c r="DV18">
        <v>-0.77572766678865301</v>
      </c>
      <c r="DW18">
        <v>-0.16256238142992999</v>
      </c>
      <c r="DX18">
        <v>2.4658714291008198E-2</v>
      </c>
      <c r="DY18">
        <v>1</v>
      </c>
      <c r="DZ18">
        <v>0.92591016666666703</v>
      </c>
      <c r="EA18">
        <v>9.1448249165739404E-2</v>
      </c>
      <c r="EB18">
        <v>2.3903673868373401E-2</v>
      </c>
      <c r="EC18">
        <v>1</v>
      </c>
      <c r="ED18">
        <v>0.185246833333333</v>
      </c>
      <c r="EE18">
        <v>7.4065628476084305E-2</v>
      </c>
      <c r="EF18">
        <v>6.1356043553635001E-3</v>
      </c>
      <c r="EG18">
        <v>1</v>
      </c>
      <c r="EH18">
        <v>3</v>
      </c>
      <c r="EI18">
        <v>3</v>
      </c>
      <c r="EJ18" t="s">
        <v>305</v>
      </c>
      <c r="EK18">
        <v>100</v>
      </c>
      <c r="EL18">
        <v>100</v>
      </c>
      <c r="EM18">
        <v>0.42</v>
      </c>
      <c r="EN18">
        <v>0.32800000000000001</v>
      </c>
      <c r="EO18">
        <v>0.90008463211761403</v>
      </c>
      <c r="EP18">
        <v>-1.6043650578588901E-5</v>
      </c>
      <c r="EQ18">
        <v>-1.15305589960158E-6</v>
      </c>
      <c r="ER18">
        <v>3.6581349982770798E-10</v>
      </c>
      <c r="ES18">
        <v>-0.14781220491032501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11.3</v>
      </c>
      <c r="FB18">
        <v>11.5</v>
      </c>
      <c r="FC18">
        <v>2</v>
      </c>
      <c r="FD18">
        <v>502.89499999999998</v>
      </c>
      <c r="FE18">
        <v>482.89699999999999</v>
      </c>
      <c r="FF18">
        <v>23.586500000000001</v>
      </c>
      <c r="FG18">
        <v>35.911999999999999</v>
      </c>
      <c r="FH18">
        <v>29.999199999999998</v>
      </c>
      <c r="FI18">
        <v>36.081800000000001</v>
      </c>
      <c r="FJ18">
        <v>36.142400000000002</v>
      </c>
      <c r="FK18">
        <v>4.9600299999999997</v>
      </c>
      <c r="FL18">
        <v>18.852900000000002</v>
      </c>
      <c r="FM18">
        <v>67.055300000000003</v>
      </c>
      <c r="FN18">
        <v>23.587299999999999</v>
      </c>
      <c r="FO18">
        <v>48.818899999999999</v>
      </c>
      <c r="FP18">
        <v>23.462599999999998</v>
      </c>
      <c r="FQ18">
        <v>97.484499999999997</v>
      </c>
      <c r="FR18">
        <v>101.521</v>
      </c>
    </row>
    <row r="19" spans="1:174" x14ac:dyDescent="0.25">
      <c r="A19">
        <v>3</v>
      </c>
      <c r="B19">
        <v>1608316219.0999999</v>
      </c>
      <c r="C19">
        <v>229.09999990463299</v>
      </c>
      <c r="D19" t="s">
        <v>306</v>
      </c>
      <c r="E19" t="s">
        <v>307</v>
      </c>
      <c r="F19" t="s">
        <v>292</v>
      </c>
      <c r="G19" t="s">
        <v>293</v>
      </c>
      <c r="H19">
        <v>1608316211.0999999</v>
      </c>
      <c r="I19">
        <f t="shared" si="0"/>
        <v>4.4332968803082411E-4</v>
      </c>
      <c r="J19">
        <f t="shared" si="1"/>
        <v>0.44332968803082412</v>
      </c>
      <c r="K19">
        <f t="shared" si="2"/>
        <v>0.19251426905992677</v>
      </c>
      <c r="L19">
        <f t="shared" si="3"/>
        <v>79.644825806451607</v>
      </c>
      <c r="M19">
        <f t="shared" si="4"/>
        <v>64.980714207298277</v>
      </c>
      <c r="N19">
        <f t="shared" si="5"/>
        <v>6.6700261609224381</v>
      </c>
      <c r="O19">
        <f t="shared" si="6"/>
        <v>8.1752421190144062</v>
      </c>
      <c r="P19">
        <f t="shared" si="7"/>
        <v>2.4599498163502105E-2</v>
      </c>
      <c r="Q19">
        <f t="shared" si="8"/>
        <v>2.9736723200594763</v>
      </c>
      <c r="R19">
        <f t="shared" si="9"/>
        <v>2.4487002149946632E-2</v>
      </c>
      <c r="S19">
        <f t="shared" si="10"/>
        <v>1.5314440653921754E-2</v>
      </c>
      <c r="T19">
        <f t="shared" si="11"/>
        <v>231.29679900709439</v>
      </c>
      <c r="U19">
        <f t="shared" si="12"/>
        <v>29.222042329665111</v>
      </c>
      <c r="V19">
        <f t="shared" si="13"/>
        <v>29.927925806451601</v>
      </c>
      <c r="W19">
        <f t="shared" si="14"/>
        <v>4.242843796059522</v>
      </c>
      <c r="X19">
        <f t="shared" si="15"/>
        <v>64.461902592451963</v>
      </c>
      <c r="Y19">
        <f t="shared" si="16"/>
        <v>2.4450056871397225</v>
      </c>
      <c r="Z19">
        <f t="shared" si="17"/>
        <v>3.7929468241075712</v>
      </c>
      <c r="AA19">
        <f t="shared" si="18"/>
        <v>1.7978381089197994</v>
      </c>
      <c r="AB19">
        <f t="shared" si="19"/>
        <v>-19.550839242159345</v>
      </c>
      <c r="AC19">
        <f t="shared" si="20"/>
        <v>-310.45055298155751</v>
      </c>
      <c r="AD19">
        <f t="shared" si="21"/>
        <v>-22.975336807258767</v>
      </c>
      <c r="AE19">
        <f t="shared" si="22"/>
        <v>-121.67993002388124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54040.337404938342</v>
      </c>
      <c r="AK19" t="s">
        <v>294</v>
      </c>
      <c r="AL19">
        <v>0</v>
      </c>
      <c r="AM19">
        <v>0</v>
      </c>
      <c r="AN19">
        <v>0</v>
      </c>
      <c r="AO19" t="e">
        <f t="shared" si="26"/>
        <v>#DIV/0!</v>
      </c>
      <c r="AP19">
        <v>-1</v>
      </c>
      <c r="AQ19" t="s">
        <v>308</v>
      </c>
      <c r="AR19">
        <v>15438.5</v>
      </c>
      <c r="AS19">
        <v>706.59657692307701</v>
      </c>
      <c r="AT19">
        <v>773.84</v>
      </c>
      <c r="AU19">
        <f t="shared" si="27"/>
        <v>8.6895770542906869E-2</v>
      </c>
      <c r="AV19">
        <v>0.5</v>
      </c>
      <c r="AW19">
        <f t="shared" si="28"/>
        <v>1180.2163563930696</v>
      </c>
      <c r="AX19">
        <f t="shared" si="29"/>
        <v>0.19251426905992677</v>
      </c>
      <c r="AY19">
        <f t="shared" si="30"/>
        <v>51.277904848058888</v>
      </c>
      <c r="AZ19">
        <f t="shared" si="31"/>
        <v>1.0104200493411578E-3</v>
      </c>
      <c r="BA19">
        <f t="shared" si="32"/>
        <v>-1</v>
      </c>
      <c r="BB19" t="s">
        <v>309</v>
      </c>
      <c r="BC19">
        <v>706.59657692307701</v>
      </c>
      <c r="BD19">
        <v>552.66999999999996</v>
      </c>
      <c r="BE19">
        <f t="shared" si="33"/>
        <v>0.2858084358523727</v>
      </c>
      <c r="BF19">
        <f t="shared" si="34"/>
        <v>0.3040350096166885</v>
      </c>
      <c r="BG19">
        <f t="shared" si="35"/>
        <v>1.4001845585973549</v>
      </c>
      <c r="BH19">
        <f t="shared" si="36"/>
        <v>8.6895770542906828E-2</v>
      </c>
      <c r="BI19" t="e">
        <f t="shared" si="37"/>
        <v>#DIV/0!</v>
      </c>
      <c r="BJ19">
        <f t="shared" si="38"/>
        <v>0.23780334387771562</v>
      </c>
      <c r="BK19">
        <f t="shared" si="39"/>
        <v>0.76219665612228438</v>
      </c>
      <c r="BL19">
        <f t="shared" si="40"/>
        <v>1400.03741935484</v>
      </c>
      <c r="BM19">
        <f t="shared" si="41"/>
        <v>1180.2163563930696</v>
      </c>
      <c r="BN19">
        <f t="shared" si="42"/>
        <v>0.84298915163062749</v>
      </c>
      <c r="BO19">
        <f t="shared" si="43"/>
        <v>0.19597830326125498</v>
      </c>
      <c r="BP19">
        <v>6</v>
      </c>
      <c r="BQ19">
        <v>0.5</v>
      </c>
      <c r="BR19" t="s">
        <v>297</v>
      </c>
      <c r="BS19">
        <v>2</v>
      </c>
      <c r="BT19">
        <v>1608316211.0999999</v>
      </c>
      <c r="BU19">
        <v>79.644825806451607</v>
      </c>
      <c r="BV19">
        <v>79.918209677419298</v>
      </c>
      <c r="BW19">
        <v>23.819729032258099</v>
      </c>
      <c r="BX19">
        <v>23.300412903225801</v>
      </c>
      <c r="BY19">
        <v>79.229925806451604</v>
      </c>
      <c r="BZ19">
        <v>23.477245161290298</v>
      </c>
      <c r="CA19">
        <v>500.00722580645203</v>
      </c>
      <c r="CB19">
        <v>102.546258064516</v>
      </c>
      <c r="CC19">
        <v>9.9984629032257993E-2</v>
      </c>
      <c r="CD19">
        <v>27.991441935483898</v>
      </c>
      <c r="CE19">
        <v>29.927925806451601</v>
      </c>
      <c r="CF19">
        <v>999.9</v>
      </c>
      <c r="CG19">
        <v>0</v>
      </c>
      <c r="CH19">
        <v>0</v>
      </c>
      <c r="CI19">
        <v>9999.1096774193593</v>
      </c>
      <c r="CJ19">
        <v>0</v>
      </c>
      <c r="CK19">
        <v>149.805096774194</v>
      </c>
      <c r="CL19">
        <v>1400.03741935484</v>
      </c>
      <c r="CM19">
        <v>0.900002935483871</v>
      </c>
      <c r="CN19">
        <v>9.9996929032258097E-2</v>
      </c>
      <c r="CO19">
        <v>0</v>
      </c>
      <c r="CP19">
        <v>706.61474193548395</v>
      </c>
      <c r="CQ19">
        <v>4.9994800000000001</v>
      </c>
      <c r="CR19">
        <v>10249.7419354839</v>
      </c>
      <c r="CS19">
        <v>11417.890322580601</v>
      </c>
      <c r="CT19">
        <v>46.637064516129001</v>
      </c>
      <c r="CU19">
        <v>48.5</v>
      </c>
      <c r="CV19">
        <v>47.519935483871002</v>
      </c>
      <c r="CW19">
        <v>47.9533225806451</v>
      </c>
      <c r="CX19">
        <v>48.636870967741899</v>
      </c>
      <c r="CY19">
        <v>1255.54</v>
      </c>
      <c r="CZ19">
        <v>139.497419354839</v>
      </c>
      <c r="DA19">
        <v>0</v>
      </c>
      <c r="DB19">
        <v>107.700000047684</v>
      </c>
      <c r="DC19">
        <v>0</v>
      </c>
      <c r="DD19">
        <v>706.59657692307701</v>
      </c>
      <c r="DE19">
        <v>-5.9432820552206502</v>
      </c>
      <c r="DF19">
        <v>-52.420512967565998</v>
      </c>
      <c r="DG19">
        <v>10249.35</v>
      </c>
      <c r="DH19">
        <v>15</v>
      </c>
      <c r="DI19">
        <v>1608316133.5</v>
      </c>
      <c r="DJ19" t="s">
        <v>304</v>
      </c>
      <c r="DK19">
        <v>1608316133.5</v>
      </c>
      <c r="DL19">
        <v>1608316127.5</v>
      </c>
      <c r="DM19">
        <v>10</v>
      </c>
      <c r="DN19">
        <v>-0.47699999999999998</v>
      </c>
      <c r="DO19">
        <v>-1.7999999999999999E-2</v>
      </c>
      <c r="DP19">
        <v>0.42</v>
      </c>
      <c r="DQ19">
        <v>0.32800000000000001</v>
      </c>
      <c r="DR19">
        <v>49</v>
      </c>
      <c r="DS19">
        <v>23</v>
      </c>
      <c r="DT19">
        <v>0.18</v>
      </c>
      <c r="DU19">
        <v>0.12</v>
      </c>
      <c r="DV19">
        <v>0.193820851019328</v>
      </c>
      <c r="DW19">
        <v>-0.17340122681819101</v>
      </c>
      <c r="DX19">
        <v>1.6555328394198002E-2</v>
      </c>
      <c r="DY19">
        <v>1</v>
      </c>
      <c r="DZ19">
        <v>-0.27376616666666698</v>
      </c>
      <c r="EA19">
        <v>0.19300108565072299</v>
      </c>
      <c r="EB19">
        <v>1.9194817361436099E-2</v>
      </c>
      <c r="EC19">
        <v>1</v>
      </c>
      <c r="ED19">
        <v>0.51828660000000004</v>
      </c>
      <c r="EE19">
        <v>0.16490936596218</v>
      </c>
      <c r="EF19">
        <v>1.29569809873545E-2</v>
      </c>
      <c r="EG19">
        <v>1</v>
      </c>
      <c r="EH19">
        <v>3</v>
      </c>
      <c r="EI19">
        <v>3</v>
      </c>
      <c r="EJ19" t="s">
        <v>305</v>
      </c>
      <c r="EK19">
        <v>100</v>
      </c>
      <c r="EL19">
        <v>100</v>
      </c>
      <c r="EM19">
        <v>0.41499999999999998</v>
      </c>
      <c r="EN19">
        <v>0.34279999999999999</v>
      </c>
      <c r="EO19">
        <v>0.423214021235996</v>
      </c>
      <c r="EP19">
        <v>-1.6043650578588901E-5</v>
      </c>
      <c r="EQ19">
        <v>-1.15305589960158E-6</v>
      </c>
      <c r="ER19">
        <v>3.6581349982770798E-10</v>
      </c>
      <c r="ES19">
        <v>-0.165999428064288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1.4</v>
      </c>
      <c r="FB19">
        <v>1.5</v>
      </c>
      <c r="FC19">
        <v>2</v>
      </c>
      <c r="FD19">
        <v>503.11099999999999</v>
      </c>
      <c r="FE19">
        <v>482.77600000000001</v>
      </c>
      <c r="FF19">
        <v>23.500299999999999</v>
      </c>
      <c r="FG19">
        <v>35.775199999999998</v>
      </c>
      <c r="FH19">
        <v>29.9998</v>
      </c>
      <c r="FI19">
        <v>35.934699999999999</v>
      </c>
      <c r="FJ19">
        <v>35.995100000000001</v>
      </c>
      <c r="FK19">
        <v>6.2539999999999996</v>
      </c>
      <c r="FL19">
        <v>21.130400000000002</v>
      </c>
      <c r="FM19">
        <v>67.601799999999997</v>
      </c>
      <c r="FN19">
        <v>23.5044</v>
      </c>
      <c r="FO19">
        <v>80.0899</v>
      </c>
      <c r="FP19">
        <v>23.187999999999999</v>
      </c>
      <c r="FQ19">
        <v>97.508099999999999</v>
      </c>
      <c r="FR19">
        <v>101.542</v>
      </c>
    </row>
    <row r="20" spans="1:174" x14ac:dyDescent="0.25">
      <c r="A20">
        <v>4</v>
      </c>
      <c r="B20">
        <v>1608316291.0999999</v>
      </c>
      <c r="C20">
        <v>301.09999990463302</v>
      </c>
      <c r="D20" t="s">
        <v>310</v>
      </c>
      <c r="E20" t="s">
        <v>311</v>
      </c>
      <c r="F20" t="s">
        <v>292</v>
      </c>
      <c r="G20" t="s">
        <v>293</v>
      </c>
      <c r="H20">
        <v>1608316283.3499999</v>
      </c>
      <c r="I20">
        <f t="shared" si="0"/>
        <v>4.7627747906100332E-4</v>
      </c>
      <c r="J20">
        <f t="shared" si="1"/>
        <v>0.47627747906100332</v>
      </c>
      <c r="K20">
        <f t="shared" si="2"/>
        <v>0.77181311888096349</v>
      </c>
      <c r="L20">
        <f t="shared" si="3"/>
        <v>99.569696666666701</v>
      </c>
      <c r="M20">
        <f t="shared" si="4"/>
        <v>50.106257920914729</v>
      </c>
      <c r="N20">
        <f t="shared" si="5"/>
        <v>5.1433156888128604</v>
      </c>
      <c r="O20">
        <f t="shared" si="6"/>
        <v>10.220647165555789</v>
      </c>
      <c r="P20">
        <f t="shared" si="7"/>
        <v>2.622845319146281E-2</v>
      </c>
      <c r="Q20">
        <f t="shared" si="8"/>
        <v>2.9737340185511432</v>
      </c>
      <c r="R20">
        <f t="shared" si="9"/>
        <v>2.6100609562371386E-2</v>
      </c>
      <c r="S20">
        <f t="shared" si="10"/>
        <v>1.6324315141025673E-2</v>
      </c>
      <c r="T20">
        <f t="shared" si="11"/>
        <v>231.2914454637974</v>
      </c>
      <c r="U20">
        <f t="shared" si="12"/>
        <v>29.222883518819266</v>
      </c>
      <c r="V20">
        <f t="shared" si="13"/>
        <v>29.94387</v>
      </c>
      <c r="W20">
        <f t="shared" si="14"/>
        <v>4.2467331038667462</v>
      </c>
      <c r="X20">
        <f t="shared" si="15"/>
        <v>64.152436720101562</v>
      </c>
      <c r="Y20">
        <f t="shared" si="16"/>
        <v>2.4345942446318003</v>
      </c>
      <c r="Z20">
        <f t="shared" si="17"/>
        <v>3.795014451678564</v>
      </c>
      <c r="AA20">
        <f t="shared" si="18"/>
        <v>1.8121388592349459</v>
      </c>
      <c r="AB20">
        <f t="shared" si="19"/>
        <v>-21.003836826590245</v>
      </c>
      <c r="AC20">
        <f t="shared" si="20"/>
        <v>-311.51448535286801</v>
      </c>
      <c r="AD20">
        <f t="shared" si="21"/>
        <v>-23.056494507055977</v>
      </c>
      <c r="AE20">
        <f t="shared" si="22"/>
        <v>-124.28337122271682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54040.510035992222</v>
      </c>
      <c r="AK20" t="s">
        <v>294</v>
      </c>
      <c r="AL20">
        <v>0</v>
      </c>
      <c r="AM20">
        <v>0</v>
      </c>
      <c r="AN20">
        <v>0</v>
      </c>
      <c r="AO20" t="e">
        <f t="shared" si="26"/>
        <v>#DIV/0!</v>
      </c>
      <c r="AP20">
        <v>-1</v>
      </c>
      <c r="AQ20" t="s">
        <v>312</v>
      </c>
      <c r="AR20">
        <v>15438.3</v>
      </c>
      <c r="AS20">
        <v>698.77880769230796</v>
      </c>
      <c r="AT20">
        <v>767.22</v>
      </c>
      <c r="AU20">
        <f t="shared" si="27"/>
        <v>8.9206736408972698E-2</v>
      </c>
      <c r="AV20">
        <v>0.5</v>
      </c>
      <c r="AW20">
        <f t="shared" si="28"/>
        <v>1180.1880215544054</v>
      </c>
      <c r="AX20">
        <f t="shared" si="29"/>
        <v>0.77181311888096349</v>
      </c>
      <c r="AY20">
        <f t="shared" si="30"/>
        <v>52.640360875915412</v>
      </c>
      <c r="AZ20">
        <f t="shared" si="31"/>
        <v>1.5012973242579932E-3</v>
      </c>
      <c r="BA20">
        <f t="shared" si="32"/>
        <v>-1</v>
      </c>
      <c r="BB20" t="s">
        <v>313</v>
      </c>
      <c r="BC20">
        <v>698.77880769230796</v>
      </c>
      <c r="BD20">
        <v>543.4</v>
      </c>
      <c r="BE20">
        <f t="shared" si="33"/>
        <v>0.29172857850421008</v>
      </c>
      <c r="BF20">
        <f t="shared" si="34"/>
        <v>0.30578675859034959</v>
      </c>
      <c r="BG20">
        <f t="shared" si="35"/>
        <v>1.4118881118881119</v>
      </c>
      <c r="BH20">
        <f t="shared" si="36"/>
        <v>8.9206736408972739E-2</v>
      </c>
      <c r="BI20" t="e">
        <f t="shared" si="37"/>
        <v>#DIV/0!</v>
      </c>
      <c r="BJ20">
        <f t="shared" si="38"/>
        <v>0.23779273611165794</v>
      </c>
      <c r="BK20">
        <f t="shared" si="39"/>
        <v>0.76220726388834203</v>
      </c>
      <c r="BL20">
        <f t="shared" si="40"/>
        <v>1400.0036666666699</v>
      </c>
      <c r="BM20">
        <f t="shared" si="41"/>
        <v>1180.1880215544054</v>
      </c>
      <c r="BN20">
        <f t="shared" si="42"/>
        <v>0.84298923613847876</v>
      </c>
      <c r="BO20">
        <f t="shared" si="43"/>
        <v>0.19597847227695753</v>
      </c>
      <c r="BP20">
        <v>6</v>
      </c>
      <c r="BQ20">
        <v>0.5</v>
      </c>
      <c r="BR20" t="s">
        <v>297</v>
      </c>
      <c r="BS20">
        <v>2</v>
      </c>
      <c r="BT20">
        <v>1608316283.3499999</v>
      </c>
      <c r="BU20">
        <v>99.569696666666701</v>
      </c>
      <c r="BV20">
        <v>100.552766666667</v>
      </c>
      <c r="BW20">
        <v>23.717853333333299</v>
      </c>
      <c r="BX20">
        <v>23.159883333333301</v>
      </c>
      <c r="BY20">
        <v>99.159049999999993</v>
      </c>
      <c r="BZ20">
        <v>23.37989</v>
      </c>
      <c r="CA20">
        <v>500.006666666667</v>
      </c>
      <c r="CB20">
        <v>102.54819999999999</v>
      </c>
      <c r="CC20">
        <v>9.9970153333333298E-2</v>
      </c>
      <c r="CD20">
        <v>28.000789999999999</v>
      </c>
      <c r="CE20">
        <v>29.94387</v>
      </c>
      <c r="CF20">
        <v>999.9</v>
      </c>
      <c r="CG20">
        <v>0</v>
      </c>
      <c r="CH20">
        <v>0</v>
      </c>
      <c r="CI20">
        <v>9999.26933333333</v>
      </c>
      <c r="CJ20">
        <v>0</v>
      </c>
      <c r="CK20">
        <v>149.58576666666701</v>
      </c>
      <c r="CL20">
        <v>1400.0036666666699</v>
      </c>
      <c r="CM20">
        <v>0.90000029999999998</v>
      </c>
      <c r="CN20">
        <v>9.9999580000000005E-2</v>
      </c>
      <c r="CO20">
        <v>0</v>
      </c>
      <c r="CP20">
        <v>698.80809999999997</v>
      </c>
      <c r="CQ20">
        <v>4.9994800000000001</v>
      </c>
      <c r="CR20">
        <v>10163.4066666667</v>
      </c>
      <c r="CS20">
        <v>11417.6</v>
      </c>
      <c r="CT20">
        <v>46.741399999999999</v>
      </c>
      <c r="CU20">
        <v>48.499933333333303</v>
      </c>
      <c r="CV20">
        <v>47.557933333333303</v>
      </c>
      <c r="CW20">
        <v>47.958133333333301</v>
      </c>
      <c r="CX20">
        <v>48.687333333333299</v>
      </c>
      <c r="CY20">
        <v>1255.5056666666701</v>
      </c>
      <c r="CZ20">
        <v>139.49799999999999</v>
      </c>
      <c r="DA20">
        <v>0</v>
      </c>
      <c r="DB20">
        <v>71.600000143051105</v>
      </c>
      <c r="DC20">
        <v>0</v>
      </c>
      <c r="DD20">
        <v>698.77880769230796</v>
      </c>
      <c r="DE20">
        <v>-5.7105299265485501</v>
      </c>
      <c r="DF20">
        <v>-58.543589731151002</v>
      </c>
      <c r="DG20">
        <v>10162.7076923077</v>
      </c>
      <c r="DH20">
        <v>15</v>
      </c>
      <c r="DI20">
        <v>1608316133.5</v>
      </c>
      <c r="DJ20" t="s">
        <v>304</v>
      </c>
      <c r="DK20">
        <v>1608316133.5</v>
      </c>
      <c r="DL20">
        <v>1608316127.5</v>
      </c>
      <c r="DM20">
        <v>10</v>
      </c>
      <c r="DN20">
        <v>-0.47699999999999998</v>
      </c>
      <c r="DO20">
        <v>-1.7999999999999999E-2</v>
      </c>
      <c r="DP20">
        <v>0.42</v>
      </c>
      <c r="DQ20">
        <v>0.32800000000000001</v>
      </c>
      <c r="DR20">
        <v>49</v>
      </c>
      <c r="DS20">
        <v>23</v>
      </c>
      <c r="DT20">
        <v>0.18</v>
      </c>
      <c r="DU20">
        <v>0.12</v>
      </c>
      <c r="DV20">
        <v>0.77330186714069904</v>
      </c>
      <c r="DW20">
        <v>-0.20373917361841501</v>
      </c>
      <c r="DX20">
        <v>1.7818589790698398E-2</v>
      </c>
      <c r="DY20">
        <v>1</v>
      </c>
      <c r="DZ20">
        <v>-0.98346363333333298</v>
      </c>
      <c r="EA20">
        <v>0.196577219132367</v>
      </c>
      <c r="EB20">
        <v>1.93692130634904E-2</v>
      </c>
      <c r="EC20">
        <v>1</v>
      </c>
      <c r="ED20">
        <v>0.55767483333333301</v>
      </c>
      <c r="EE20">
        <v>1.37538687430479E-2</v>
      </c>
      <c r="EF20">
        <v>1.4045393923711199E-2</v>
      </c>
      <c r="EG20">
        <v>1</v>
      </c>
      <c r="EH20">
        <v>3</v>
      </c>
      <c r="EI20">
        <v>3</v>
      </c>
      <c r="EJ20" t="s">
        <v>305</v>
      </c>
      <c r="EK20">
        <v>100</v>
      </c>
      <c r="EL20">
        <v>100</v>
      </c>
      <c r="EM20">
        <v>0.41099999999999998</v>
      </c>
      <c r="EN20">
        <v>0.34029999999999999</v>
      </c>
      <c r="EO20">
        <v>0.423214021235996</v>
      </c>
      <c r="EP20">
        <v>-1.6043650578588901E-5</v>
      </c>
      <c r="EQ20">
        <v>-1.15305589960158E-6</v>
      </c>
      <c r="ER20">
        <v>3.6581349982770798E-10</v>
      </c>
      <c r="ES20">
        <v>-0.165999428064288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2.6</v>
      </c>
      <c r="FB20">
        <v>2.7</v>
      </c>
      <c r="FC20">
        <v>2</v>
      </c>
      <c r="FD20">
        <v>503.27300000000002</v>
      </c>
      <c r="FE20">
        <v>482.238</v>
      </c>
      <c r="FF20">
        <v>23.3843</v>
      </c>
      <c r="FG20">
        <v>35.724899999999998</v>
      </c>
      <c r="FH20">
        <v>30</v>
      </c>
      <c r="FI20">
        <v>35.864199999999997</v>
      </c>
      <c r="FJ20">
        <v>35.9221</v>
      </c>
      <c r="FK20">
        <v>7.1173999999999999</v>
      </c>
      <c r="FL20">
        <v>20.986799999999999</v>
      </c>
      <c r="FM20">
        <v>67.226399999999998</v>
      </c>
      <c r="FN20">
        <v>23.382000000000001</v>
      </c>
      <c r="FO20">
        <v>100.70699999999999</v>
      </c>
      <c r="FP20">
        <v>23.226500000000001</v>
      </c>
      <c r="FQ20">
        <v>97.514099999999999</v>
      </c>
      <c r="FR20">
        <v>101.548</v>
      </c>
    </row>
    <row r="21" spans="1:174" x14ac:dyDescent="0.25">
      <c r="A21">
        <v>5</v>
      </c>
      <c r="B21">
        <v>1608316364.0999999</v>
      </c>
      <c r="C21">
        <v>374.09999990463302</v>
      </c>
      <c r="D21" t="s">
        <v>314</v>
      </c>
      <c r="E21" t="s">
        <v>315</v>
      </c>
      <c r="F21" t="s">
        <v>292</v>
      </c>
      <c r="G21" t="s">
        <v>293</v>
      </c>
      <c r="H21">
        <v>1608316356.3499999</v>
      </c>
      <c r="I21">
        <f t="shared" si="0"/>
        <v>7.8171495323562604E-4</v>
      </c>
      <c r="J21">
        <f t="shared" si="1"/>
        <v>0.78171495323562601</v>
      </c>
      <c r="K21">
        <f t="shared" si="2"/>
        <v>2.0672219222298391</v>
      </c>
      <c r="L21">
        <f t="shared" si="3"/>
        <v>149.01183333333299</v>
      </c>
      <c r="M21">
        <f t="shared" si="4"/>
        <v>68.748309458101701</v>
      </c>
      <c r="N21">
        <f t="shared" si="5"/>
        <v>7.0567409122552558</v>
      </c>
      <c r="O21">
        <f t="shared" si="6"/>
        <v>15.295472848453771</v>
      </c>
      <c r="P21">
        <f t="shared" si="7"/>
        <v>4.3201706227927496E-2</v>
      </c>
      <c r="Q21">
        <f t="shared" si="8"/>
        <v>2.9738329047191092</v>
      </c>
      <c r="R21">
        <f t="shared" si="9"/>
        <v>4.2856049297513688E-2</v>
      </c>
      <c r="S21">
        <f t="shared" si="10"/>
        <v>2.6815856048072517E-2</v>
      </c>
      <c r="T21">
        <f t="shared" si="11"/>
        <v>231.29086609017469</v>
      </c>
      <c r="U21">
        <f t="shared" si="12"/>
        <v>29.133566463834438</v>
      </c>
      <c r="V21">
        <f t="shared" si="13"/>
        <v>29.932836666666699</v>
      </c>
      <c r="W21">
        <f t="shared" si="14"/>
        <v>4.2440413837548236</v>
      </c>
      <c r="X21">
        <f t="shared" si="15"/>
        <v>64.141591674910998</v>
      </c>
      <c r="Y21">
        <f t="shared" si="16"/>
        <v>2.4326212244580225</v>
      </c>
      <c r="Z21">
        <f t="shared" si="17"/>
        <v>3.7925800731408148</v>
      </c>
      <c r="AA21">
        <f t="shared" si="18"/>
        <v>1.8114201592968011</v>
      </c>
      <c r="AB21">
        <f t="shared" si="19"/>
        <v>-34.473629437691109</v>
      </c>
      <c r="AC21">
        <f t="shared" si="20"/>
        <v>-311.52056886514492</v>
      </c>
      <c r="AD21">
        <f t="shared" si="21"/>
        <v>-23.053653988977214</v>
      </c>
      <c r="AE21">
        <f t="shared" si="22"/>
        <v>-137.75698620163854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54045.339258147258</v>
      </c>
      <c r="AK21" t="s">
        <v>294</v>
      </c>
      <c r="AL21">
        <v>0</v>
      </c>
      <c r="AM21">
        <v>0</v>
      </c>
      <c r="AN21">
        <v>0</v>
      </c>
      <c r="AO21" t="e">
        <f t="shared" si="26"/>
        <v>#DIV/0!</v>
      </c>
      <c r="AP21">
        <v>-1</v>
      </c>
      <c r="AQ21" t="s">
        <v>316</v>
      </c>
      <c r="AR21">
        <v>15438.2</v>
      </c>
      <c r="AS21">
        <v>691.39430769230796</v>
      </c>
      <c r="AT21">
        <v>765.57</v>
      </c>
      <c r="AU21">
        <f t="shared" si="27"/>
        <v>9.6889497116778411E-2</v>
      </c>
      <c r="AV21">
        <v>0.5</v>
      </c>
      <c r="AW21">
        <f t="shared" si="28"/>
        <v>1180.1859515543615</v>
      </c>
      <c r="AX21">
        <f t="shared" si="29"/>
        <v>2.0672219222298391</v>
      </c>
      <c r="AY21">
        <f t="shared" si="30"/>
        <v>57.173811675194351</v>
      </c>
      <c r="AZ21">
        <f t="shared" si="31"/>
        <v>2.5989310567458971E-3</v>
      </c>
      <c r="BA21">
        <f t="shared" si="32"/>
        <v>-1</v>
      </c>
      <c r="BB21" t="s">
        <v>317</v>
      </c>
      <c r="BC21">
        <v>691.39430769230796</v>
      </c>
      <c r="BD21">
        <v>532.04999999999995</v>
      </c>
      <c r="BE21">
        <f t="shared" si="33"/>
        <v>0.30502762647439174</v>
      </c>
      <c r="BF21">
        <f t="shared" si="34"/>
        <v>0.31764171080717735</v>
      </c>
      <c r="BG21">
        <f t="shared" si="35"/>
        <v>1.4389061178460674</v>
      </c>
      <c r="BH21">
        <f t="shared" si="36"/>
        <v>9.6889497116778453E-2</v>
      </c>
      <c r="BI21" t="e">
        <f t="shared" si="37"/>
        <v>#DIV/0!</v>
      </c>
      <c r="BJ21">
        <f t="shared" si="38"/>
        <v>0.24443544060847192</v>
      </c>
      <c r="BK21">
        <f t="shared" si="39"/>
        <v>0.75556455939152811</v>
      </c>
      <c r="BL21">
        <f t="shared" si="40"/>
        <v>1400.00133333333</v>
      </c>
      <c r="BM21">
        <f t="shared" si="41"/>
        <v>1180.1859515543615</v>
      </c>
      <c r="BN21">
        <f t="shared" si="42"/>
        <v>0.84298916254915313</v>
      </c>
      <c r="BO21">
        <f t="shared" si="43"/>
        <v>0.19597832509830634</v>
      </c>
      <c r="BP21">
        <v>6</v>
      </c>
      <c r="BQ21">
        <v>0.5</v>
      </c>
      <c r="BR21" t="s">
        <v>297</v>
      </c>
      <c r="BS21">
        <v>2</v>
      </c>
      <c r="BT21">
        <v>1608316356.3499999</v>
      </c>
      <c r="BU21">
        <v>149.01183333333299</v>
      </c>
      <c r="BV21">
        <v>151.63223333333301</v>
      </c>
      <c r="BW21">
        <v>23.6991266666667</v>
      </c>
      <c r="BX21">
        <v>22.7833166666667</v>
      </c>
      <c r="BY21">
        <v>148.615266666667</v>
      </c>
      <c r="BZ21">
        <v>23.361986666666699</v>
      </c>
      <c r="CA21">
        <v>500.009166666667</v>
      </c>
      <c r="CB21">
        <v>102.546033333333</v>
      </c>
      <c r="CC21">
        <v>9.9994879999999994E-2</v>
      </c>
      <c r="CD21">
        <v>27.9897833333333</v>
      </c>
      <c r="CE21">
        <v>29.932836666666699</v>
      </c>
      <c r="CF21">
        <v>999.9</v>
      </c>
      <c r="CG21">
        <v>0</v>
      </c>
      <c r="CH21">
        <v>0</v>
      </c>
      <c r="CI21">
        <v>10000.040000000001</v>
      </c>
      <c r="CJ21">
        <v>0</v>
      </c>
      <c r="CK21">
        <v>148.797666666667</v>
      </c>
      <c r="CL21">
        <v>1400.00133333333</v>
      </c>
      <c r="CM21">
        <v>0.90000396666666704</v>
      </c>
      <c r="CN21">
        <v>9.9995923333333306E-2</v>
      </c>
      <c r="CO21">
        <v>0</v>
      </c>
      <c r="CP21">
        <v>691.40063333333296</v>
      </c>
      <c r="CQ21">
        <v>4.9994800000000001</v>
      </c>
      <c r="CR21">
        <v>10087.686666666699</v>
      </c>
      <c r="CS21">
        <v>11417.6033333333</v>
      </c>
      <c r="CT21">
        <v>46.783099999999997</v>
      </c>
      <c r="CU21">
        <v>48.518599999999999</v>
      </c>
      <c r="CV21">
        <v>47.601833333333303</v>
      </c>
      <c r="CW21">
        <v>47.970500000000001</v>
      </c>
      <c r="CX21">
        <v>48.7184666666667</v>
      </c>
      <c r="CY21">
        <v>1255.5070000000001</v>
      </c>
      <c r="CZ21">
        <v>139.494333333333</v>
      </c>
      <c r="DA21">
        <v>0</v>
      </c>
      <c r="DB21">
        <v>72</v>
      </c>
      <c r="DC21">
        <v>0</v>
      </c>
      <c r="DD21">
        <v>691.39430769230796</v>
      </c>
      <c r="DE21">
        <v>-5.2403418953860399</v>
      </c>
      <c r="DF21">
        <v>-35.562393366795</v>
      </c>
      <c r="DG21">
        <v>10087.276923076901</v>
      </c>
      <c r="DH21">
        <v>15</v>
      </c>
      <c r="DI21">
        <v>1608316133.5</v>
      </c>
      <c r="DJ21" t="s">
        <v>304</v>
      </c>
      <c r="DK21">
        <v>1608316133.5</v>
      </c>
      <c r="DL21">
        <v>1608316127.5</v>
      </c>
      <c r="DM21">
        <v>10</v>
      </c>
      <c r="DN21">
        <v>-0.47699999999999998</v>
      </c>
      <c r="DO21">
        <v>-1.7999999999999999E-2</v>
      </c>
      <c r="DP21">
        <v>0.42</v>
      </c>
      <c r="DQ21">
        <v>0.32800000000000001</v>
      </c>
      <c r="DR21">
        <v>49</v>
      </c>
      <c r="DS21">
        <v>23</v>
      </c>
      <c r="DT21">
        <v>0.18</v>
      </c>
      <c r="DU21">
        <v>0.12</v>
      </c>
      <c r="DV21">
        <v>2.0731114411524101</v>
      </c>
      <c r="DW21">
        <v>-0.18892772880632799</v>
      </c>
      <c r="DX21">
        <v>2.2388791661006598E-2</v>
      </c>
      <c r="DY21">
        <v>1</v>
      </c>
      <c r="DZ21">
        <v>-2.6239150000000002</v>
      </c>
      <c r="EA21">
        <v>0.18972253615128101</v>
      </c>
      <c r="EB21">
        <v>2.2526941906674001E-2</v>
      </c>
      <c r="EC21">
        <v>1</v>
      </c>
      <c r="ED21">
        <v>0.91694383333333396</v>
      </c>
      <c r="EE21">
        <v>-0.14321232480533999</v>
      </c>
      <c r="EF21">
        <v>1.0466319073049899E-2</v>
      </c>
      <c r="EG21">
        <v>1</v>
      </c>
      <c r="EH21">
        <v>3</v>
      </c>
      <c r="EI21">
        <v>3</v>
      </c>
      <c r="EJ21" t="s">
        <v>305</v>
      </c>
      <c r="EK21">
        <v>100</v>
      </c>
      <c r="EL21">
        <v>100</v>
      </c>
      <c r="EM21">
        <v>0.39700000000000002</v>
      </c>
      <c r="EN21">
        <v>0.33660000000000001</v>
      </c>
      <c r="EO21">
        <v>0.423214021235996</v>
      </c>
      <c r="EP21">
        <v>-1.6043650578588901E-5</v>
      </c>
      <c r="EQ21">
        <v>-1.15305589960158E-6</v>
      </c>
      <c r="ER21">
        <v>3.6581349982770798E-10</v>
      </c>
      <c r="ES21">
        <v>-0.165999428064288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3.8</v>
      </c>
      <c r="FB21">
        <v>3.9</v>
      </c>
      <c r="FC21">
        <v>2</v>
      </c>
      <c r="FD21">
        <v>503.13799999999998</v>
      </c>
      <c r="FE21">
        <v>481.67899999999997</v>
      </c>
      <c r="FF21">
        <v>23.2681</v>
      </c>
      <c r="FG21">
        <v>35.707500000000003</v>
      </c>
      <c r="FH21">
        <v>30</v>
      </c>
      <c r="FI21">
        <v>35.817500000000003</v>
      </c>
      <c r="FJ21">
        <v>35.871099999999998</v>
      </c>
      <c r="FK21">
        <v>9.2506900000000005</v>
      </c>
      <c r="FL21">
        <v>23.346299999999999</v>
      </c>
      <c r="FM21">
        <v>66.856200000000001</v>
      </c>
      <c r="FN21">
        <v>23.273800000000001</v>
      </c>
      <c r="FO21">
        <v>152.03</v>
      </c>
      <c r="FP21">
        <v>22.921800000000001</v>
      </c>
      <c r="FQ21">
        <v>97.5154</v>
      </c>
      <c r="FR21">
        <v>101.547</v>
      </c>
    </row>
    <row r="22" spans="1:174" x14ac:dyDescent="0.25">
      <c r="A22">
        <v>6</v>
      </c>
      <c r="B22">
        <v>1608316461.0999999</v>
      </c>
      <c r="C22">
        <v>471.09999990463302</v>
      </c>
      <c r="D22" t="s">
        <v>318</v>
      </c>
      <c r="E22" t="s">
        <v>319</v>
      </c>
      <c r="F22" t="s">
        <v>292</v>
      </c>
      <c r="G22" t="s">
        <v>293</v>
      </c>
      <c r="H22">
        <v>1608316453.3499999</v>
      </c>
      <c r="I22">
        <f t="shared" si="0"/>
        <v>7.2704503303266824E-4</v>
      </c>
      <c r="J22">
        <f t="shared" si="1"/>
        <v>0.72704503303266821</v>
      </c>
      <c r="K22">
        <f t="shared" si="2"/>
        <v>3.1642443844120964</v>
      </c>
      <c r="L22">
        <f t="shared" si="3"/>
        <v>199.69906666666699</v>
      </c>
      <c r="M22">
        <f t="shared" si="4"/>
        <v>69.380672215459455</v>
      </c>
      <c r="N22">
        <f t="shared" si="5"/>
        <v>7.121613737856439</v>
      </c>
      <c r="O22">
        <f t="shared" si="6"/>
        <v>20.498210397759067</v>
      </c>
      <c r="P22">
        <f t="shared" si="7"/>
        <v>4.0308410857144011E-2</v>
      </c>
      <c r="Q22">
        <f t="shared" si="8"/>
        <v>2.9743175564585167</v>
      </c>
      <c r="R22">
        <f t="shared" si="9"/>
        <v>4.0007376671674373E-2</v>
      </c>
      <c r="S22">
        <f t="shared" si="10"/>
        <v>2.5031469593921621E-2</v>
      </c>
      <c r="T22">
        <f t="shared" si="11"/>
        <v>231.28612855571299</v>
      </c>
      <c r="U22">
        <f t="shared" si="12"/>
        <v>29.166898716257194</v>
      </c>
      <c r="V22">
        <f t="shared" si="13"/>
        <v>29.966149999999999</v>
      </c>
      <c r="W22">
        <f t="shared" si="14"/>
        <v>4.25217312555153</v>
      </c>
      <c r="X22">
        <f t="shared" si="15"/>
        <v>64.465629133384368</v>
      </c>
      <c r="Y22">
        <f t="shared" si="16"/>
        <v>2.4476972347270709</v>
      </c>
      <c r="Z22">
        <f t="shared" si="17"/>
        <v>3.7969027334901155</v>
      </c>
      <c r="AA22">
        <f t="shared" si="18"/>
        <v>1.8044758908244591</v>
      </c>
      <c r="AB22">
        <f t="shared" si="19"/>
        <v>-32.062685956740673</v>
      </c>
      <c r="AC22">
        <f t="shared" si="20"/>
        <v>-313.77991141505407</v>
      </c>
      <c r="AD22">
        <f t="shared" si="21"/>
        <v>-23.223169369773004</v>
      </c>
      <c r="AE22">
        <f t="shared" si="22"/>
        <v>-137.77963818585476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54056.031241824108</v>
      </c>
      <c r="AK22" t="s">
        <v>294</v>
      </c>
      <c r="AL22">
        <v>0</v>
      </c>
      <c r="AM22">
        <v>0</v>
      </c>
      <c r="AN22">
        <v>0</v>
      </c>
      <c r="AO22" t="e">
        <f t="shared" si="26"/>
        <v>#DIV/0!</v>
      </c>
      <c r="AP22">
        <v>-1</v>
      </c>
      <c r="AQ22" t="s">
        <v>320</v>
      </c>
      <c r="AR22">
        <v>15438.4</v>
      </c>
      <c r="AS22">
        <v>685.60824000000002</v>
      </c>
      <c r="AT22">
        <v>767.02</v>
      </c>
      <c r="AU22">
        <f t="shared" si="27"/>
        <v>0.10614033532372036</v>
      </c>
      <c r="AV22">
        <v>0.5</v>
      </c>
      <c r="AW22">
        <f t="shared" si="28"/>
        <v>1180.1612815543861</v>
      </c>
      <c r="AX22">
        <f t="shared" si="29"/>
        <v>3.1642443844120964</v>
      </c>
      <c r="AY22">
        <f t="shared" si="30"/>
        <v>62.631357080127046</v>
      </c>
      <c r="AZ22">
        <f t="shared" si="31"/>
        <v>3.5285383866579543E-3</v>
      </c>
      <c r="BA22">
        <f t="shared" si="32"/>
        <v>-1</v>
      </c>
      <c r="BB22" t="s">
        <v>321</v>
      </c>
      <c r="BC22">
        <v>685.60824000000002</v>
      </c>
      <c r="BD22">
        <v>528.85</v>
      </c>
      <c r="BE22">
        <f t="shared" si="33"/>
        <v>0.31051341555630874</v>
      </c>
      <c r="BF22">
        <f t="shared" si="34"/>
        <v>0.34182205987319969</v>
      </c>
      <c r="BG22">
        <f t="shared" si="35"/>
        <v>1.4503545428760518</v>
      </c>
      <c r="BH22">
        <f t="shared" si="36"/>
        <v>0.10614033532372032</v>
      </c>
      <c r="BI22" t="e">
        <f t="shared" si="37"/>
        <v>#DIV/0!</v>
      </c>
      <c r="BJ22">
        <f t="shared" si="38"/>
        <v>0.26366747920640754</v>
      </c>
      <c r="BK22">
        <f t="shared" si="39"/>
        <v>0.73633252079359246</v>
      </c>
      <c r="BL22">
        <f t="shared" si="40"/>
        <v>1399.972</v>
      </c>
      <c r="BM22">
        <f t="shared" si="41"/>
        <v>1180.1612815543861</v>
      </c>
      <c r="BN22">
        <f t="shared" si="42"/>
        <v>0.84298920375149367</v>
      </c>
      <c r="BO22">
        <f t="shared" si="43"/>
        <v>0.19597840750298712</v>
      </c>
      <c r="BP22">
        <v>6</v>
      </c>
      <c r="BQ22">
        <v>0.5</v>
      </c>
      <c r="BR22" t="s">
        <v>297</v>
      </c>
      <c r="BS22">
        <v>2</v>
      </c>
      <c r="BT22">
        <v>1608316453.3499999</v>
      </c>
      <c r="BU22">
        <v>199.69906666666699</v>
      </c>
      <c r="BV22">
        <v>203.670266666667</v>
      </c>
      <c r="BW22">
        <v>23.846123333333299</v>
      </c>
      <c r="BX22">
        <v>22.994499999999999</v>
      </c>
      <c r="BY22">
        <v>199.32193333333299</v>
      </c>
      <c r="BZ22">
        <v>23.502486666666702</v>
      </c>
      <c r="CA22">
        <v>500.01530000000002</v>
      </c>
      <c r="CB22">
        <v>102.5455</v>
      </c>
      <c r="CC22">
        <v>9.9999249999999998E-2</v>
      </c>
      <c r="CD22">
        <v>28.009323333333299</v>
      </c>
      <c r="CE22">
        <v>29.966149999999999</v>
      </c>
      <c r="CF22">
        <v>999.9</v>
      </c>
      <c r="CG22">
        <v>0</v>
      </c>
      <c r="CH22">
        <v>0</v>
      </c>
      <c r="CI22">
        <v>10002.834000000001</v>
      </c>
      <c r="CJ22">
        <v>0</v>
      </c>
      <c r="CK22">
        <v>149.27096666666699</v>
      </c>
      <c r="CL22">
        <v>1399.972</v>
      </c>
      <c r="CM22">
        <v>0.90000033333333296</v>
      </c>
      <c r="CN22">
        <v>9.9999566666666706E-2</v>
      </c>
      <c r="CO22">
        <v>0</v>
      </c>
      <c r="CP22">
        <v>685.63433333333296</v>
      </c>
      <c r="CQ22">
        <v>4.9994800000000001</v>
      </c>
      <c r="CR22">
        <v>10051.346666666699</v>
      </c>
      <c r="CS22">
        <v>11417.356666666699</v>
      </c>
      <c r="CT22">
        <v>46.793399999999998</v>
      </c>
      <c r="CU22">
        <v>48.570399999999999</v>
      </c>
      <c r="CV22">
        <v>47.649799999999999</v>
      </c>
      <c r="CW22">
        <v>47.997833333333297</v>
      </c>
      <c r="CX22">
        <v>48.745800000000003</v>
      </c>
      <c r="CY22">
        <v>1255.4786666666701</v>
      </c>
      <c r="CZ22">
        <v>139.493333333333</v>
      </c>
      <c r="DA22">
        <v>0</v>
      </c>
      <c r="DB22">
        <v>96.200000047683702</v>
      </c>
      <c r="DC22">
        <v>0</v>
      </c>
      <c r="DD22">
        <v>685.60824000000002</v>
      </c>
      <c r="DE22">
        <v>-1.1497692276688001</v>
      </c>
      <c r="DF22">
        <v>7.3307691526887604</v>
      </c>
      <c r="DG22">
        <v>10051.299999999999</v>
      </c>
      <c r="DH22">
        <v>15</v>
      </c>
      <c r="DI22">
        <v>1608316133.5</v>
      </c>
      <c r="DJ22" t="s">
        <v>304</v>
      </c>
      <c r="DK22">
        <v>1608316133.5</v>
      </c>
      <c r="DL22">
        <v>1608316127.5</v>
      </c>
      <c r="DM22">
        <v>10</v>
      </c>
      <c r="DN22">
        <v>-0.47699999999999998</v>
      </c>
      <c r="DO22">
        <v>-1.7999999999999999E-2</v>
      </c>
      <c r="DP22">
        <v>0.42</v>
      </c>
      <c r="DQ22">
        <v>0.32800000000000001</v>
      </c>
      <c r="DR22">
        <v>49</v>
      </c>
      <c r="DS22">
        <v>23</v>
      </c>
      <c r="DT22">
        <v>0.18</v>
      </c>
      <c r="DU22">
        <v>0.12</v>
      </c>
      <c r="DV22">
        <v>3.1671917923093398</v>
      </c>
      <c r="DW22">
        <v>-0.14044609599889299</v>
      </c>
      <c r="DX22">
        <v>2.1299280577667799E-2</v>
      </c>
      <c r="DY22">
        <v>1</v>
      </c>
      <c r="DZ22">
        <v>-3.9718749999999998</v>
      </c>
      <c r="EA22">
        <v>7.45278754171326E-2</v>
      </c>
      <c r="EB22">
        <v>1.94995115750797E-2</v>
      </c>
      <c r="EC22">
        <v>1</v>
      </c>
      <c r="ED22">
        <v>0.85085960000000005</v>
      </c>
      <c r="EE22">
        <v>8.2385139043380004E-2</v>
      </c>
      <c r="EF22">
        <v>6.0768415458470901E-3</v>
      </c>
      <c r="EG22">
        <v>1</v>
      </c>
      <c r="EH22">
        <v>3</v>
      </c>
      <c r="EI22">
        <v>3</v>
      </c>
      <c r="EJ22" t="s">
        <v>305</v>
      </c>
      <c r="EK22">
        <v>100</v>
      </c>
      <c r="EL22">
        <v>100</v>
      </c>
      <c r="EM22">
        <v>0.377</v>
      </c>
      <c r="EN22">
        <v>0.34410000000000002</v>
      </c>
      <c r="EO22">
        <v>0.423214021235996</v>
      </c>
      <c r="EP22">
        <v>-1.6043650578588901E-5</v>
      </c>
      <c r="EQ22">
        <v>-1.15305589960158E-6</v>
      </c>
      <c r="ER22">
        <v>3.6581349982770798E-10</v>
      </c>
      <c r="ES22">
        <v>-0.165999428064288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5.5</v>
      </c>
      <c r="FB22">
        <v>5.6</v>
      </c>
      <c r="FC22">
        <v>2</v>
      </c>
      <c r="FD22">
        <v>503.20800000000003</v>
      </c>
      <c r="FE22">
        <v>481.346</v>
      </c>
      <c r="FF22">
        <v>23.172999999999998</v>
      </c>
      <c r="FG22">
        <v>35.7273</v>
      </c>
      <c r="FH22">
        <v>30.000299999999999</v>
      </c>
      <c r="FI22">
        <v>35.787700000000001</v>
      </c>
      <c r="FJ22">
        <v>35.834699999999998</v>
      </c>
      <c r="FK22">
        <v>11.385300000000001</v>
      </c>
      <c r="FL22">
        <v>22.194500000000001</v>
      </c>
      <c r="FM22">
        <v>66.856200000000001</v>
      </c>
      <c r="FN22">
        <v>23.165400000000002</v>
      </c>
      <c r="FO22">
        <v>203.846</v>
      </c>
      <c r="FP22">
        <v>23.023099999999999</v>
      </c>
      <c r="FQ22">
        <v>97.512200000000007</v>
      </c>
      <c r="FR22">
        <v>101.541</v>
      </c>
    </row>
    <row r="23" spans="1:174" x14ac:dyDescent="0.25">
      <c r="A23">
        <v>7</v>
      </c>
      <c r="B23">
        <v>1608316553.0999999</v>
      </c>
      <c r="C23">
        <v>563.09999990463302</v>
      </c>
      <c r="D23" t="s">
        <v>322</v>
      </c>
      <c r="E23" t="s">
        <v>323</v>
      </c>
      <c r="F23" t="s">
        <v>292</v>
      </c>
      <c r="G23" t="s">
        <v>293</v>
      </c>
      <c r="H23">
        <v>1608316545.3499999</v>
      </c>
      <c r="I23">
        <f t="shared" si="0"/>
        <v>7.8750342524180927E-4</v>
      </c>
      <c r="J23">
        <f t="shared" si="1"/>
        <v>0.78750342524180927</v>
      </c>
      <c r="K23">
        <f t="shared" si="2"/>
        <v>4.3841822227203222</v>
      </c>
      <c r="L23">
        <f t="shared" si="3"/>
        <v>249.6131</v>
      </c>
      <c r="M23">
        <f t="shared" si="4"/>
        <v>82.288997263190026</v>
      </c>
      <c r="N23">
        <f t="shared" si="5"/>
        <v>8.446105901398008</v>
      </c>
      <c r="O23">
        <f t="shared" si="6"/>
        <v>25.620177023585256</v>
      </c>
      <c r="P23">
        <f t="shared" si="7"/>
        <v>4.347249443765875E-2</v>
      </c>
      <c r="Q23">
        <f t="shared" si="8"/>
        <v>2.9738398006494382</v>
      </c>
      <c r="R23">
        <f t="shared" si="9"/>
        <v>4.3122510517484981E-2</v>
      </c>
      <c r="S23">
        <f t="shared" si="10"/>
        <v>2.6982778739544602E-2</v>
      </c>
      <c r="T23">
        <f t="shared" si="11"/>
        <v>231.29048144166399</v>
      </c>
      <c r="U23">
        <f t="shared" si="12"/>
        <v>29.158940706866531</v>
      </c>
      <c r="V23">
        <f t="shared" si="13"/>
        <v>29.998996666666699</v>
      </c>
      <c r="W23">
        <f t="shared" si="14"/>
        <v>4.2602042461221794</v>
      </c>
      <c r="X23">
        <f t="shared" si="15"/>
        <v>64.42085129552126</v>
      </c>
      <c r="Y23">
        <f t="shared" si="16"/>
        <v>2.4470442963316774</v>
      </c>
      <c r="Z23">
        <f t="shared" si="17"/>
        <v>3.7985283446600517</v>
      </c>
      <c r="AA23">
        <f t="shared" si="18"/>
        <v>1.813159949790502</v>
      </c>
      <c r="AB23">
        <f t="shared" si="19"/>
        <v>-34.728901053163789</v>
      </c>
      <c r="AC23">
        <f t="shared" si="20"/>
        <v>-317.81834840617739</v>
      </c>
      <c r="AD23">
        <f t="shared" si="21"/>
        <v>-23.530540229903085</v>
      </c>
      <c r="AE23">
        <f t="shared" si="22"/>
        <v>-144.78730824758028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54040.575425722243</v>
      </c>
      <c r="AK23" t="s">
        <v>294</v>
      </c>
      <c r="AL23">
        <v>0</v>
      </c>
      <c r="AM23">
        <v>0</v>
      </c>
      <c r="AN23">
        <v>0</v>
      </c>
      <c r="AO23" t="e">
        <f t="shared" si="26"/>
        <v>#DIV/0!</v>
      </c>
      <c r="AP23">
        <v>-1</v>
      </c>
      <c r="AQ23" t="s">
        <v>324</v>
      </c>
      <c r="AR23">
        <v>15438.1</v>
      </c>
      <c r="AS23">
        <v>685.58276000000001</v>
      </c>
      <c r="AT23">
        <v>775.84</v>
      </c>
      <c r="AU23">
        <f t="shared" si="27"/>
        <v>0.11633486285832129</v>
      </c>
      <c r="AV23">
        <v>0.5</v>
      </c>
      <c r="AW23">
        <f t="shared" si="28"/>
        <v>1180.1834815543837</v>
      </c>
      <c r="AX23">
        <f t="shared" si="29"/>
        <v>4.3841822227203222</v>
      </c>
      <c r="AY23">
        <f t="shared" si="30"/>
        <v>68.648241737142683</v>
      </c>
      <c r="AZ23">
        <f t="shared" si="31"/>
        <v>4.5621569076945388E-3</v>
      </c>
      <c r="BA23">
        <f t="shared" si="32"/>
        <v>-1</v>
      </c>
      <c r="BB23" t="s">
        <v>325</v>
      </c>
      <c r="BC23">
        <v>685.58276000000001</v>
      </c>
      <c r="BD23">
        <v>521.03</v>
      </c>
      <c r="BE23">
        <f t="shared" si="33"/>
        <v>0.32843111981851936</v>
      </c>
      <c r="BF23">
        <f t="shared" si="34"/>
        <v>0.35421388485538247</v>
      </c>
      <c r="BG23">
        <f t="shared" si="35"/>
        <v>1.4890505345181662</v>
      </c>
      <c r="BH23">
        <f t="shared" si="36"/>
        <v>0.11633486285832133</v>
      </c>
      <c r="BI23" t="e">
        <f t="shared" si="37"/>
        <v>#DIV/0!</v>
      </c>
      <c r="BJ23">
        <f t="shared" si="38"/>
        <v>0.26919588880297968</v>
      </c>
      <c r="BK23">
        <f t="shared" si="39"/>
        <v>0.73080411119702027</v>
      </c>
      <c r="BL23">
        <f t="shared" si="40"/>
        <v>1399.99833333333</v>
      </c>
      <c r="BM23">
        <f t="shared" si="41"/>
        <v>1180.1834815543837</v>
      </c>
      <c r="BN23">
        <f t="shared" si="42"/>
        <v>0.84298920466885296</v>
      </c>
      <c r="BO23">
        <f t="shared" si="43"/>
        <v>0.19597840933770599</v>
      </c>
      <c r="BP23">
        <v>6</v>
      </c>
      <c r="BQ23">
        <v>0.5</v>
      </c>
      <c r="BR23" t="s">
        <v>297</v>
      </c>
      <c r="BS23">
        <v>2</v>
      </c>
      <c r="BT23">
        <v>1608316545.3499999</v>
      </c>
      <c r="BU23">
        <v>249.6131</v>
      </c>
      <c r="BV23">
        <v>255.10990000000001</v>
      </c>
      <c r="BW23">
        <v>23.841143333333299</v>
      </c>
      <c r="BX23">
        <v>22.918686666666702</v>
      </c>
      <c r="BY23">
        <v>249.259733333333</v>
      </c>
      <c r="BZ23">
        <v>23.497710000000001</v>
      </c>
      <c r="CA23">
        <v>500.00946666666698</v>
      </c>
      <c r="CB23">
        <v>102.539566666667</v>
      </c>
      <c r="CC23">
        <v>9.9986400000000003E-2</v>
      </c>
      <c r="CD23">
        <v>28.016666666666701</v>
      </c>
      <c r="CE23">
        <v>29.998996666666699</v>
      </c>
      <c r="CF23">
        <v>999.9</v>
      </c>
      <c r="CG23">
        <v>0</v>
      </c>
      <c r="CH23">
        <v>0</v>
      </c>
      <c r="CI23">
        <v>10000.7096666667</v>
      </c>
      <c r="CJ23">
        <v>0</v>
      </c>
      <c r="CK23">
        <v>148.15843333333299</v>
      </c>
      <c r="CL23">
        <v>1399.99833333333</v>
      </c>
      <c r="CM23">
        <v>0.90000380000000002</v>
      </c>
      <c r="CN23">
        <v>9.9996070000000006E-2</v>
      </c>
      <c r="CO23">
        <v>0</v>
      </c>
      <c r="CP23">
        <v>685.57396666666705</v>
      </c>
      <c r="CQ23">
        <v>4.9994800000000001</v>
      </c>
      <c r="CR23">
        <v>10063.950000000001</v>
      </c>
      <c r="CS23">
        <v>11417.5933333333</v>
      </c>
      <c r="CT23">
        <v>46.920533333333303</v>
      </c>
      <c r="CU23">
        <v>48.678733333333298</v>
      </c>
      <c r="CV23">
        <v>47.754066666666702</v>
      </c>
      <c r="CW23">
        <v>48.1332666666667</v>
      </c>
      <c r="CX23">
        <v>48.8791333333333</v>
      </c>
      <c r="CY23">
        <v>1255.5023333333299</v>
      </c>
      <c r="CZ23">
        <v>139.49600000000001</v>
      </c>
      <c r="DA23">
        <v>0</v>
      </c>
      <c r="DB23">
        <v>91.400000095367403</v>
      </c>
      <c r="DC23">
        <v>0</v>
      </c>
      <c r="DD23">
        <v>685.58276000000001</v>
      </c>
      <c r="DE23">
        <v>1.3226923067137399</v>
      </c>
      <c r="DF23">
        <v>31.876923020109601</v>
      </c>
      <c r="DG23">
        <v>10064.111999999999</v>
      </c>
      <c r="DH23">
        <v>15</v>
      </c>
      <c r="DI23">
        <v>1608316133.5</v>
      </c>
      <c r="DJ23" t="s">
        <v>304</v>
      </c>
      <c r="DK23">
        <v>1608316133.5</v>
      </c>
      <c r="DL23">
        <v>1608316127.5</v>
      </c>
      <c r="DM23">
        <v>10</v>
      </c>
      <c r="DN23">
        <v>-0.47699999999999998</v>
      </c>
      <c r="DO23">
        <v>-1.7999999999999999E-2</v>
      </c>
      <c r="DP23">
        <v>0.42</v>
      </c>
      <c r="DQ23">
        <v>0.32800000000000001</v>
      </c>
      <c r="DR23">
        <v>49</v>
      </c>
      <c r="DS23">
        <v>23</v>
      </c>
      <c r="DT23">
        <v>0.18</v>
      </c>
      <c r="DU23">
        <v>0.12</v>
      </c>
      <c r="DV23">
        <v>4.3882986984550101</v>
      </c>
      <c r="DW23">
        <v>-0.16666398880976799</v>
      </c>
      <c r="DX23">
        <v>1.8861088628305701E-2</v>
      </c>
      <c r="DY23">
        <v>1</v>
      </c>
      <c r="DZ23">
        <v>-5.499492</v>
      </c>
      <c r="EA23">
        <v>0.196943092324813</v>
      </c>
      <c r="EB23">
        <v>2.16239810395773E-2</v>
      </c>
      <c r="EC23">
        <v>1</v>
      </c>
      <c r="ED23">
        <v>0.923416233333333</v>
      </c>
      <c r="EE23">
        <v>-0.113974771968854</v>
      </c>
      <c r="EF23">
        <v>8.2492304113104299E-3</v>
      </c>
      <c r="EG23">
        <v>1</v>
      </c>
      <c r="EH23">
        <v>3</v>
      </c>
      <c r="EI23">
        <v>3</v>
      </c>
      <c r="EJ23" t="s">
        <v>305</v>
      </c>
      <c r="EK23">
        <v>100</v>
      </c>
      <c r="EL23">
        <v>100</v>
      </c>
      <c r="EM23">
        <v>0.35399999999999998</v>
      </c>
      <c r="EN23">
        <v>0.34289999999999998</v>
      </c>
      <c r="EO23">
        <v>0.423214021235996</v>
      </c>
      <c r="EP23">
        <v>-1.6043650578588901E-5</v>
      </c>
      <c r="EQ23">
        <v>-1.15305589960158E-6</v>
      </c>
      <c r="ER23">
        <v>3.6581349982770798E-10</v>
      </c>
      <c r="ES23">
        <v>-0.165999428064288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7</v>
      </c>
      <c r="FB23">
        <v>7.1</v>
      </c>
      <c r="FC23">
        <v>2</v>
      </c>
      <c r="FD23">
        <v>503.06</v>
      </c>
      <c r="FE23">
        <v>480.85700000000003</v>
      </c>
      <c r="FF23">
        <v>22.914300000000001</v>
      </c>
      <c r="FG23">
        <v>35.7866</v>
      </c>
      <c r="FH23">
        <v>30.000699999999998</v>
      </c>
      <c r="FI23">
        <v>35.797400000000003</v>
      </c>
      <c r="FJ23">
        <v>35.834699999999998</v>
      </c>
      <c r="FK23">
        <v>13.4659</v>
      </c>
      <c r="FL23">
        <v>22.527200000000001</v>
      </c>
      <c r="FM23">
        <v>66.483400000000003</v>
      </c>
      <c r="FN23">
        <v>22.893599999999999</v>
      </c>
      <c r="FO23">
        <v>255.18100000000001</v>
      </c>
      <c r="FP23">
        <v>23.040600000000001</v>
      </c>
      <c r="FQ23">
        <v>97.505499999999998</v>
      </c>
      <c r="FR23">
        <v>101.53100000000001</v>
      </c>
    </row>
    <row r="24" spans="1:174" x14ac:dyDescent="0.25">
      <c r="A24">
        <v>8</v>
      </c>
      <c r="B24">
        <v>1608316673.5999999</v>
      </c>
      <c r="C24">
        <v>683.59999990463302</v>
      </c>
      <c r="D24" t="s">
        <v>326</v>
      </c>
      <c r="E24" t="s">
        <v>327</v>
      </c>
      <c r="F24" t="s">
        <v>292</v>
      </c>
      <c r="G24" t="s">
        <v>293</v>
      </c>
      <c r="H24">
        <v>1608316665.5999999</v>
      </c>
      <c r="I24">
        <f t="shared" si="0"/>
        <v>7.4182703622241626E-4</v>
      </c>
      <c r="J24">
        <f t="shared" si="1"/>
        <v>0.7418270362224163</v>
      </c>
      <c r="K24">
        <f t="shared" si="2"/>
        <v>7.5270997826931287</v>
      </c>
      <c r="L24">
        <f t="shared" si="3"/>
        <v>399.76790322580598</v>
      </c>
      <c r="M24">
        <f t="shared" si="4"/>
        <v>99.408621219138382</v>
      </c>
      <c r="N24">
        <f t="shared" si="5"/>
        <v>10.202464374739096</v>
      </c>
      <c r="O24">
        <f t="shared" si="6"/>
        <v>41.028813605959236</v>
      </c>
      <c r="P24">
        <f t="shared" si="7"/>
        <v>4.1354485108119461E-2</v>
      </c>
      <c r="Q24">
        <f t="shared" si="8"/>
        <v>2.9731988949251402</v>
      </c>
      <c r="R24">
        <f t="shared" si="9"/>
        <v>4.1037571493415283E-2</v>
      </c>
      <c r="S24">
        <f t="shared" si="10"/>
        <v>2.5676753027270606E-2</v>
      </c>
      <c r="T24">
        <f t="shared" si="11"/>
        <v>231.28105228181286</v>
      </c>
      <c r="U24">
        <f t="shared" si="12"/>
        <v>29.141160788878864</v>
      </c>
      <c r="V24">
        <f t="shared" si="13"/>
        <v>29.989851612903198</v>
      </c>
      <c r="W24">
        <f t="shared" si="14"/>
        <v>4.2579669229109252</v>
      </c>
      <c r="X24">
        <f t="shared" si="15"/>
        <v>64.965593336338458</v>
      </c>
      <c r="Y24">
        <f t="shared" si="16"/>
        <v>2.4634695804698024</v>
      </c>
      <c r="Z24">
        <f t="shared" si="17"/>
        <v>3.7919604115919965</v>
      </c>
      <c r="AA24">
        <f t="shared" si="18"/>
        <v>1.7944973424411228</v>
      </c>
      <c r="AB24">
        <f t="shared" si="19"/>
        <v>-32.714572297408559</v>
      </c>
      <c r="AC24">
        <f t="shared" si="20"/>
        <v>-321.04238822044329</v>
      </c>
      <c r="AD24">
        <f t="shared" si="21"/>
        <v>-23.769784879709071</v>
      </c>
      <c r="AE24">
        <f t="shared" si="22"/>
        <v>-146.24569311574805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54026.941274111501</v>
      </c>
      <c r="AK24" t="s">
        <v>294</v>
      </c>
      <c r="AL24">
        <v>0</v>
      </c>
      <c r="AM24">
        <v>0</v>
      </c>
      <c r="AN24">
        <v>0</v>
      </c>
      <c r="AO24" t="e">
        <f t="shared" si="26"/>
        <v>#DIV/0!</v>
      </c>
      <c r="AP24">
        <v>-1</v>
      </c>
      <c r="AQ24" t="s">
        <v>328</v>
      </c>
      <c r="AR24">
        <v>15438.3</v>
      </c>
      <c r="AS24">
        <v>702.17423076923103</v>
      </c>
      <c r="AT24">
        <v>815.17</v>
      </c>
      <c r="AU24">
        <f t="shared" si="27"/>
        <v>0.1386162018116085</v>
      </c>
      <c r="AV24">
        <v>0.5</v>
      </c>
      <c r="AW24">
        <f t="shared" si="28"/>
        <v>1180.1344176834598</v>
      </c>
      <c r="AX24">
        <f t="shared" si="29"/>
        <v>7.5270997826931287</v>
      </c>
      <c r="AY24">
        <f t="shared" si="30"/>
        <v>81.79287530321777</v>
      </c>
      <c r="AZ24">
        <f t="shared" si="31"/>
        <v>7.225532663839569E-3</v>
      </c>
      <c r="BA24">
        <f t="shared" si="32"/>
        <v>-1</v>
      </c>
      <c r="BB24" t="s">
        <v>329</v>
      </c>
      <c r="BC24">
        <v>702.17423076923103</v>
      </c>
      <c r="BD24">
        <v>527.97</v>
      </c>
      <c r="BE24">
        <f t="shared" si="33"/>
        <v>0.35231914815314591</v>
      </c>
      <c r="BF24">
        <f t="shared" si="34"/>
        <v>0.39343930790657716</v>
      </c>
      <c r="BG24">
        <f t="shared" si="35"/>
        <v>1.5439703013428792</v>
      </c>
      <c r="BH24">
        <f t="shared" si="36"/>
        <v>0.13861620181160855</v>
      </c>
      <c r="BI24" t="e">
        <f t="shared" si="37"/>
        <v>#DIV/0!</v>
      </c>
      <c r="BJ24">
        <f t="shared" si="38"/>
        <v>0.29582992695114141</v>
      </c>
      <c r="BK24">
        <f t="shared" si="39"/>
        <v>0.70417007304885859</v>
      </c>
      <c r="BL24">
        <f t="shared" si="40"/>
        <v>1399.94</v>
      </c>
      <c r="BM24">
        <f t="shared" si="41"/>
        <v>1180.1344176834598</v>
      </c>
      <c r="BN24">
        <f t="shared" si="42"/>
        <v>0.84298928360033976</v>
      </c>
      <c r="BO24">
        <f t="shared" si="43"/>
        <v>0.19597856720067963</v>
      </c>
      <c r="BP24">
        <v>6</v>
      </c>
      <c r="BQ24">
        <v>0.5</v>
      </c>
      <c r="BR24" t="s">
        <v>297</v>
      </c>
      <c r="BS24">
        <v>2</v>
      </c>
      <c r="BT24">
        <v>1608316665.5999999</v>
      </c>
      <c r="BU24">
        <v>399.76790322580598</v>
      </c>
      <c r="BV24">
        <v>409.15616129032298</v>
      </c>
      <c r="BW24">
        <v>24.003035483870999</v>
      </c>
      <c r="BX24">
        <v>23.134222580645201</v>
      </c>
      <c r="BY24">
        <v>399.51177419354798</v>
      </c>
      <c r="BZ24">
        <v>23.652445161290299</v>
      </c>
      <c r="CA24">
        <v>500.00703225806501</v>
      </c>
      <c r="CB24">
        <v>102.531580645161</v>
      </c>
      <c r="CC24">
        <v>0.10000451935483901</v>
      </c>
      <c r="CD24">
        <v>27.986980645161299</v>
      </c>
      <c r="CE24">
        <v>29.989851612903198</v>
      </c>
      <c r="CF24">
        <v>999.9</v>
      </c>
      <c r="CG24">
        <v>0</v>
      </c>
      <c r="CH24">
        <v>0</v>
      </c>
      <c r="CI24">
        <v>9997.8629032258104</v>
      </c>
      <c r="CJ24">
        <v>0</v>
      </c>
      <c r="CK24">
        <v>148.19287096774201</v>
      </c>
      <c r="CL24">
        <v>1399.94</v>
      </c>
      <c r="CM24">
        <v>0.90000067741935497</v>
      </c>
      <c r="CN24">
        <v>9.9999216129032301E-2</v>
      </c>
      <c r="CO24">
        <v>0</v>
      </c>
      <c r="CP24">
        <v>702.13748387096803</v>
      </c>
      <c r="CQ24">
        <v>4.9994800000000001</v>
      </c>
      <c r="CR24">
        <v>10290.2903225806</v>
      </c>
      <c r="CS24">
        <v>11417.083870967699</v>
      </c>
      <c r="CT24">
        <v>47.001967741935502</v>
      </c>
      <c r="CU24">
        <v>48.777999999999999</v>
      </c>
      <c r="CV24">
        <v>47.8445161290323</v>
      </c>
      <c r="CW24">
        <v>48.316064516129003</v>
      </c>
      <c r="CX24">
        <v>48.985709677419401</v>
      </c>
      <c r="CY24">
        <v>1255.4461290322599</v>
      </c>
      <c r="CZ24">
        <v>139.493870967742</v>
      </c>
      <c r="DA24">
        <v>0</v>
      </c>
      <c r="DB24">
        <v>120</v>
      </c>
      <c r="DC24">
        <v>0</v>
      </c>
      <c r="DD24">
        <v>702.17423076923103</v>
      </c>
      <c r="DE24">
        <v>3.56936752450421</v>
      </c>
      <c r="DF24">
        <v>59.832478778079398</v>
      </c>
      <c r="DG24">
        <v>10290.942307692299</v>
      </c>
      <c r="DH24">
        <v>15</v>
      </c>
      <c r="DI24">
        <v>1608316133.5</v>
      </c>
      <c r="DJ24" t="s">
        <v>304</v>
      </c>
      <c r="DK24">
        <v>1608316133.5</v>
      </c>
      <c r="DL24">
        <v>1608316127.5</v>
      </c>
      <c r="DM24">
        <v>10</v>
      </c>
      <c r="DN24">
        <v>-0.47699999999999998</v>
      </c>
      <c r="DO24">
        <v>-1.7999999999999999E-2</v>
      </c>
      <c r="DP24">
        <v>0.42</v>
      </c>
      <c r="DQ24">
        <v>0.32800000000000001</v>
      </c>
      <c r="DR24">
        <v>49</v>
      </c>
      <c r="DS24">
        <v>23</v>
      </c>
      <c r="DT24">
        <v>0.18</v>
      </c>
      <c r="DU24">
        <v>0.12</v>
      </c>
      <c r="DV24">
        <v>7.5288068568714497</v>
      </c>
      <c r="DW24">
        <v>-0.477114964602464</v>
      </c>
      <c r="DX24">
        <v>4.0887887472203101E-2</v>
      </c>
      <c r="DY24">
        <v>1</v>
      </c>
      <c r="DZ24">
        <v>-9.3869933333333293</v>
      </c>
      <c r="EA24">
        <v>0.57308476084539905</v>
      </c>
      <c r="EB24">
        <v>4.8915044402401103E-2</v>
      </c>
      <c r="EC24">
        <v>0</v>
      </c>
      <c r="ED24">
        <v>0.86900076666666703</v>
      </c>
      <c r="EE24">
        <v>2.8499265850945799E-2</v>
      </c>
      <c r="EF24">
        <v>2.1145613679647399E-3</v>
      </c>
      <c r="EG24">
        <v>1</v>
      </c>
      <c r="EH24">
        <v>2</v>
      </c>
      <c r="EI24">
        <v>3</v>
      </c>
      <c r="EJ24" t="s">
        <v>330</v>
      </c>
      <c r="EK24">
        <v>100</v>
      </c>
      <c r="EL24">
        <v>100</v>
      </c>
      <c r="EM24">
        <v>0.25600000000000001</v>
      </c>
      <c r="EN24">
        <v>0.35099999999999998</v>
      </c>
      <c r="EO24">
        <v>0.423214021235996</v>
      </c>
      <c r="EP24">
        <v>-1.6043650578588901E-5</v>
      </c>
      <c r="EQ24">
        <v>-1.15305589960158E-6</v>
      </c>
      <c r="ER24">
        <v>3.6581349982770798E-10</v>
      </c>
      <c r="ES24">
        <v>-0.165999428064288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9</v>
      </c>
      <c r="FB24">
        <v>9.1</v>
      </c>
      <c r="FC24">
        <v>2</v>
      </c>
      <c r="FD24">
        <v>503.07600000000002</v>
      </c>
      <c r="FE24">
        <v>480.59500000000003</v>
      </c>
      <c r="FF24">
        <v>22.829899999999999</v>
      </c>
      <c r="FG24">
        <v>35.898000000000003</v>
      </c>
      <c r="FH24">
        <v>30.000299999999999</v>
      </c>
      <c r="FI24">
        <v>35.8508</v>
      </c>
      <c r="FJ24">
        <v>35.884300000000003</v>
      </c>
      <c r="FK24">
        <v>19.484200000000001</v>
      </c>
      <c r="FL24">
        <v>20.975999999999999</v>
      </c>
      <c r="FM24">
        <v>66.112899999999996</v>
      </c>
      <c r="FN24">
        <v>22.838100000000001</v>
      </c>
      <c r="FO24">
        <v>409.28100000000001</v>
      </c>
      <c r="FP24">
        <v>23.112100000000002</v>
      </c>
      <c r="FQ24">
        <v>97.490399999999994</v>
      </c>
      <c r="FR24">
        <v>101.509</v>
      </c>
    </row>
    <row r="25" spans="1:174" x14ac:dyDescent="0.25">
      <c r="A25">
        <v>9</v>
      </c>
      <c r="B25">
        <v>1608316781.0999999</v>
      </c>
      <c r="C25">
        <v>791.09999990463302</v>
      </c>
      <c r="D25" t="s">
        <v>331</v>
      </c>
      <c r="E25" t="s">
        <v>332</v>
      </c>
      <c r="F25" t="s">
        <v>292</v>
      </c>
      <c r="G25" t="s">
        <v>293</v>
      </c>
      <c r="H25">
        <v>1608316773.0999999</v>
      </c>
      <c r="I25">
        <f t="shared" si="0"/>
        <v>5.3905191302671947E-4</v>
      </c>
      <c r="J25">
        <f t="shared" si="1"/>
        <v>0.53905191302671951</v>
      </c>
      <c r="K25">
        <f t="shared" si="2"/>
        <v>8.7189078853337634</v>
      </c>
      <c r="L25">
        <f t="shared" si="3"/>
        <v>500.05874193548402</v>
      </c>
      <c r="M25">
        <f t="shared" si="4"/>
        <v>21.42518252396011</v>
      </c>
      <c r="N25">
        <f t="shared" si="5"/>
        <v>2.1989017467639571</v>
      </c>
      <c r="O25">
        <f t="shared" si="6"/>
        <v>51.321851746039748</v>
      </c>
      <c r="P25">
        <f t="shared" si="7"/>
        <v>2.9756783713137655E-2</v>
      </c>
      <c r="Q25">
        <f t="shared" si="8"/>
        <v>2.9733668115376624</v>
      </c>
      <c r="R25">
        <f t="shared" si="9"/>
        <v>2.9592326944312283E-2</v>
      </c>
      <c r="S25">
        <f t="shared" si="10"/>
        <v>1.8509904215184309E-2</v>
      </c>
      <c r="T25">
        <f t="shared" si="11"/>
        <v>231.28059529763232</v>
      </c>
      <c r="U25">
        <f t="shared" si="12"/>
        <v>29.202819661295322</v>
      </c>
      <c r="V25">
        <f t="shared" si="13"/>
        <v>30.013790322580601</v>
      </c>
      <c r="W25">
        <f t="shared" si="14"/>
        <v>4.2638256602958453</v>
      </c>
      <c r="X25">
        <f t="shared" si="15"/>
        <v>64.718437225475782</v>
      </c>
      <c r="Y25">
        <f t="shared" si="16"/>
        <v>2.4554935804855185</v>
      </c>
      <c r="Z25">
        <f t="shared" si="17"/>
        <v>3.7941175432445964</v>
      </c>
      <c r="AA25">
        <f t="shared" si="18"/>
        <v>1.8083320798103268</v>
      </c>
      <c r="AB25">
        <f t="shared" si="19"/>
        <v>-23.772189364478329</v>
      </c>
      <c r="AC25">
        <f t="shared" si="20"/>
        <v>-323.33419631693795</v>
      </c>
      <c r="AD25">
        <f t="shared" si="21"/>
        <v>-23.942127205299887</v>
      </c>
      <c r="AE25">
        <f t="shared" si="22"/>
        <v>-139.76791758908385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54030.114769952401</v>
      </c>
      <c r="AK25" t="s">
        <v>294</v>
      </c>
      <c r="AL25">
        <v>0</v>
      </c>
      <c r="AM25">
        <v>0</v>
      </c>
      <c r="AN25">
        <v>0</v>
      </c>
      <c r="AO25" t="e">
        <f t="shared" si="26"/>
        <v>#DIV/0!</v>
      </c>
      <c r="AP25">
        <v>-1</v>
      </c>
      <c r="AQ25" t="s">
        <v>333</v>
      </c>
      <c r="AR25">
        <v>15438.2</v>
      </c>
      <c r="AS25">
        <v>720.03224</v>
      </c>
      <c r="AT25">
        <v>849.32</v>
      </c>
      <c r="AU25">
        <f t="shared" si="27"/>
        <v>0.15222502708048802</v>
      </c>
      <c r="AV25">
        <v>0.5</v>
      </c>
      <c r="AW25">
        <f t="shared" si="28"/>
        <v>1180.1314951028376</v>
      </c>
      <c r="AX25">
        <f t="shared" si="29"/>
        <v>8.7189078853337634</v>
      </c>
      <c r="AY25">
        <f t="shared" si="30"/>
        <v>89.822774400283137</v>
      </c>
      <c r="AZ25">
        <f t="shared" si="31"/>
        <v>8.2354448853064893E-3</v>
      </c>
      <c r="BA25">
        <f t="shared" si="32"/>
        <v>-1</v>
      </c>
      <c r="BB25" t="s">
        <v>334</v>
      </c>
      <c r="BC25">
        <v>720.03224</v>
      </c>
      <c r="BD25">
        <v>536.41</v>
      </c>
      <c r="BE25">
        <f t="shared" si="33"/>
        <v>0.36842415108557447</v>
      </c>
      <c r="BF25">
        <f t="shared" si="34"/>
        <v>0.41317874149116363</v>
      </c>
      <c r="BG25">
        <f t="shared" si="35"/>
        <v>1.583341101023471</v>
      </c>
      <c r="BH25">
        <f t="shared" si="36"/>
        <v>0.15222502708048796</v>
      </c>
      <c r="BI25" t="e">
        <f t="shared" si="37"/>
        <v>#DIV/0!</v>
      </c>
      <c r="BJ25">
        <f t="shared" si="38"/>
        <v>0.30781011795148933</v>
      </c>
      <c r="BK25">
        <f t="shared" si="39"/>
        <v>0.69218988204851062</v>
      </c>
      <c r="BL25">
        <f t="shared" si="40"/>
        <v>1399.9364516129001</v>
      </c>
      <c r="BM25">
        <f t="shared" si="41"/>
        <v>1180.1314951028376</v>
      </c>
      <c r="BN25">
        <f t="shared" si="42"/>
        <v>0.8429893326537643</v>
      </c>
      <c r="BO25">
        <f t="shared" si="43"/>
        <v>0.19597866530752858</v>
      </c>
      <c r="BP25">
        <v>6</v>
      </c>
      <c r="BQ25">
        <v>0.5</v>
      </c>
      <c r="BR25" t="s">
        <v>297</v>
      </c>
      <c r="BS25">
        <v>2</v>
      </c>
      <c r="BT25">
        <v>1608316773.0999999</v>
      </c>
      <c r="BU25">
        <v>500.05874193548402</v>
      </c>
      <c r="BV25">
        <v>510.84464516128998</v>
      </c>
      <c r="BW25">
        <v>23.925306451612901</v>
      </c>
      <c r="BX25">
        <v>23.293935483871</v>
      </c>
      <c r="BY25">
        <v>499.607741935484</v>
      </c>
      <c r="BZ25">
        <v>23.609306451612898</v>
      </c>
      <c r="CA25">
        <v>500.01183870967702</v>
      </c>
      <c r="CB25">
        <v>102.53164516129</v>
      </c>
      <c r="CC25">
        <v>0.100000767741936</v>
      </c>
      <c r="CD25">
        <v>27.996735483870999</v>
      </c>
      <c r="CE25">
        <v>30.013790322580601</v>
      </c>
      <c r="CF25">
        <v>999.9</v>
      </c>
      <c r="CG25">
        <v>0</v>
      </c>
      <c r="CH25">
        <v>0</v>
      </c>
      <c r="CI25">
        <v>9998.8064516128998</v>
      </c>
      <c r="CJ25">
        <v>0</v>
      </c>
      <c r="CK25">
        <v>148.62212903225799</v>
      </c>
      <c r="CL25">
        <v>1399.9364516129001</v>
      </c>
      <c r="CM25">
        <v>0.89999919354838698</v>
      </c>
      <c r="CN25">
        <v>0.10000071935483899</v>
      </c>
      <c r="CO25">
        <v>0</v>
      </c>
      <c r="CP25">
        <v>719.99916129032204</v>
      </c>
      <c r="CQ25">
        <v>4.9994800000000001</v>
      </c>
      <c r="CR25">
        <v>10530.7096774194</v>
      </c>
      <c r="CS25">
        <v>11417.0419354839</v>
      </c>
      <c r="CT25">
        <v>47.137</v>
      </c>
      <c r="CU25">
        <v>48.862806451612897</v>
      </c>
      <c r="CV25">
        <v>47.9491935483871</v>
      </c>
      <c r="CW25">
        <v>48.507935483871002</v>
      </c>
      <c r="CX25">
        <v>49.132935483871002</v>
      </c>
      <c r="CY25">
        <v>1255.4406451612899</v>
      </c>
      <c r="CZ25">
        <v>139.49580645161299</v>
      </c>
      <c r="DA25">
        <v>0</v>
      </c>
      <c r="DB25">
        <v>107.09999990463299</v>
      </c>
      <c r="DC25">
        <v>0</v>
      </c>
      <c r="DD25">
        <v>720.03224</v>
      </c>
      <c r="DE25">
        <v>2.2990769204585502</v>
      </c>
      <c r="DF25">
        <v>18.799999935196698</v>
      </c>
      <c r="DG25">
        <v>10530.984</v>
      </c>
      <c r="DH25">
        <v>15</v>
      </c>
      <c r="DI25">
        <v>1608316804.5999999</v>
      </c>
      <c r="DJ25" t="s">
        <v>335</v>
      </c>
      <c r="DK25">
        <v>1608316804.5999999</v>
      </c>
      <c r="DL25">
        <v>1608316799.0999999</v>
      </c>
      <c r="DM25">
        <v>11</v>
      </c>
      <c r="DN25">
        <v>0.28699999999999998</v>
      </c>
      <c r="DO25">
        <v>-4.0000000000000001E-3</v>
      </c>
      <c r="DP25">
        <v>0.45100000000000001</v>
      </c>
      <c r="DQ25">
        <v>0.316</v>
      </c>
      <c r="DR25">
        <v>510</v>
      </c>
      <c r="DS25">
        <v>23</v>
      </c>
      <c r="DT25">
        <v>0.19</v>
      </c>
      <c r="DU25">
        <v>0.11</v>
      </c>
      <c r="DV25">
        <v>8.9446382220240306</v>
      </c>
      <c r="DW25">
        <v>-0.41177896851941498</v>
      </c>
      <c r="DX25">
        <v>5.3548246612372299E-2</v>
      </c>
      <c r="DY25">
        <v>1</v>
      </c>
      <c r="DZ25">
        <v>-11.063523333333301</v>
      </c>
      <c r="EA25">
        <v>0.191116351501674</v>
      </c>
      <c r="EB25">
        <v>4.8419945499992199E-2</v>
      </c>
      <c r="EC25">
        <v>1</v>
      </c>
      <c r="ED25">
        <v>0.66348736666666697</v>
      </c>
      <c r="EE25">
        <v>0.15076332814238</v>
      </c>
      <c r="EF25">
        <v>1.0991862588549599E-2</v>
      </c>
      <c r="EG25">
        <v>1</v>
      </c>
      <c r="EH25">
        <v>3</v>
      </c>
      <c r="EI25">
        <v>3</v>
      </c>
      <c r="EJ25" t="s">
        <v>305</v>
      </c>
      <c r="EK25">
        <v>100</v>
      </c>
      <c r="EL25">
        <v>100</v>
      </c>
      <c r="EM25">
        <v>0.45100000000000001</v>
      </c>
      <c r="EN25">
        <v>0.316</v>
      </c>
      <c r="EO25">
        <v>0.423214021235996</v>
      </c>
      <c r="EP25">
        <v>-1.6043650578588901E-5</v>
      </c>
      <c r="EQ25">
        <v>-1.15305589960158E-6</v>
      </c>
      <c r="ER25">
        <v>3.6581349982770798E-10</v>
      </c>
      <c r="ES25">
        <v>-0.165999428064288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10.8</v>
      </c>
      <c r="FB25">
        <v>10.9</v>
      </c>
      <c r="FC25">
        <v>2</v>
      </c>
      <c r="FD25">
        <v>503.16699999999997</v>
      </c>
      <c r="FE25">
        <v>480.3</v>
      </c>
      <c r="FF25">
        <v>22.786000000000001</v>
      </c>
      <c r="FG25">
        <v>35.991700000000002</v>
      </c>
      <c r="FH25">
        <v>30.000499999999999</v>
      </c>
      <c r="FI25">
        <v>35.921799999999998</v>
      </c>
      <c r="FJ25">
        <v>35.951900000000002</v>
      </c>
      <c r="FK25">
        <v>23.2667</v>
      </c>
      <c r="FL25">
        <v>20.053699999999999</v>
      </c>
      <c r="FM25">
        <v>65.739699999999999</v>
      </c>
      <c r="FN25">
        <v>22.785799999999998</v>
      </c>
      <c r="FO25">
        <v>510.60300000000001</v>
      </c>
      <c r="FP25">
        <v>23.266400000000001</v>
      </c>
      <c r="FQ25">
        <v>97.474000000000004</v>
      </c>
      <c r="FR25">
        <v>101.49299999999999</v>
      </c>
    </row>
    <row r="26" spans="1:174" x14ac:dyDescent="0.25">
      <c r="A26">
        <v>10</v>
      </c>
      <c r="B26">
        <v>1608316925.5999999</v>
      </c>
      <c r="C26">
        <v>935.59999990463302</v>
      </c>
      <c r="D26" t="s">
        <v>336</v>
      </c>
      <c r="E26" t="s">
        <v>337</v>
      </c>
      <c r="F26" t="s">
        <v>292</v>
      </c>
      <c r="G26" t="s">
        <v>293</v>
      </c>
      <c r="H26">
        <v>1608316917.5999999</v>
      </c>
      <c r="I26">
        <f t="shared" si="0"/>
        <v>5.5861865842018815E-4</v>
      </c>
      <c r="J26">
        <f t="shared" si="1"/>
        <v>0.5586186584201881</v>
      </c>
      <c r="K26">
        <f t="shared" si="2"/>
        <v>8.534367827200942</v>
      </c>
      <c r="L26">
        <f t="shared" si="3"/>
        <v>599.97445161290295</v>
      </c>
      <c r="M26">
        <f t="shared" si="4"/>
        <v>144.01098398021387</v>
      </c>
      <c r="N26">
        <f t="shared" si="5"/>
        <v>14.779943089428741</v>
      </c>
      <c r="O26">
        <f t="shared" si="6"/>
        <v>61.575777103003965</v>
      </c>
      <c r="P26">
        <f t="shared" si="7"/>
        <v>3.0827972325959463E-2</v>
      </c>
      <c r="Q26">
        <f t="shared" si="8"/>
        <v>2.9734536266925695</v>
      </c>
      <c r="R26">
        <f t="shared" si="9"/>
        <v>3.0651505186380951E-2</v>
      </c>
      <c r="S26">
        <f t="shared" si="10"/>
        <v>1.9172961258380843E-2</v>
      </c>
      <c r="T26">
        <f t="shared" si="11"/>
        <v>231.29473746724193</v>
      </c>
      <c r="U26">
        <f t="shared" si="12"/>
        <v>29.195803923417088</v>
      </c>
      <c r="V26">
        <f t="shared" si="13"/>
        <v>30.023680645161299</v>
      </c>
      <c r="W26">
        <f t="shared" si="14"/>
        <v>4.2662482586870771</v>
      </c>
      <c r="X26">
        <f t="shared" si="15"/>
        <v>64.768181757406268</v>
      </c>
      <c r="Y26">
        <f t="shared" si="16"/>
        <v>2.4570870470554507</v>
      </c>
      <c r="Z26">
        <f t="shared" si="17"/>
        <v>3.7936637719098574</v>
      </c>
      <c r="AA26">
        <f t="shared" si="18"/>
        <v>1.8091612116316265</v>
      </c>
      <c r="AB26">
        <f t="shared" si="19"/>
        <v>-24.635082836330298</v>
      </c>
      <c r="AC26">
        <f t="shared" si="20"/>
        <v>-325.25798685789169</v>
      </c>
      <c r="AD26">
        <f t="shared" si="21"/>
        <v>-24.084816981933244</v>
      </c>
      <c r="AE26">
        <f t="shared" si="22"/>
        <v>-142.68314920891331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54033.007579535799</v>
      </c>
      <c r="AK26" t="s">
        <v>294</v>
      </c>
      <c r="AL26">
        <v>0</v>
      </c>
      <c r="AM26">
        <v>0</v>
      </c>
      <c r="AN26">
        <v>0</v>
      </c>
      <c r="AO26" t="e">
        <f t="shared" si="26"/>
        <v>#DIV/0!</v>
      </c>
      <c r="AP26">
        <v>-1</v>
      </c>
      <c r="AQ26" t="s">
        <v>338</v>
      </c>
      <c r="AR26">
        <v>15438.1</v>
      </c>
      <c r="AS26">
        <v>728.53967999999998</v>
      </c>
      <c r="AT26">
        <v>866.15</v>
      </c>
      <c r="AU26">
        <f t="shared" si="27"/>
        <v>0.1588758529123131</v>
      </c>
      <c r="AV26">
        <v>0.5</v>
      </c>
      <c r="AW26">
        <f t="shared" si="28"/>
        <v>1180.2042983286217</v>
      </c>
      <c r="AX26">
        <f t="shared" si="29"/>
        <v>8.534367827200942</v>
      </c>
      <c r="AY26">
        <f t="shared" si="30"/>
        <v>93.752982253868893</v>
      </c>
      <c r="AZ26">
        <f t="shared" si="31"/>
        <v>8.0785740576468801E-3</v>
      </c>
      <c r="BA26">
        <f t="shared" si="32"/>
        <v>-1</v>
      </c>
      <c r="BB26" t="s">
        <v>339</v>
      </c>
      <c r="BC26">
        <v>728.53967999999998</v>
      </c>
      <c r="BD26">
        <v>542.75</v>
      </c>
      <c r="BE26">
        <f t="shared" si="33"/>
        <v>0.37337643595220227</v>
      </c>
      <c r="BF26">
        <f t="shared" si="34"/>
        <v>0.42551119356833644</v>
      </c>
      <c r="BG26">
        <f t="shared" si="35"/>
        <v>1.5958544449562413</v>
      </c>
      <c r="BH26">
        <f t="shared" si="36"/>
        <v>0.15887585291231313</v>
      </c>
      <c r="BI26" t="e">
        <f t="shared" si="37"/>
        <v>#DIV/0!</v>
      </c>
      <c r="BJ26">
        <f t="shared" si="38"/>
        <v>0.31699879450521434</v>
      </c>
      <c r="BK26">
        <f t="shared" si="39"/>
        <v>0.6830012054947856</v>
      </c>
      <c r="BL26">
        <f t="shared" si="40"/>
        <v>1400.0229032258101</v>
      </c>
      <c r="BM26">
        <f t="shared" si="41"/>
        <v>1180.2042983286217</v>
      </c>
      <c r="BN26">
        <f t="shared" si="42"/>
        <v>0.84298927939628587</v>
      </c>
      <c r="BO26">
        <f t="shared" si="43"/>
        <v>0.19597855879257198</v>
      </c>
      <c r="BP26">
        <v>6</v>
      </c>
      <c r="BQ26">
        <v>0.5</v>
      </c>
      <c r="BR26" t="s">
        <v>297</v>
      </c>
      <c r="BS26">
        <v>2</v>
      </c>
      <c r="BT26">
        <v>1608316917.5999999</v>
      </c>
      <c r="BU26">
        <v>599.97445161290295</v>
      </c>
      <c r="BV26">
        <v>610.61777419354803</v>
      </c>
      <c r="BW26">
        <v>23.941061290322601</v>
      </c>
      <c r="BX26">
        <v>23.2867741935484</v>
      </c>
      <c r="BY26">
        <v>599.60951612903204</v>
      </c>
      <c r="BZ26">
        <v>23.597270967741899</v>
      </c>
      <c r="CA26">
        <v>500.00503225806398</v>
      </c>
      <c r="CB26">
        <v>102.530677419355</v>
      </c>
      <c r="CC26">
        <v>9.9987832258064499E-2</v>
      </c>
      <c r="CD26">
        <v>27.994683870967702</v>
      </c>
      <c r="CE26">
        <v>30.023680645161299</v>
      </c>
      <c r="CF26">
        <v>999.9</v>
      </c>
      <c r="CG26">
        <v>0</v>
      </c>
      <c r="CH26">
        <v>0</v>
      </c>
      <c r="CI26">
        <v>9999.3919354838708</v>
      </c>
      <c r="CJ26">
        <v>0</v>
      </c>
      <c r="CK26">
        <v>149.24212903225799</v>
      </c>
      <c r="CL26">
        <v>1400.0229032258101</v>
      </c>
      <c r="CM26">
        <v>0.89999970967741905</v>
      </c>
      <c r="CN26">
        <v>0.10000015483871</v>
      </c>
      <c r="CO26">
        <v>0</v>
      </c>
      <c r="CP26">
        <v>728.59445161290296</v>
      </c>
      <c r="CQ26">
        <v>4.9994800000000001</v>
      </c>
      <c r="CR26">
        <v>10610.7612903226</v>
      </c>
      <c r="CS26">
        <v>11417.774193548399</v>
      </c>
      <c r="CT26">
        <v>47.209419354838701</v>
      </c>
      <c r="CU26">
        <v>48.933</v>
      </c>
      <c r="CV26">
        <v>48.024064516129002</v>
      </c>
      <c r="CW26">
        <v>48.655000000000001</v>
      </c>
      <c r="CX26">
        <v>49.223483870967698</v>
      </c>
      <c r="CY26">
        <v>1255.52096774194</v>
      </c>
      <c r="CZ26">
        <v>139.50193548387099</v>
      </c>
      <c r="DA26">
        <v>0</v>
      </c>
      <c r="DB26">
        <v>144</v>
      </c>
      <c r="DC26">
        <v>0</v>
      </c>
      <c r="DD26">
        <v>728.53967999999998</v>
      </c>
      <c r="DE26">
        <v>-0.88553846201178898</v>
      </c>
      <c r="DF26">
        <v>-40.861538471505703</v>
      </c>
      <c r="DG26">
        <v>10610.012000000001</v>
      </c>
      <c r="DH26">
        <v>15</v>
      </c>
      <c r="DI26">
        <v>1608316804.5999999</v>
      </c>
      <c r="DJ26" t="s">
        <v>335</v>
      </c>
      <c r="DK26">
        <v>1608316804.5999999</v>
      </c>
      <c r="DL26">
        <v>1608316799.0999999</v>
      </c>
      <c r="DM26">
        <v>11</v>
      </c>
      <c r="DN26">
        <v>0.28699999999999998</v>
      </c>
      <c r="DO26">
        <v>-4.0000000000000001E-3</v>
      </c>
      <c r="DP26">
        <v>0.45100000000000001</v>
      </c>
      <c r="DQ26">
        <v>0.316</v>
      </c>
      <c r="DR26">
        <v>510</v>
      </c>
      <c r="DS26">
        <v>23</v>
      </c>
      <c r="DT26">
        <v>0.19</v>
      </c>
      <c r="DU26">
        <v>0.11</v>
      </c>
      <c r="DV26">
        <v>8.5347551694341899</v>
      </c>
      <c r="DW26">
        <v>-0.22154947545741699</v>
      </c>
      <c r="DX26">
        <v>3.5502198549010301E-2</v>
      </c>
      <c r="DY26">
        <v>1</v>
      </c>
      <c r="DZ26">
        <v>-10.642576666666701</v>
      </c>
      <c r="EA26">
        <v>0.32686184649609201</v>
      </c>
      <c r="EB26">
        <v>4.44337535614035E-2</v>
      </c>
      <c r="EC26">
        <v>0</v>
      </c>
      <c r="ED26">
        <v>0.65381653333333301</v>
      </c>
      <c r="EE26">
        <v>-9.5264943270299302E-2</v>
      </c>
      <c r="EF26">
        <v>6.9675807409905399E-3</v>
      </c>
      <c r="EG26">
        <v>1</v>
      </c>
      <c r="EH26">
        <v>2</v>
      </c>
      <c r="EI26">
        <v>3</v>
      </c>
      <c r="EJ26" t="s">
        <v>330</v>
      </c>
      <c r="EK26">
        <v>100</v>
      </c>
      <c r="EL26">
        <v>100</v>
      </c>
      <c r="EM26">
        <v>0.36499999999999999</v>
      </c>
      <c r="EN26">
        <v>0.34320000000000001</v>
      </c>
      <c r="EO26">
        <v>0.71028384664075805</v>
      </c>
      <c r="EP26">
        <v>-1.6043650578588901E-5</v>
      </c>
      <c r="EQ26">
        <v>-1.15305589960158E-6</v>
      </c>
      <c r="ER26">
        <v>3.6581349982770798E-10</v>
      </c>
      <c r="ES26">
        <v>-0.17023689120148999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2</v>
      </c>
      <c r="FB26">
        <v>2.1</v>
      </c>
      <c r="FC26">
        <v>2</v>
      </c>
      <c r="FD26">
        <v>503.25</v>
      </c>
      <c r="FE26">
        <v>479.839</v>
      </c>
      <c r="FF26">
        <v>22.910499999999999</v>
      </c>
      <c r="FG26">
        <v>36.116300000000003</v>
      </c>
      <c r="FH26">
        <v>30.000399999999999</v>
      </c>
      <c r="FI26">
        <v>36.040500000000002</v>
      </c>
      <c r="FJ26">
        <v>36.069699999999997</v>
      </c>
      <c r="FK26">
        <v>26.901299999999999</v>
      </c>
      <c r="FL26">
        <v>20.477599999999999</v>
      </c>
      <c r="FM26">
        <v>65.739699999999999</v>
      </c>
      <c r="FN26">
        <v>22.9131</v>
      </c>
      <c r="FO26">
        <v>610.57100000000003</v>
      </c>
      <c r="FP26">
        <v>23.270499999999998</v>
      </c>
      <c r="FQ26">
        <v>97.451599999999999</v>
      </c>
      <c r="FR26">
        <v>101.464</v>
      </c>
    </row>
    <row r="27" spans="1:174" x14ac:dyDescent="0.25">
      <c r="A27">
        <v>11</v>
      </c>
      <c r="B27">
        <v>1608317046.0999999</v>
      </c>
      <c r="C27">
        <v>1056.0999999046301</v>
      </c>
      <c r="D27" t="s">
        <v>340</v>
      </c>
      <c r="E27" t="s">
        <v>341</v>
      </c>
      <c r="F27" t="s">
        <v>292</v>
      </c>
      <c r="G27" t="s">
        <v>293</v>
      </c>
      <c r="H27">
        <v>1608317038.0999999</v>
      </c>
      <c r="I27">
        <f t="shared" si="0"/>
        <v>6.5857790848143302E-4</v>
      </c>
      <c r="J27">
        <f t="shared" si="1"/>
        <v>0.65857790848143305</v>
      </c>
      <c r="K27">
        <f t="shared" si="2"/>
        <v>9.2454456003865992</v>
      </c>
      <c r="L27">
        <f t="shared" si="3"/>
        <v>699.86396774193599</v>
      </c>
      <c r="M27">
        <f t="shared" si="4"/>
        <v>280.80026898632326</v>
      </c>
      <c r="N27">
        <f t="shared" si="5"/>
        <v>28.81900185050123</v>
      </c>
      <c r="O27">
        <f t="shared" si="6"/>
        <v>71.828211042192279</v>
      </c>
      <c r="P27">
        <f t="shared" si="7"/>
        <v>3.6746987390136487E-2</v>
      </c>
      <c r="Q27">
        <f t="shared" si="8"/>
        <v>2.9740569785248447</v>
      </c>
      <c r="R27">
        <f t="shared" si="9"/>
        <v>3.6496598482375089E-2</v>
      </c>
      <c r="S27">
        <f t="shared" si="10"/>
        <v>2.2832728126470692E-2</v>
      </c>
      <c r="T27">
        <f t="shared" si="11"/>
        <v>231.28685499838755</v>
      </c>
      <c r="U27">
        <f t="shared" si="12"/>
        <v>29.138362985970733</v>
      </c>
      <c r="V27">
        <f t="shared" si="13"/>
        <v>29.888312903225799</v>
      </c>
      <c r="W27">
        <f t="shared" si="14"/>
        <v>4.2331943540425705</v>
      </c>
      <c r="X27">
        <f t="shared" si="15"/>
        <v>64.474231259913026</v>
      </c>
      <c r="Y27">
        <f t="shared" si="16"/>
        <v>2.4414363769676082</v>
      </c>
      <c r="Z27">
        <f t="shared" si="17"/>
        <v>3.7866855164593107</v>
      </c>
      <c r="AA27">
        <f t="shared" si="18"/>
        <v>1.7917579770749623</v>
      </c>
      <c r="AB27">
        <f t="shared" si="19"/>
        <v>-29.043285764031197</v>
      </c>
      <c r="AC27">
        <f t="shared" si="20"/>
        <v>-308.68251957203938</v>
      </c>
      <c r="AD27">
        <f t="shared" si="21"/>
        <v>-22.833824636783767</v>
      </c>
      <c r="AE27">
        <f t="shared" si="22"/>
        <v>-129.27277497446678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54056.392255663777</v>
      </c>
      <c r="AK27" t="s">
        <v>294</v>
      </c>
      <c r="AL27">
        <v>0</v>
      </c>
      <c r="AM27">
        <v>0</v>
      </c>
      <c r="AN27">
        <v>0</v>
      </c>
      <c r="AO27" t="e">
        <f t="shared" si="26"/>
        <v>#DIV/0!</v>
      </c>
      <c r="AP27">
        <v>-1</v>
      </c>
      <c r="AQ27" t="s">
        <v>342</v>
      </c>
      <c r="AR27">
        <v>15439.1</v>
      </c>
      <c r="AS27">
        <v>739.04807692307702</v>
      </c>
      <c r="AT27">
        <v>887.44</v>
      </c>
      <c r="AU27">
        <f t="shared" si="27"/>
        <v>0.16721347141995291</v>
      </c>
      <c r="AV27">
        <v>0.5</v>
      </c>
      <c r="AW27">
        <f t="shared" si="28"/>
        <v>1180.1633241351055</v>
      </c>
      <c r="AX27">
        <f t="shared" si="29"/>
        <v>9.2454456003865992</v>
      </c>
      <c r="AY27">
        <f t="shared" si="30"/>
        <v>98.669603135571052</v>
      </c>
      <c r="AZ27">
        <f t="shared" si="31"/>
        <v>8.6813794250851471E-3</v>
      </c>
      <c r="BA27">
        <f t="shared" si="32"/>
        <v>-1</v>
      </c>
      <c r="BB27" t="s">
        <v>343</v>
      </c>
      <c r="BC27">
        <v>739.04807692307702</v>
      </c>
      <c r="BD27">
        <v>545.92999999999995</v>
      </c>
      <c r="BE27">
        <f t="shared" si="33"/>
        <v>0.38482601640674308</v>
      </c>
      <c r="BF27">
        <f t="shared" si="34"/>
        <v>0.43451706561132319</v>
      </c>
      <c r="BG27">
        <f t="shared" si="35"/>
        <v>1.6255563900133718</v>
      </c>
      <c r="BH27">
        <f t="shared" si="36"/>
        <v>0.16721347141995294</v>
      </c>
      <c r="BI27" t="e">
        <f t="shared" si="37"/>
        <v>#DIV/0!</v>
      </c>
      <c r="BJ27">
        <f t="shared" si="38"/>
        <v>0.32097492576775893</v>
      </c>
      <c r="BK27">
        <f t="shared" si="39"/>
        <v>0.67902507423224101</v>
      </c>
      <c r="BL27">
        <f t="shared" si="40"/>
        <v>1399.9741935483901</v>
      </c>
      <c r="BM27">
        <f t="shared" si="41"/>
        <v>1180.1633241351055</v>
      </c>
      <c r="BN27">
        <f t="shared" si="42"/>
        <v>0.84298934192768971</v>
      </c>
      <c r="BO27">
        <f t="shared" si="43"/>
        <v>0.19597868385537945</v>
      </c>
      <c r="BP27">
        <v>6</v>
      </c>
      <c r="BQ27">
        <v>0.5</v>
      </c>
      <c r="BR27" t="s">
        <v>297</v>
      </c>
      <c r="BS27">
        <v>2</v>
      </c>
      <c r="BT27">
        <v>1608317038.0999999</v>
      </c>
      <c r="BU27">
        <v>699.86396774193599</v>
      </c>
      <c r="BV27">
        <v>711.51145161290299</v>
      </c>
      <c r="BW27">
        <v>23.7883322580645</v>
      </c>
      <c r="BX27">
        <v>23.0168483870968</v>
      </c>
      <c r="BY27">
        <v>699.60396774193498</v>
      </c>
      <c r="BZ27">
        <v>23.451287096774202</v>
      </c>
      <c r="CA27">
        <v>500.00638709677401</v>
      </c>
      <c r="CB27">
        <v>102.531709677419</v>
      </c>
      <c r="CC27">
        <v>9.9964980645161294E-2</v>
      </c>
      <c r="CD27">
        <v>27.963106451612902</v>
      </c>
      <c r="CE27">
        <v>29.888312903225799</v>
      </c>
      <c r="CF27">
        <v>999.9</v>
      </c>
      <c r="CG27">
        <v>0</v>
      </c>
      <c r="CH27">
        <v>0</v>
      </c>
      <c r="CI27">
        <v>10002.7048387097</v>
      </c>
      <c r="CJ27">
        <v>0</v>
      </c>
      <c r="CK27">
        <v>149.55309677419399</v>
      </c>
      <c r="CL27">
        <v>1399.9741935483901</v>
      </c>
      <c r="CM27">
        <v>0.89999867741935502</v>
      </c>
      <c r="CN27">
        <v>0.10000124516129</v>
      </c>
      <c r="CO27">
        <v>0</v>
      </c>
      <c r="CP27">
        <v>739.05587096774195</v>
      </c>
      <c r="CQ27">
        <v>4.9994800000000001</v>
      </c>
      <c r="CR27">
        <v>10723.735483871</v>
      </c>
      <c r="CS27">
        <v>11417.364516129001</v>
      </c>
      <c r="CT27">
        <v>47.015935483870997</v>
      </c>
      <c r="CU27">
        <v>48.793999999999997</v>
      </c>
      <c r="CV27">
        <v>47.872967741935497</v>
      </c>
      <c r="CW27">
        <v>48.427064516129001</v>
      </c>
      <c r="CX27">
        <v>49.03</v>
      </c>
      <c r="CY27">
        <v>1255.4741935483901</v>
      </c>
      <c r="CZ27">
        <v>139.5</v>
      </c>
      <c r="DA27">
        <v>0</v>
      </c>
      <c r="DB27">
        <v>119.700000047684</v>
      </c>
      <c r="DC27">
        <v>0</v>
      </c>
      <c r="DD27">
        <v>739.04807692307702</v>
      </c>
      <c r="DE27">
        <v>-1.97839316645922</v>
      </c>
      <c r="DF27">
        <v>-22.399999962528899</v>
      </c>
      <c r="DG27">
        <v>10723.6538461538</v>
      </c>
      <c r="DH27">
        <v>15</v>
      </c>
      <c r="DI27">
        <v>1608316804.5999999</v>
      </c>
      <c r="DJ27" t="s">
        <v>335</v>
      </c>
      <c r="DK27">
        <v>1608316804.5999999</v>
      </c>
      <c r="DL27">
        <v>1608316799.0999999</v>
      </c>
      <c r="DM27">
        <v>11</v>
      </c>
      <c r="DN27">
        <v>0.28699999999999998</v>
      </c>
      <c r="DO27">
        <v>-4.0000000000000001E-3</v>
      </c>
      <c r="DP27">
        <v>0.45100000000000001</v>
      </c>
      <c r="DQ27">
        <v>0.316</v>
      </c>
      <c r="DR27">
        <v>510</v>
      </c>
      <c r="DS27">
        <v>23</v>
      </c>
      <c r="DT27">
        <v>0.19</v>
      </c>
      <c r="DU27">
        <v>0.11</v>
      </c>
      <c r="DV27">
        <v>9.2469923457340908</v>
      </c>
      <c r="DW27">
        <v>-0.31695657338974698</v>
      </c>
      <c r="DX27">
        <v>4.0952302081383798E-2</v>
      </c>
      <c r="DY27">
        <v>1</v>
      </c>
      <c r="DZ27">
        <v>-11.648346666666701</v>
      </c>
      <c r="EA27">
        <v>0.55436529477199104</v>
      </c>
      <c r="EB27">
        <v>5.7530262953993001E-2</v>
      </c>
      <c r="EC27">
        <v>0</v>
      </c>
      <c r="ED27">
        <v>0.77260836666666699</v>
      </c>
      <c r="EE27">
        <v>-0.26699706340378199</v>
      </c>
      <c r="EF27">
        <v>1.9262343499659901E-2</v>
      </c>
      <c r="EG27">
        <v>0</v>
      </c>
      <c r="EH27">
        <v>1</v>
      </c>
      <c r="EI27">
        <v>3</v>
      </c>
      <c r="EJ27" t="s">
        <v>299</v>
      </c>
      <c r="EK27">
        <v>100</v>
      </c>
      <c r="EL27">
        <v>100</v>
      </c>
      <c r="EM27">
        <v>0.26</v>
      </c>
      <c r="EN27">
        <v>0.33529999999999999</v>
      </c>
      <c r="EO27">
        <v>0.71028384664075805</v>
      </c>
      <c r="EP27">
        <v>-1.6043650578588901E-5</v>
      </c>
      <c r="EQ27">
        <v>-1.15305589960158E-6</v>
      </c>
      <c r="ER27">
        <v>3.6581349982770798E-10</v>
      </c>
      <c r="ES27">
        <v>-0.17023689120148999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4</v>
      </c>
      <c r="FB27">
        <v>4.0999999999999996</v>
      </c>
      <c r="FC27">
        <v>2</v>
      </c>
      <c r="FD27">
        <v>503.47399999999999</v>
      </c>
      <c r="FE27">
        <v>480.19900000000001</v>
      </c>
      <c r="FF27">
        <v>23.6266</v>
      </c>
      <c r="FG27">
        <v>36.081200000000003</v>
      </c>
      <c r="FH27">
        <v>29.9999</v>
      </c>
      <c r="FI27">
        <v>36.0623</v>
      </c>
      <c r="FJ27">
        <v>36.097299999999997</v>
      </c>
      <c r="FK27">
        <v>30.464500000000001</v>
      </c>
      <c r="FL27">
        <v>21.857700000000001</v>
      </c>
      <c r="FM27">
        <v>65.739699999999999</v>
      </c>
      <c r="FN27">
        <v>23.630500000000001</v>
      </c>
      <c r="FO27">
        <v>711.45399999999995</v>
      </c>
      <c r="FP27">
        <v>23.008800000000001</v>
      </c>
      <c r="FQ27">
        <v>97.459900000000005</v>
      </c>
      <c r="FR27">
        <v>101.467</v>
      </c>
    </row>
    <row r="28" spans="1:174" x14ac:dyDescent="0.25">
      <c r="A28">
        <v>12</v>
      </c>
      <c r="B28">
        <v>1608317136.0999999</v>
      </c>
      <c r="C28">
        <v>1146.0999999046301</v>
      </c>
      <c r="D28" t="s">
        <v>344</v>
      </c>
      <c r="E28" t="s">
        <v>345</v>
      </c>
      <c r="F28" t="s">
        <v>292</v>
      </c>
      <c r="G28" t="s">
        <v>293</v>
      </c>
      <c r="H28">
        <v>1608317128.3499999</v>
      </c>
      <c r="I28">
        <f t="shared" si="0"/>
        <v>3.9975103607813945E-4</v>
      </c>
      <c r="J28">
        <f t="shared" si="1"/>
        <v>0.39975103607813944</v>
      </c>
      <c r="K28">
        <f t="shared" si="2"/>
        <v>10.154551792475623</v>
      </c>
      <c r="L28">
        <f t="shared" si="3"/>
        <v>799.14813333333302</v>
      </c>
      <c r="M28">
        <f t="shared" si="4"/>
        <v>46.673113641631986</v>
      </c>
      <c r="N28">
        <f t="shared" si="5"/>
        <v>4.7900522179151901</v>
      </c>
      <c r="O28">
        <f t="shared" si="6"/>
        <v>82.016411373540976</v>
      </c>
      <c r="P28">
        <f t="shared" si="7"/>
        <v>2.2028608291027617E-2</v>
      </c>
      <c r="Q28">
        <f t="shared" si="8"/>
        <v>2.9731699835232774</v>
      </c>
      <c r="R28">
        <f t="shared" si="9"/>
        <v>2.1938335695711752E-2</v>
      </c>
      <c r="S28">
        <f t="shared" si="10"/>
        <v>1.3719539495959502E-2</v>
      </c>
      <c r="T28">
        <f t="shared" si="11"/>
        <v>231.28922110810871</v>
      </c>
      <c r="U28">
        <f t="shared" si="12"/>
        <v>29.228275127140861</v>
      </c>
      <c r="V28">
        <f t="shared" si="13"/>
        <v>29.9064333333333</v>
      </c>
      <c r="W28">
        <f t="shared" si="14"/>
        <v>4.2376059951880514</v>
      </c>
      <c r="X28">
        <f t="shared" si="15"/>
        <v>64.039433990567957</v>
      </c>
      <c r="Y28">
        <f t="shared" si="16"/>
        <v>2.4282607005739707</v>
      </c>
      <c r="Z28">
        <f t="shared" si="17"/>
        <v>3.7918209910031635</v>
      </c>
      <c r="AA28">
        <f t="shared" si="18"/>
        <v>1.8093452946140807</v>
      </c>
      <c r="AB28">
        <f t="shared" si="19"/>
        <v>-17.629020691045948</v>
      </c>
      <c r="AC28">
        <f t="shared" si="20"/>
        <v>-307.76927455295112</v>
      </c>
      <c r="AD28">
        <f t="shared" si="21"/>
        <v>-22.777741062965514</v>
      </c>
      <c r="AE28">
        <f t="shared" si="22"/>
        <v>-116.88681519885387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54026.168531165044</v>
      </c>
      <c r="AK28" t="s">
        <v>294</v>
      </c>
      <c r="AL28">
        <v>0</v>
      </c>
      <c r="AM28">
        <v>0</v>
      </c>
      <c r="AN28">
        <v>0</v>
      </c>
      <c r="AO28" t="e">
        <f t="shared" si="26"/>
        <v>#DIV/0!</v>
      </c>
      <c r="AP28">
        <v>-1</v>
      </c>
      <c r="AQ28" t="s">
        <v>346</v>
      </c>
      <c r="AR28">
        <v>15439.7</v>
      </c>
      <c r="AS28">
        <v>749.44056</v>
      </c>
      <c r="AT28">
        <v>905.64</v>
      </c>
      <c r="AU28">
        <f t="shared" si="27"/>
        <v>0.17247409566715244</v>
      </c>
      <c r="AV28">
        <v>0.5</v>
      </c>
      <c r="AW28">
        <f t="shared" si="28"/>
        <v>1180.1755115544559</v>
      </c>
      <c r="AX28">
        <f t="shared" si="29"/>
        <v>10.154551792475623</v>
      </c>
      <c r="AY28">
        <f t="shared" si="30"/>
        <v>101.7748520419369</v>
      </c>
      <c r="AZ28">
        <f t="shared" si="31"/>
        <v>9.4516041751989254E-3</v>
      </c>
      <c r="BA28">
        <f t="shared" si="32"/>
        <v>-1</v>
      </c>
      <c r="BB28" t="s">
        <v>347</v>
      </c>
      <c r="BC28">
        <v>749.44056</v>
      </c>
      <c r="BD28">
        <v>552.73</v>
      </c>
      <c r="BE28">
        <f t="shared" si="33"/>
        <v>0.38968022613842146</v>
      </c>
      <c r="BF28">
        <f t="shared" si="34"/>
        <v>0.44260417670227536</v>
      </c>
      <c r="BG28">
        <f t="shared" si="35"/>
        <v>1.6384853364210372</v>
      </c>
      <c r="BH28">
        <f t="shared" si="36"/>
        <v>0.17247409566715249</v>
      </c>
      <c r="BI28" t="e">
        <f t="shared" si="37"/>
        <v>#DIV/0!</v>
      </c>
      <c r="BJ28">
        <f t="shared" si="38"/>
        <v>0.32643096683831557</v>
      </c>
      <c r="BK28">
        <f t="shared" si="39"/>
        <v>0.67356903316168437</v>
      </c>
      <c r="BL28">
        <f t="shared" si="40"/>
        <v>1399.98866666667</v>
      </c>
      <c r="BM28">
        <f t="shared" si="41"/>
        <v>1180.1755115544559</v>
      </c>
      <c r="BN28">
        <f t="shared" si="42"/>
        <v>0.8429893324525386</v>
      </c>
      <c r="BO28">
        <f t="shared" si="43"/>
        <v>0.19597866490507715</v>
      </c>
      <c r="BP28">
        <v>6</v>
      </c>
      <c r="BQ28">
        <v>0.5</v>
      </c>
      <c r="BR28" t="s">
        <v>297</v>
      </c>
      <c r="BS28">
        <v>2</v>
      </c>
      <c r="BT28">
        <v>1608317128.3499999</v>
      </c>
      <c r="BU28">
        <v>799.14813333333302</v>
      </c>
      <c r="BV28">
        <v>811.71673333333297</v>
      </c>
      <c r="BW28">
        <v>23.6603866666667</v>
      </c>
      <c r="BX28">
        <v>23.192043333333299</v>
      </c>
      <c r="BY28">
        <v>799.00030000000004</v>
      </c>
      <c r="BZ28">
        <v>23.329000000000001</v>
      </c>
      <c r="CA28">
        <v>500.00853333333299</v>
      </c>
      <c r="CB28">
        <v>102.52979999999999</v>
      </c>
      <c r="CC28">
        <v>9.9997846666666695E-2</v>
      </c>
      <c r="CD28">
        <v>27.986350000000002</v>
      </c>
      <c r="CE28">
        <v>29.9064333333333</v>
      </c>
      <c r="CF28">
        <v>999.9</v>
      </c>
      <c r="CG28">
        <v>0</v>
      </c>
      <c r="CH28">
        <v>0</v>
      </c>
      <c r="CI28">
        <v>9997.8729999999996</v>
      </c>
      <c r="CJ28">
        <v>0</v>
      </c>
      <c r="CK28">
        <v>149.579133333333</v>
      </c>
      <c r="CL28">
        <v>1399.98866666667</v>
      </c>
      <c r="CM28">
        <v>0.89999739999999995</v>
      </c>
      <c r="CN28">
        <v>0.10000254</v>
      </c>
      <c r="CO28">
        <v>0</v>
      </c>
      <c r="CP28">
        <v>749.42529999999999</v>
      </c>
      <c r="CQ28">
        <v>4.9994800000000001</v>
      </c>
      <c r="CR28">
        <v>10879.983333333301</v>
      </c>
      <c r="CS28">
        <v>11417.49</v>
      </c>
      <c r="CT28">
        <v>46.949733333333299</v>
      </c>
      <c r="CU28">
        <v>48.686999999999998</v>
      </c>
      <c r="CV28">
        <v>47.787199999999999</v>
      </c>
      <c r="CW28">
        <v>48.316200000000002</v>
      </c>
      <c r="CX28">
        <v>48.9664</v>
      </c>
      <c r="CY28">
        <v>1255.4876666666701</v>
      </c>
      <c r="CZ28">
        <v>139.501</v>
      </c>
      <c r="DA28">
        <v>0</v>
      </c>
      <c r="DB28">
        <v>89</v>
      </c>
      <c r="DC28">
        <v>0</v>
      </c>
      <c r="DD28">
        <v>749.44056</v>
      </c>
      <c r="DE28">
        <v>1.9186922925352701</v>
      </c>
      <c r="DF28">
        <v>48.761538618560301</v>
      </c>
      <c r="DG28">
        <v>10880.147999999999</v>
      </c>
      <c r="DH28">
        <v>15</v>
      </c>
      <c r="DI28">
        <v>1608316804.5999999</v>
      </c>
      <c r="DJ28" t="s">
        <v>335</v>
      </c>
      <c r="DK28">
        <v>1608316804.5999999</v>
      </c>
      <c r="DL28">
        <v>1608316799.0999999</v>
      </c>
      <c r="DM28">
        <v>11</v>
      </c>
      <c r="DN28">
        <v>0.28699999999999998</v>
      </c>
      <c r="DO28">
        <v>-4.0000000000000001E-3</v>
      </c>
      <c r="DP28">
        <v>0.45100000000000001</v>
      </c>
      <c r="DQ28">
        <v>0.316</v>
      </c>
      <c r="DR28">
        <v>510</v>
      </c>
      <c r="DS28">
        <v>23</v>
      </c>
      <c r="DT28">
        <v>0.19</v>
      </c>
      <c r="DU28">
        <v>0.11</v>
      </c>
      <c r="DV28">
        <v>10.1636024569393</v>
      </c>
      <c r="DW28">
        <v>-0.29978000632145602</v>
      </c>
      <c r="DX28">
        <v>5.6684098249306002E-2</v>
      </c>
      <c r="DY28">
        <v>1</v>
      </c>
      <c r="DZ28">
        <v>-12.5726266666667</v>
      </c>
      <c r="EA28">
        <v>0.110047608453834</v>
      </c>
      <c r="EB28">
        <v>5.4802694175459098E-2</v>
      </c>
      <c r="EC28">
        <v>1</v>
      </c>
      <c r="ED28">
        <v>0.46765459999999998</v>
      </c>
      <c r="EE28">
        <v>8.2378304783093104E-2</v>
      </c>
      <c r="EF28">
        <v>6.1249718181664598E-3</v>
      </c>
      <c r="EG28">
        <v>1</v>
      </c>
      <c r="EH28">
        <v>3</v>
      </c>
      <c r="EI28">
        <v>3</v>
      </c>
      <c r="EJ28" t="s">
        <v>305</v>
      </c>
      <c r="EK28">
        <v>100</v>
      </c>
      <c r="EL28">
        <v>100</v>
      </c>
      <c r="EM28">
        <v>0.14799999999999999</v>
      </c>
      <c r="EN28">
        <v>0.33160000000000001</v>
      </c>
      <c r="EO28">
        <v>0.71028384664075805</v>
      </c>
      <c r="EP28">
        <v>-1.6043650578588901E-5</v>
      </c>
      <c r="EQ28">
        <v>-1.15305589960158E-6</v>
      </c>
      <c r="ER28">
        <v>3.6581349982770798E-10</v>
      </c>
      <c r="ES28">
        <v>-0.17023689120148999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5.5</v>
      </c>
      <c r="FB28">
        <v>5.6</v>
      </c>
      <c r="FC28">
        <v>2</v>
      </c>
      <c r="FD28">
        <v>503.459</v>
      </c>
      <c r="FE28">
        <v>481.08199999999999</v>
      </c>
      <c r="FF28">
        <v>23.309899999999999</v>
      </c>
      <c r="FG28">
        <v>36.016800000000003</v>
      </c>
      <c r="FH28">
        <v>29.9999</v>
      </c>
      <c r="FI28">
        <v>36.036999999999999</v>
      </c>
      <c r="FJ28">
        <v>36.077300000000001</v>
      </c>
      <c r="FK28">
        <v>33.948</v>
      </c>
      <c r="FL28">
        <v>20.4376</v>
      </c>
      <c r="FM28">
        <v>65.739699999999999</v>
      </c>
      <c r="FN28">
        <v>23.313500000000001</v>
      </c>
      <c r="FO28">
        <v>812.096</v>
      </c>
      <c r="FP28">
        <v>23.1371</v>
      </c>
      <c r="FQ28">
        <v>97.470299999999995</v>
      </c>
      <c r="FR28">
        <v>101.477</v>
      </c>
    </row>
    <row r="29" spans="1:174" x14ac:dyDescent="0.25">
      <c r="A29">
        <v>13</v>
      </c>
      <c r="B29">
        <v>1608317256.5999999</v>
      </c>
      <c r="C29">
        <v>1266.5999999046301</v>
      </c>
      <c r="D29" t="s">
        <v>348</v>
      </c>
      <c r="E29" t="s">
        <v>349</v>
      </c>
      <c r="F29" t="s">
        <v>292</v>
      </c>
      <c r="G29" t="s">
        <v>293</v>
      </c>
      <c r="H29">
        <v>1608317248.5999999</v>
      </c>
      <c r="I29">
        <f t="shared" si="0"/>
        <v>3.269349112878976E-4</v>
      </c>
      <c r="J29">
        <f t="shared" si="1"/>
        <v>0.32693491128789759</v>
      </c>
      <c r="K29">
        <f t="shared" si="2"/>
        <v>9.9885460287308554</v>
      </c>
      <c r="L29">
        <f t="shared" si="3"/>
        <v>899.93048387096803</v>
      </c>
      <c r="M29">
        <f t="shared" si="4"/>
        <v>1.4761173024558385</v>
      </c>
      <c r="N29">
        <f t="shared" si="5"/>
        <v>0.15149517019852946</v>
      </c>
      <c r="O29">
        <f t="shared" si="6"/>
        <v>92.360628517838293</v>
      </c>
      <c r="P29">
        <f t="shared" si="7"/>
        <v>1.8102649178492008E-2</v>
      </c>
      <c r="Q29">
        <f t="shared" si="8"/>
        <v>2.9725952148826642</v>
      </c>
      <c r="R29">
        <f t="shared" si="9"/>
        <v>1.8041626355431363E-2</v>
      </c>
      <c r="S29">
        <f t="shared" si="10"/>
        <v>1.128148189767011E-2</v>
      </c>
      <c r="T29">
        <f t="shared" si="11"/>
        <v>231.28918415067076</v>
      </c>
      <c r="U29">
        <f t="shared" si="12"/>
        <v>29.261472882320962</v>
      </c>
      <c r="V29">
        <f t="shared" si="13"/>
        <v>29.933316129032299</v>
      </c>
      <c r="W29">
        <f t="shared" si="14"/>
        <v>4.2441583237038873</v>
      </c>
      <c r="X29">
        <f t="shared" si="15"/>
        <v>64.426494091243185</v>
      </c>
      <c r="Y29">
        <f t="shared" si="16"/>
        <v>2.444977335600548</v>
      </c>
      <c r="Z29">
        <f t="shared" si="17"/>
        <v>3.7949874039985478</v>
      </c>
      <c r="AA29">
        <f t="shared" si="18"/>
        <v>1.7991809881033394</v>
      </c>
      <c r="AB29">
        <f t="shared" si="19"/>
        <v>-14.417829587796284</v>
      </c>
      <c r="AC29">
        <f t="shared" si="20"/>
        <v>-309.72343440828752</v>
      </c>
      <c r="AD29">
        <f t="shared" si="21"/>
        <v>-22.931494806995385</v>
      </c>
      <c r="AE29">
        <f t="shared" si="22"/>
        <v>-115.78357465240842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54006.771589215939</v>
      </c>
      <c r="AK29" t="s">
        <v>294</v>
      </c>
      <c r="AL29">
        <v>0</v>
      </c>
      <c r="AM29">
        <v>0</v>
      </c>
      <c r="AN29">
        <v>0</v>
      </c>
      <c r="AO29" t="e">
        <f t="shared" si="26"/>
        <v>#DIV/0!</v>
      </c>
      <c r="AP29">
        <v>-1</v>
      </c>
      <c r="AQ29" t="s">
        <v>350</v>
      </c>
      <c r="AR29">
        <v>15440.5</v>
      </c>
      <c r="AS29">
        <v>752.68596153846204</v>
      </c>
      <c r="AT29">
        <v>911.91</v>
      </c>
      <c r="AU29">
        <f t="shared" si="27"/>
        <v>0.17460499222679648</v>
      </c>
      <c r="AV29">
        <v>0.5</v>
      </c>
      <c r="AW29">
        <f t="shared" si="28"/>
        <v>1180.1745499415842</v>
      </c>
      <c r="AX29">
        <f t="shared" si="29"/>
        <v>9.9885460287308554</v>
      </c>
      <c r="AY29">
        <f t="shared" si="30"/>
        <v>103.03218405940667</v>
      </c>
      <c r="AZ29">
        <f t="shared" si="31"/>
        <v>9.3109498330350895E-3</v>
      </c>
      <c r="BA29">
        <f t="shared" si="32"/>
        <v>-1</v>
      </c>
      <c r="BB29" t="s">
        <v>351</v>
      </c>
      <c r="BC29">
        <v>752.68596153846204</v>
      </c>
      <c r="BD29">
        <v>550.45000000000005</v>
      </c>
      <c r="BE29">
        <f t="shared" si="33"/>
        <v>0.39637683543332125</v>
      </c>
      <c r="BF29">
        <f t="shared" si="34"/>
        <v>0.44050251331139811</v>
      </c>
      <c r="BG29">
        <f t="shared" si="35"/>
        <v>1.6566627304932326</v>
      </c>
      <c r="BH29">
        <f t="shared" si="36"/>
        <v>0.17460499222679643</v>
      </c>
      <c r="BI29" t="e">
        <f t="shared" si="37"/>
        <v>#DIV/0!</v>
      </c>
      <c r="BJ29">
        <f t="shared" si="38"/>
        <v>0.32214578302569913</v>
      </c>
      <c r="BK29">
        <f t="shared" si="39"/>
        <v>0.67785421697430093</v>
      </c>
      <c r="BL29">
        <f t="shared" si="40"/>
        <v>1399.9874193548401</v>
      </c>
      <c r="BM29">
        <f t="shared" si="41"/>
        <v>1180.1745499415842</v>
      </c>
      <c r="BN29">
        <f t="shared" si="42"/>
        <v>0.84298939663718353</v>
      </c>
      <c r="BO29">
        <f t="shared" si="43"/>
        <v>0.19597879327436693</v>
      </c>
      <c r="BP29">
        <v>6</v>
      </c>
      <c r="BQ29">
        <v>0.5</v>
      </c>
      <c r="BR29" t="s">
        <v>297</v>
      </c>
      <c r="BS29">
        <v>2</v>
      </c>
      <c r="BT29">
        <v>1608317248.5999999</v>
      </c>
      <c r="BU29">
        <v>899.93048387096803</v>
      </c>
      <c r="BV29">
        <v>912.26954838709696</v>
      </c>
      <c r="BW29">
        <v>23.8230258064516</v>
      </c>
      <c r="BX29">
        <v>23.440058064516101</v>
      </c>
      <c r="BY29">
        <v>899.90180645161297</v>
      </c>
      <c r="BZ29">
        <v>23.484448387096801</v>
      </c>
      <c r="CA29">
        <v>500.01025806451599</v>
      </c>
      <c r="CB29">
        <v>102.530838709677</v>
      </c>
      <c r="CC29">
        <v>0.100009087096774</v>
      </c>
      <c r="CD29">
        <v>28.000667741935501</v>
      </c>
      <c r="CE29">
        <v>29.933316129032299</v>
      </c>
      <c r="CF29">
        <v>999.9</v>
      </c>
      <c r="CG29">
        <v>0</v>
      </c>
      <c r="CH29">
        <v>0</v>
      </c>
      <c r="CI29">
        <v>9994.5209677419407</v>
      </c>
      <c r="CJ29">
        <v>0</v>
      </c>
      <c r="CK29">
        <v>150.214483870968</v>
      </c>
      <c r="CL29">
        <v>1399.9874193548401</v>
      </c>
      <c r="CM29">
        <v>0.89999512903225798</v>
      </c>
      <c r="CN29">
        <v>0.10000484193548401</v>
      </c>
      <c r="CO29">
        <v>0</v>
      </c>
      <c r="CP29">
        <v>752.72503225806497</v>
      </c>
      <c r="CQ29">
        <v>4.9994800000000001</v>
      </c>
      <c r="CR29">
        <v>10921.6483870968</v>
      </c>
      <c r="CS29">
        <v>11417.4774193548</v>
      </c>
      <c r="CT29">
        <v>46.852645161290297</v>
      </c>
      <c r="CU29">
        <v>48.561999999999998</v>
      </c>
      <c r="CV29">
        <v>47.703258064516099</v>
      </c>
      <c r="CW29">
        <v>48.174999999999997</v>
      </c>
      <c r="CX29">
        <v>48.870870967741901</v>
      </c>
      <c r="CY29">
        <v>1255.4835483871</v>
      </c>
      <c r="CZ29">
        <v>139.50387096774199</v>
      </c>
      <c r="DA29">
        <v>0</v>
      </c>
      <c r="DB29">
        <v>119.60000014305101</v>
      </c>
      <c r="DC29">
        <v>0</v>
      </c>
      <c r="DD29">
        <v>752.68596153846204</v>
      </c>
      <c r="DE29">
        <v>-8.6750427382874005</v>
      </c>
      <c r="DF29">
        <v>-123.979487272211</v>
      </c>
      <c r="DG29">
        <v>10921.0307692308</v>
      </c>
      <c r="DH29">
        <v>15</v>
      </c>
      <c r="DI29">
        <v>1608316804.5999999</v>
      </c>
      <c r="DJ29" t="s">
        <v>335</v>
      </c>
      <c r="DK29">
        <v>1608316804.5999999</v>
      </c>
      <c r="DL29">
        <v>1608316799.0999999</v>
      </c>
      <c r="DM29">
        <v>11</v>
      </c>
      <c r="DN29">
        <v>0.28699999999999998</v>
      </c>
      <c r="DO29">
        <v>-4.0000000000000001E-3</v>
      </c>
      <c r="DP29">
        <v>0.45100000000000001</v>
      </c>
      <c r="DQ29">
        <v>0.316</v>
      </c>
      <c r="DR29">
        <v>510</v>
      </c>
      <c r="DS29">
        <v>23</v>
      </c>
      <c r="DT29">
        <v>0.19</v>
      </c>
      <c r="DU29">
        <v>0.11</v>
      </c>
      <c r="DV29">
        <v>9.9911425641718399</v>
      </c>
      <c r="DW29">
        <v>-0.83200448382855496</v>
      </c>
      <c r="DX29">
        <v>7.0733951245806101E-2</v>
      </c>
      <c r="DY29">
        <v>0</v>
      </c>
      <c r="DZ29">
        <v>-12.337006666666699</v>
      </c>
      <c r="EA29">
        <v>0.76316262513903999</v>
      </c>
      <c r="EB29">
        <v>6.7801022280067402E-2</v>
      </c>
      <c r="EC29">
        <v>0</v>
      </c>
      <c r="ED29">
        <v>0.38430516666666698</v>
      </c>
      <c r="EE29">
        <v>0.246859007786429</v>
      </c>
      <c r="EF29">
        <v>1.9466225164085801E-2</v>
      </c>
      <c r="EG29">
        <v>0</v>
      </c>
      <c r="EH29">
        <v>0</v>
      </c>
      <c r="EI29">
        <v>3</v>
      </c>
      <c r="EJ29" t="s">
        <v>352</v>
      </c>
      <c r="EK29">
        <v>100</v>
      </c>
      <c r="EL29">
        <v>100</v>
      </c>
      <c r="EM29">
        <v>2.9000000000000001E-2</v>
      </c>
      <c r="EN29">
        <v>0.33850000000000002</v>
      </c>
      <c r="EO29">
        <v>0.71028384664075805</v>
      </c>
      <c r="EP29">
        <v>-1.6043650578588901E-5</v>
      </c>
      <c r="EQ29">
        <v>-1.15305589960158E-6</v>
      </c>
      <c r="ER29">
        <v>3.6581349982770798E-10</v>
      </c>
      <c r="ES29">
        <v>-0.17023689120148999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7.5</v>
      </c>
      <c r="FB29">
        <v>7.6</v>
      </c>
      <c r="FC29">
        <v>2</v>
      </c>
      <c r="FD29">
        <v>503.61900000000003</v>
      </c>
      <c r="FE29">
        <v>481.79599999999999</v>
      </c>
      <c r="FF29">
        <v>23.211200000000002</v>
      </c>
      <c r="FG29">
        <v>35.968899999999998</v>
      </c>
      <c r="FH29">
        <v>30.0001</v>
      </c>
      <c r="FI29">
        <v>36.000900000000001</v>
      </c>
      <c r="FJ29">
        <v>36.044699999999999</v>
      </c>
      <c r="FK29">
        <v>37.339199999999998</v>
      </c>
      <c r="FL29">
        <v>19.086300000000001</v>
      </c>
      <c r="FM29">
        <v>65.739699999999999</v>
      </c>
      <c r="FN29">
        <v>23.203399999999998</v>
      </c>
      <c r="FO29">
        <v>912.27300000000002</v>
      </c>
      <c r="FP29">
        <v>23.325600000000001</v>
      </c>
      <c r="FQ29">
        <v>97.482900000000001</v>
      </c>
      <c r="FR29">
        <v>101.483</v>
      </c>
    </row>
    <row r="30" spans="1:174" x14ac:dyDescent="0.25">
      <c r="A30">
        <v>14</v>
      </c>
      <c r="B30">
        <v>1608317377.0999999</v>
      </c>
      <c r="C30">
        <v>1387.0999999046301</v>
      </c>
      <c r="D30" t="s">
        <v>353</v>
      </c>
      <c r="E30" t="s">
        <v>354</v>
      </c>
      <c r="F30" t="s">
        <v>292</v>
      </c>
      <c r="G30" t="s">
        <v>293</v>
      </c>
      <c r="H30">
        <v>1608317369.0999999</v>
      </c>
      <c r="I30">
        <f t="shared" si="0"/>
        <v>2.6988717915638625E-4</v>
      </c>
      <c r="J30">
        <f t="shared" si="1"/>
        <v>0.26988717915638627</v>
      </c>
      <c r="K30">
        <f t="shared" si="2"/>
        <v>11.22848089626056</v>
      </c>
      <c r="L30">
        <f t="shared" si="3"/>
        <v>1199.7064516129001</v>
      </c>
      <c r="M30">
        <f t="shared" si="4"/>
        <v>-25.07565432599371</v>
      </c>
      <c r="N30">
        <f t="shared" si="5"/>
        <v>-2.5735519543499836</v>
      </c>
      <c r="O30">
        <f t="shared" si="6"/>
        <v>123.12766969331356</v>
      </c>
      <c r="P30">
        <f t="shared" si="7"/>
        <v>1.4910919337865178E-2</v>
      </c>
      <c r="Q30">
        <f t="shared" si="8"/>
        <v>2.9740871767467394</v>
      </c>
      <c r="R30">
        <f t="shared" si="9"/>
        <v>1.4869511899330057E-2</v>
      </c>
      <c r="S30">
        <f t="shared" si="10"/>
        <v>9.2971555816016016E-3</v>
      </c>
      <c r="T30">
        <f t="shared" si="11"/>
        <v>231.29303794601208</v>
      </c>
      <c r="U30">
        <f t="shared" si="12"/>
        <v>29.258707395037224</v>
      </c>
      <c r="V30">
        <f t="shared" si="13"/>
        <v>29.949258064516101</v>
      </c>
      <c r="W30">
        <f t="shared" si="14"/>
        <v>4.2480481304327942</v>
      </c>
      <c r="X30">
        <f t="shared" si="15"/>
        <v>64.51666798226745</v>
      </c>
      <c r="Y30">
        <f t="shared" si="16"/>
        <v>2.4459979401109662</v>
      </c>
      <c r="Z30">
        <f t="shared" si="17"/>
        <v>3.791265135985098</v>
      </c>
      <c r="AA30">
        <f t="shared" si="18"/>
        <v>1.802050190321828</v>
      </c>
      <c r="AB30">
        <f t="shared" si="19"/>
        <v>-11.902024600796633</v>
      </c>
      <c r="AC30">
        <f t="shared" si="20"/>
        <v>-315.13386732292349</v>
      </c>
      <c r="AD30">
        <f t="shared" si="21"/>
        <v>-23.32027618839642</v>
      </c>
      <c r="AE30">
        <f t="shared" si="22"/>
        <v>-119.06313016610446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54053.550034184984</v>
      </c>
      <c r="AK30" t="s">
        <v>294</v>
      </c>
      <c r="AL30">
        <v>0</v>
      </c>
      <c r="AM30">
        <v>0</v>
      </c>
      <c r="AN30">
        <v>0</v>
      </c>
      <c r="AO30" t="e">
        <f t="shared" si="26"/>
        <v>#DIV/0!</v>
      </c>
      <c r="AP30">
        <v>-1</v>
      </c>
      <c r="AQ30" t="s">
        <v>355</v>
      </c>
      <c r="AR30">
        <v>15441.4</v>
      </c>
      <c r="AS30">
        <v>770.58942307692303</v>
      </c>
      <c r="AT30">
        <v>942.3</v>
      </c>
      <c r="AU30">
        <f t="shared" si="27"/>
        <v>0.182224956938424</v>
      </c>
      <c r="AV30">
        <v>0.5</v>
      </c>
      <c r="AW30">
        <f t="shared" si="28"/>
        <v>1180.1968176834084</v>
      </c>
      <c r="AX30">
        <f t="shared" si="29"/>
        <v>11.22848089626056</v>
      </c>
      <c r="AY30">
        <f t="shared" si="30"/>
        <v>107.53065714061206</v>
      </c>
      <c r="AZ30">
        <f t="shared" si="31"/>
        <v>1.0361391179026963E-2</v>
      </c>
      <c r="BA30">
        <f t="shared" si="32"/>
        <v>-1</v>
      </c>
      <c r="BB30" t="s">
        <v>356</v>
      </c>
      <c r="BC30">
        <v>770.58942307692303</v>
      </c>
      <c r="BD30">
        <v>559.66</v>
      </c>
      <c r="BE30">
        <f t="shared" si="33"/>
        <v>0.4060702536347236</v>
      </c>
      <c r="BF30">
        <f t="shared" si="34"/>
        <v>0.4487522917705335</v>
      </c>
      <c r="BG30">
        <f t="shared" si="35"/>
        <v>1.6837008183540008</v>
      </c>
      <c r="BH30">
        <f t="shared" si="36"/>
        <v>0.182224956938424</v>
      </c>
      <c r="BI30" t="e">
        <f t="shared" si="37"/>
        <v>#DIV/0!</v>
      </c>
      <c r="BJ30">
        <f t="shared" si="38"/>
        <v>0.3259176678152072</v>
      </c>
      <c r="BK30">
        <f t="shared" si="39"/>
        <v>0.67408233218479285</v>
      </c>
      <c r="BL30">
        <f t="shared" si="40"/>
        <v>1400.01419354839</v>
      </c>
      <c r="BM30">
        <f t="shared" si="41"/>
        <v>1180.1968176834084</v>
      </c>
      <c r="BN30">
        <f t="shared" si="42"/>
        <v>0.84298918048263072</v>
      </c>
      <c r="BO30">
        <f t="shared" si="43"/>
        <v>0.19597836096526161</v>
      </c>
      <c r="BP30">
        <v>6</v>
      </c>
      <c r="BQ30">
        <v>0.5</v>
      </c>
      <c r="BR30" t="s">
        <v>297</v>
      </c>
      <c r="BS30">
        <v>2</v>
      </c>
      <c r="BT30">
        <v>1608317369.0999999</v>
      </c>
      <c r="BU30">
        <v>1199.7064516129001</v>
      </c>
      <c r="BV30">
        <v>1213.56870967742</v>
      </c>
      <c r="BW30">
        <v>23.832819354838701</v>
      </c>
      <c r="BX30">
        <v>23.5166838709677</v>
      </c>
      <c r="BY30">
        <v>1200.0425806451599</v>
      </c>
      <c r="BZ30">
        <v>23.4938258064516</v>
      </c>
      <c r="CA30">
        <v>500.01664516129</v>
      </c>
      <c r="CB30">
        <v>102.531483870968</v>
      </c>
      <c r="CC30">
        <v>0.10001363225806501</v>
      </c>
      <c r="CD30">
        <v>27.983835483871001</v>
      </c>
      <c r="CE30">
        <v>29.949258064516101</v>
      </c>
      <c r="CF30">
        <v>999.9</v>
      </c>
      <c r="CG30">
        <v>0</v>
      </c>
      <c r="CH30">
        <v>0</v>
      </c>
      <c r="CI30">
        <v>10002.8977419355</v>
      </c>
      <c r="CJ30">
        <v>0</v>
      </c>
      <c r="CK30">
        <v>150.70222580645199</v>
      </c>
      <c r="CL30">
        <v>1400.01419354839</v>
      </c>
      <c r="CM30">
        <v>0.90000335483870997</v>
      </c>
      <c r="CN30">
        <v>9.9996732258064505E-2</v>
      </c>
      <c r="CO30">
        <v>0</v>
      </c>
      <c r="CP30">
        <v>770.65912903225797</v>
      </c>
      <c r="CQ30">
        <v>4.9994800000000001</v>
      </c>
      <c r="CR30">
        <v>11127.393548387099</v>
      </c>
      <c r="CS30">
        <v>11417.7</v>
      </c>
      <c r="CT30">
        <v>46.822225806451598</v>
      </c>
      <c r="CU30">
        <v>48.558</v>
      </c>
      <c r="CV30">
        <v>47.673000000000002</v>
      </c>
      <c r="CW30">
        <v>48.151000000000003</v>
      </c>
      <c r="CX30">
        <v>48.854612903225799</v>
      </c>
      <c r="CY30">
        <v>1255.51774193548</v>
      </c>
      <c r="CZ30">
        <v>139.496451612903</v>
      </c>
      <c r="DA30">
        <v>0</v>
      </c>
      <c r="DB30">
        <v>119.700000047684</v>
      </c>
      <c r="DC30">
        <v>0</v>
      </c>
      <c r="DD30">
        <v>770.58942307692303</v>
      </c>
      <c r="DE30">
        <v>-9.6052307679045992</v>
      </c>
      <c r="DF30">
        <v>-143.39829059924699</v>
      </c>
      <c r="DG30">
        <v>11126.538461538499</v>
      </c>
      <c r="DH30">
        <v>15</v>
      </c>
      <c r="DI30">
        <v>1608316804.5999999</v>
      </c>
      <c r="DJ30" t="s">
        <v>335</v>
      </c>
      <c r="DK30">
        <v>1608316804.5999999</v>
      </c>
      <c r="DL30">
        <v>1608316799.0999999</v>
      </c>
      <c r="DM30">
        <v>11</v>
      </c>
      <c r="DN30">
        <v>0.28699999999999998</v>
      </c>
      <c r="DO30">
        <v>-4.0000000000000001E-3</v>
      </c>
      <c r="DP30">
        <v>0.45100000000000001</v>
      </c>
      <c r="DQ30">
        <v>0.316</v>
      </c>
      <c r="DR30">
        <v>510</v>
      </c>
      <c r="DS30">
        <v>23</v>
      </c>
      <c r="DT30">
        <v>0.19</v>
      </c>
      <c r="DU30">
        <v>0.11</v>
      </c>
      <c r="DV30">
        <v>11.2548110884441</v>
      </c>
      <c r="DW30">
        <v>-2.1371283656950499</v>
      </c>
      <c r="DX30">
        <v>0.18442142605231099</v>
      </c>
      <c r="DY30">
        <v>0</v>
      </c>
      <c r="DZ30">
        <v>-13.870926666666699</v>
      </c>
      <c r="EA30">
        <v>2.42892280311457</v>
      </c>
      <c r="EB30">
        <v>0.21008617745000599</v>
      </c>
      <c r="EC30">
        <v>0</v>
      </c>
      <c r="ED30">
        <v>0.31589553333333298</v>
      </c>
      <c r="EE30">
        <v>6.7477962180199899E-2</v>
      </c>
      <c r="EF30">
        <v>4.8956941947888204E-3</v>
      </c>
      <c r="EG30">
        <v>1</v>
      </c>
      <c r="EH30">
        <v>1</v>
      </c>
      <c r="EI30">
        <v>3</v>
      </c>
      <c r="EJ30" t="s">
        <v>299</v>
      </c>
      <c r="EK30">
        <v>100</v>
      </c>
      <c r="EL30">
        <v>100</v>
      </c>
      <c r="EM30">
        <v>-0.34</v>
      </c>
      <c r="EN30">
        <v>0.3392</v>
      </c>
      <c r="EO30">
        <v>0.71028384664075805</v>
      </c>
      <c r="EP30">
        <v>-1.6043650578588901E-5</v>
      </c>
      <c r="EQ30">
        <v>-1.15305589960158E-6</v>
      </c>
      <c r="ER30">
        <v>3.6581349982770798E-10</v>
      </c>
      <c r="ES30">
        <v>-0.17023689120148999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9.5</v>
      </c>
      <c r="FB30">
        <v>9.6</v>
      </c>
      <c r="FC30">
        <v>2</v>
      </c>
      <c r="FD30">
        <v>503.60899999999998</v>
      </c>
      <c r="FE30">
        <v>482.279</v>
      </c>
      <c r="FF30">
        <v>23.1066</v>
      </c>
      <c r="FG30">
        <v>35.999200000000002</v>
      </c>
      <c r="FH30">
        <v>30.0001</v>
      </c>
      <c r="FI30">
        <v>36.013599999999997</v>
      </c>
      <c r="FJ30">
        <v>36.053899999999999</v>
      </c>
      <c r="FK30">
        <v>47.160800000000002</v>
      </c>
      <c r="FL30">
        <v>18.415299999999998</v>
      </c>
      <c r="FM30">
        <v>65.739699999999999</v>
      </c>
      <c r="FN30">
        <v>23.110600000000002</v>
      </c>
      <c r="FO30">
        <v>1213.54</v>
      </c>
      <c r="FP30">
        <v>23.540400000000002</v>
      </c>
      <c r="FQ30">
        <v>97.475899999999996</v>
      </c>
      <c r="FR30">
        <v>101.47499999999999</v>
      </c>
    </row>
    <row r="31" spans="1:174" x14ac:dyDescent="0.25">
      <c r="A31">
        <v>15</v>
      </c>
      <c r="B31">
        <v>1608317488.0999999</v>
      </c>
      <c r="C31">
        <v>1498.0999999046301</v>
      </c>
      <c r="D31" t="s">
        <v>357</v>
      </c>
      <c r="E31" t="s">
        <v>358</v>
      </c>
      <c r="F31" t="s">
        <v>292</v>
      </c>
      <c r="G31" t="s">
        <v>293</v>
      </c>
      <c r="H31">
        <v>1608317480.3499999</v>
      </c>
      <c r="I31">
        <f t="shared" si="0"/>
        <v>2.3914680714702492E-4</v>
      </c>
      <c r="J31">
        <f t="shared" si="1"/>
        <v>0.23914680714702491</v>
      </c>
      <c r="K31">
        <f t="shared" si="2"/>
        <v>10.459970202153087</v>
      </c>
      <c r="L31">
        <f t="shared" si="3"/>
        <v>1399.58666666667</v>
      </c>
      <c r="M31">
        <f t="shared" si="4"/>
        <v>98.492761163871307</v>
      </c>
      <c r="N31">
        <f t="shared" si="5"/>
        <v>10.10885383538273</v>
      </c>
      <c r="O31">
        <f t="shared" si="6"/>
        <v>143.64727799380333</v>
      </c>
      <c r="P31">
        <f t="shared" si="7"/>
        <v>1.3110703781671678E-2</v>
      </c>
      <c r="Q31">
        <f t="shared" si="8"/>
        <v>2.9736504388192992</v>
      </c>
      <c r="R31">
        <f t="shared" si="9"/>
        <v>1.3078674855010006E-2</v>
      </c>
      <c r="S31">
        <f t="shared" si="10"/>
        <v>8.1770428815058048E-3</v>
      </c>
      <c r="T31">
        <f t="shared" si="11"/>
        <v>231.29033914222904</v>
      </c>
      <c r="U31">
        <f t="shared" si="12"/>
        <v>29.263925182829229</v>
      </c>
      <c r="V31">
        <f t="shared" si="13"/>
        <v>29.962123333333299</v>
      </c>
      <c r="W31">
        <f t="shared" si="14"/>
        <v>4.2511895004950242</v>
      </c>
      <c r="X31">
        <f t="shared" si="15"/>
        <v>64.253212540416257</v>
      </c>
      <c r="Y31">
        <f t="shared" si="16"/>
        <v>2.4356088499782875</v>
      </c>
      <c r="Z31">
        <f t="shared" si="17"/>
        <v>3.7906413604553268</v>
      </c>
      <c r="AA31">
        <f t="shared" si="18"/>
        <v>1.8155806505167367</v>
      </c>
      <c r="AB31">
        <f t="shared" si="19"/>
        <v>-10.546374195183798</v>
      </c>
      <c r="AC31">
        <f t="shared" si="20"/>
        <v>-317.60252620722724</v>
      </c>
      <c r="AD31">
        <f t="shared" si="21"/>
        <v>-23.50758840976383</v>
      </c>
      <c r="AE31">
        <f t="shared" si="22"/>
        <v>-120.36614966994583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54041.336521709665</v>
      </c>
      <c r="AK31" t="s">
        <v>294</v>
      </c>
      <c r="AL31">
        <v>0</v>
      </c>
      <c r="AM31">
        <v>0</v>
      </c>
      <c r="AN31">
        <v>0</v>
      </c>
      <c r="AO31" t="e">
        <f t="shared" si="26"/>
        <v>#DIV/0!</v>
      </c>
      <c r="AP31">
        <v>-1</v>
      </c>
      <c r="AQ31" t="s">
        <v>359</v>
      </c>
      <c r="AR31">
        <v>15441.5</v>
      </c>
      <c r="AS31">
        <v>764.16011538461498</v>
      </c>
      <c r="AT31">
        <v>932.8</v>
      </c>
      <c r="AU31">
        <f t="shared" si="27"/>
        <v>0.18078889860139902</v>
      </c>
      <c r="AV31">
        <v>0.5</v>
      </c>
      <c r="AW31">
        <f t="shared" si="28"/>
        <v>1180.1856715542579</v>
      </c>
      <c r="AX31">
        <f t="shared" si="29"/>
        <v>10.459970202153087</v>
      </c>
      <c r="AY31">
        <f t="shared" si="30"/>
        <v>106.68223385272336</v>
      </c>
      <c r="AZ31">
        <f t="shared" si="31"/>
        <v>9.71031124878915E-3</v>
      </c>
      <c r="BA31">
        <f t="shared" si="32"/>
        <v>-1</v>
      </c>
      <c r="BB31" t="s">
        <v>360</v>
      </c>
      <c r="BC31">
        <v>764.16011538461498</v>
      </c>
      <c r="BD31">
        <v>559</v>
      </c>
      <c r="BE31">
        <f t="shared" si="33"/>
        <v>0.40072898799313894</v>
      </c>
      <c r="BF31">
        <f t="shared" si="34"/>
        <v>0.45115003909947832</v>
      </c>
      <c r="BG31">
        <f t="shared" si="35"/>
        <v>1.6686940966010733</v>
      </c>
      <c r="BH31">
        <f t="shared" si="36"/>
        <v>0.18078889860139899</v>
      </c>
      <c r="BI31" t="e">
        <f t="shared" si="37"/>
        <v>#DIV/0!</v>
      </c>
      <c r="BJ31">
        <f t="shared" si="38"/>
        <v>0.33002621673034499</v>
      </c>
      <c r="BK31">
        <f t="shared" si="39"/>
        <v>0.66997378326965507</v>
      </c>
      <c r="BL31">
        <f t="shared" si="40"/>
        <v>1400.00133333333</v>
      </c>
      <c r="BM31">
        <f t="shared" si="41"/>
        <v>1180.1856715542579</v>
      </c>
      <c r="BN31">
        <f t="shared" si="42"/>
        <v>0.84298896254926947</v>
      </c>
      <c r="BO31">
        <f t="shared" si="43"/>
        <v>0.19597792509853879</v>
      </c>
      <c r="BP31">
        <v>6</v>
      </c>
      <c r="BQ31">
        <v>0.5</v>
      </c>
      <c r="BR31" t="s">
        <v>297</v>
      </c>
      <c r="BS31">
        <v>2</v>
      </c>
      <c r="BT31">
        <v>1608317480.3499999</v>
      </c>
      <c r="BU31">
        <v>1399.58666666667</v>
      </c>
      <c r="BV31">
        <v>1412.54</v>
      </c>
      <c r="BW31">
        <v>23.7306666666667</v>
      </c>
      <c r="BX31">
        <v>23.450506666666701</v>
      </c>
      <c r="BY31">
        <v>1400.1186666666699</v>
      </c>
      <c r="BZ31">
        <v>23.415666666666699</v>
      </c>
      <c r="CA31">
        <v>500.010766666667</v>
      </c>
      <c r="CB31">
        <v>102.5355</v>
      </c>
      <c r="CC31">
        <v>0.100000476666667</v>
      </c>
      <c r="CD31">
        <v>27.981013333333301</v>
      </c>
      <c r="CE31">
        <v>29.962123333333299</v>
      </c>
      <c r="CF31">
        <v>999.9</v>
      </c>
      <c r="CG31">
        <v>0</v>
      </c>
      <c r="CH31">
        <v>0</v>
      </c>
      <c r="CI31">
        <v>10000.035</v>
      </c>
      <c r="CJ31">
        <v>0</v>
      </c>
      <c r="CK31">
        <v>150.53636666666699</v>
      </c>
      <c r="CL31">
        <v>1400.00133333333</v>
      </c>
      <c r="CM31">
        <v>0.90001216666666695</v>
      </c>
      <c r="CN31">
        <v>9.9987999999999994E-2</v>
      </c>
      <c r="CO31">
        <v>0</v>
      </c>
      <c r="CP31">
        <v>764.15936666666698</v>
      </c>
      <c r="CQ31">
        <v>4.9994800000000001</v>
      </c>
      <c r="CR31">
        <v>11070.803333333301</v>
      </c>
      <c r="CS31">
        <v>11417.64</v>
      </c>
      <c r="CT31">
        <v>46.824733333333299</v>
      </c>
      <c r="CU31">
        <v>48.537199999999999</v>
      </c>
      <c r="CV31">
        <v>47.674799999999998</v>
      </c>
      <c r="CW31">
        <v>48.207999999999998</v>
      </c>
      <c r="CX31">
        <v>48.845599999999997</v>
      </c>
      <c r="CY31">
        <v>1255.5163333333301</v>
      </c>
      <c r="CZ31">
        <v>139.48500000000001</v>
      </c>
      <c r="DA31">
        <v>0</v>
      </c>
      <c r="DB31">
        <v>109.89999985694899</v>
      </c>
      <c r="DC31">
        <v>0</v>
      </c>
      <c r="DD31">
        <v>764.16011538461498</v>
      </c>
      <c r="DE31">
        <v>-8.78745300187048</v>
      </c>
      <c r="DF31">
        <v>-82.058119759958899</v>
      </c>
      <c r="DG31">
        <v>11070.9769230769</v>
      </c>
      <c r="DH31">
        <v>15</v>
      </c>
      <c r="DI31">
        <v>1608317510.5999999</v>
      </c>
      <c r="DJ31" t="s">
        <v>361</v>
      </c>
      <c r="DK31">
        <v>1608317510.5999999</v>
      </c>
      <c r="DL31">
        <v>1608317505.0999999</v>
      </c>
      <c r="DM31">
        <v>12</v>
      </c>
      <c r="DN31">
        <v>0.05</v>
      </c>
      <c r="DO31">
        <v>-8.0000000000000002E-3</v>
      </c>
      <c r="DP31">
        <v>-0.53200000000000003</v>
      </c>
      <c r="DQ31">
        <v>0.315</v>
      </c>
      <c r="DR31">
        <v>1413</v>
      </c>
      <c r="DS31">
        <v>23</v>
      </c>
      <c r="DT31">
        <v>0.11</v>
      </c>
      <c r="DU31">
        <v>0.1</v>
      </c>
      <c r="DV31">
        <v>10.468391159697701</v>
      </c>
      <c r="DW31">
        <v>-0.26977739648409998</v>
      </c>
      <c r="DX31">
        <v>0.123128523496131</v>
      </c>
      <c r="DY31">
        <v>1</v>
      </c>
      <c r="DZ31">
        <v>-12.992039999999999</v>
      </c>
      <c r="EA31">
        <v>8.4766184649603504E-2</v>
      </c>
      <c r="EB31">
        <v>0.14806197486188</v>
      </c>
      <c r="EC31">
        <v>1</v>
      </c>
      <c r="ED31">
        <v>0.300721666666667</v>
      </c>
      <c r="EE31">
        <v>-2.0568720800889801E-2</v>
      </c>
      <c r="EF31">
        <v>1.54456641884454E-3</v>
      </c>
      <c r="EG31">
        <v>1</v>
      </c>
      <c r="EH31">
        <v>3</v>
      </c>
      <c r="EI31">
        <v>3</v>
      </c>
      <c r="EJ31" t="s">
        <v>305</v>
      </c>
      <c r="EK31">
        <v>100</v>
      </c>
      <c r="EL31">
        <v>100</v>
      </c>
      <c r="EM31">
        <v>-0.53200000000000003</v>
      </c>
      <c r="EN31">
        <v>0.315</v>
      </c>
      <c r="EO31">
        <v>0.71028384664075805</v>
      </c>
      <c r="EP31">
        <v>-1.6043650578588901E-5</v>
      </c>
      <c r="EQ31">
        <v>-1.15305589960158E-6</v>
      </c>
      <c r="ER31">
        <v>3.6581349982770798E-10</v>
      </c>
      <c r="ES31">
        <v>-0.17023689120148999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11.4</v>
      </c>
      <c r="FB31">
        <v>11.5</v>
      </c>
      <c r="FC31">
        <v>2</v>
      </c>
      <c r="FD31">
        <v>503.47899999999998</v>
      </c>
      <c r="FE31">
        <v>482.40899999999999</v>
      </c>
      <c r="FF31">
        <v>23.243500000000001</v>
      </c>
      <c r="FG31">
        <v>36.070099999999996</v>
      </c>
      <c r="FH31">
        <v>30.000399999999999</v>
      </c>
      <c r="FI31">
        <v>36.061</v>
      </c>
      <c r="FJ31">
        <v>36.100700000000003</v>
      </c>
      <c r="FK31">
        <v>53.3902</v>
      </c>
      <c r="FL31">
        <v>19.030100000000001</v>
      </c>
      <c r="FM31">
        <v>65.739699999999999</v>
      </c>
      <c r="FN31">
        <v>23.256</v>
      </c>
      <c r="FO31">
        <v>1412.54</v>
      </c>
      <c r="FP31">
        <v>23.502199999999998</v>
      </c>
      <c r="FQ31">
        <v>97.461200000000005</v>
      </c>
      <c r="FR31">
        <v>101.456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2020-12-18T12:55:39Z</dcterms:created>
  <dcterms:modified xsi:type="dcterms:W3CDTF">2021-05-04T23:51:44Z</dcterms:modified>
</cp:coreProperties>
</file>