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E5D10AF-31E5-449D-BA96-31FBCBEAACA0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I31" i="1" s="1"/>
  <c r="Y31" i="1"/>
  <c r="X31" i="1"/>
  <c r="W31" i="1"/>
  <c r="P31" i="1"/>
  <c r="N31" i="1"/>
  <c r="K31" i="1"/>
  <c r="J31" i="1"/>
  <c r="AV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K17" i="1" l="1"/>
  <c r="N17" i="1"/>
  <c r="J17" i="1"/>
  <c r="AV17" i="1" s="1"/>
  <c r="AY17" i="1" s="1"/>
  <c r="I17" i="1"/>
  <c r="AH17" i="1"/>
  <c r="J18" i="1"/>
  <c r="AV18" i="1" s="1"/>
  <c r="AY18" i="1" s="1"/>
  <c r="I18" i="1"/>
  <c r="AH18" i="1"/>
  <c r="N18" i="1"/>
  <c r="K18" i="1"/>
  <c r="N27" i="1"/>
  <c r="AH27" i="1"/>
  <c r="K27" i="1"/>
  <c r="J27" i="1"/>
  <c r="AV27" i="1" s="1"/>
  <c r="AY27" i="1" s="1"/>
  <c r="I27" i="1"/>
  <c r="J26" i="1"/>
  <c r="AV26" i="1" s="1"/>
  <c r="AY26" i="1" s="1"/>
  <c r="I26" i="1"/>
  <c r="AH26" i="1"/>
  <c r="N26" i="1"/>
  <c r="K26" i="1"/>
  <c r="N19" i="1"/>
  <c r="K19" i="1"/>
  <c r="AH19" i="1"/>
  <c r="J19" i="1"/>
  <c r="AV19" i="1" s="1"/>
  <c r="AY19" i="1" s="1"/>
  <c r="I19" i="1"/>
  <c r="AA31" i="1"/>
  <c r="K20" i="1"/>
  <c r="J20" i="1"/>
  <c r="AV20" i="1" s="1"/>
  <c r="I20" i="1"/>
  <c r="AH20" i="1"/>
  <c r="N20" i="1"/>
  <c r="I21" i="1"/>
  <c r="AH21" i="1"/>
  <c r="J21" i="1"/>
  <c r="AV21" i="1" s="1"/>
  <c r="AY21" i="1" s="1"/>
  <c r="N21" i="1"/>
  <c r="K21" i="1"/>
  <c r="K28" i="1"/>
  <c r="J28" i="1"/>
  <c r="AV28" i="1" s="1"/>
  <c r="AY28" i="1" s="1"/>
  <c r="I28" i="1"/>
  <c r="AH28" i="1"/>
  <c r="N28" i="1"/>
  <c r="AY31" i="1"/>
  <c r="AU30" i="1"/>
  <c r="AW30" i="1" s="1"/>
  <c r="S30" i="1"/>
  <c r="AU21" i="1"/>
  <c r="AW21" i="1" s="1"/>
  <c r="S21" i="1"/>
  <c r="AU27" i="1"/>
  <c r="AW27" i="1" s="1"/>
  <c r="S27" i="1"/>
  <c r="AU19" i="1"/>
  <c r="AW19" i="1" s="1"/>
  <c r="S19" i="1"/>
  <c r="S20" i="1"/>
  <c r="AU20" i="1"/>
  <c r="AW20" i="1" s="1"/>
  <c r="AH24" i="1"/>
  <c r="N24" i="1"/>
  <c r="I24" i="1"/>
  <c r="K24" i="1"/>
  <c r="J24" i="1"/>
  <c r="AV24" i="1" s="1"/>
  <c r="AY24" i="1" s="1"/>
  <c r="T26" i="1"/>
  <c r="U26" i="1" s="1"/>
  <c r="I29" i="1"/>
  <c r="AH29" i="1"/>
  <c r="N29" i="1"/>
  <c r="J29" i="1"/>
  <c r="AV29" i="1" s="1"/>
  <c r="AY29" i="1" s="1"/>
  <c r="K29" i="1"/>
  <c r="S31" i="1"/>
  <c r="AU31" i="1"/>
  <c r="T18" i="1"/>
  <c r="U18" i="1" s="1"/>
  <c r="AU22" i="1"/>
  <c r="AW22" i="1" s="1"/>
  <c r="S22" i="1"/>
  <c r="AU29" i="1"/>
  <c r="S29" i="1"/>
  <c r="AW31" i="1"/>
  <c r="S23" i="1"/>
  <c r="AU23" i="1"/>
  <c r="AW23" i="1" s="1"/>
  <c r="AW29" i="1"/>
  <c r="AH22" i="1"/>
  <c r="AH30" i="1"/>
  <c r="I22" i="1"/>
  <c r="N23" i="1"/>
  <c r="S24" i="1"/>
  <c r="AH25" i="1"/>
  <c r="I30" i="1"/>
  <c r="J22" i="1"/>
  <c r="AV22" i="1" s="1"/>
  <c r="I25" i="1"/>
  <c r="J30" i="1"/>
  <c r="AV30" i="1" s="1"/>
  <c r="AY30" i="1" s="1"/>
  <c r="K22" i="1"/>
  <c r="AH23" i="1"/>
  <c r="J25" i="1"/>
  <c r="AV25" i="1" s="1"/>
  <c r="AY25" i="1" s="1"/>
  <c r="K30" i="1"/>
  <c r="AH31" i="1"/>
  <c r="S17" i="1"/>
  <c r="I23" i="1"/>
  <c r="S25" i="1"/>
  <c r="J23" i="1"/>
  <c r="AV23" i="1" s="1"/>
  <c r="AY23" i="1" s="1"/>
  <c r="T24" i="1" l="1"/>
  <c r="U24" i="1" s="1"/>
  <c r="AA22" i="1"/>
  <c r="V18" i="1"/>
  <c r="Z18" i="1" s="1"/>
  <c r="AC18" i="1"/>
  <c r="AB18" i="1"/>
  <c r="AA29" i="1"/>
  <c r="AA21" i="1"/>
  <c r="AA17" i="1"/>
  <c r="V26" i="1"/>
  <c r="Z26" i="1" s="1"/>
  <c r="AC26" i="1"/>
  <c r="AB26" i="1"/>
  <c r="T21" i="1"/>
  <c r="U21" i="1" s="1"/>
  <c r="AA28" i="1"/>
  <c r="AA19" i="1"/>
  <c r="Q26" i="1"/>
  <c r="O26" i="1" s="1"/>
  <c r="R26" i="1" s="1"/>
  <c r="L26" i="1" s="1"/>
  <c r="M26" i="1" s="1"/>
  <c r="AA26" i="1"/>
  <c r="AA23" i="1"/>
  <c r="AA25" i="1"/>
  <c r="T20" i="1"/>
  <c r="U20" i="1" s="1"/>
  <c r="T17" i="1"/>
  <c r="U17" i="1" s="1"/>
  <c r="AY22" i="1"/>
  <c r="T31" i="1"/>
  <c r="U31" i="1" s="1"/>
  <c r="T19" i="1"/>
  <c r="U19" i="1" s="1"/>
  <c r="Q19" i="1" s="1"/>
  <c r="O19" i="1" s="1"/>
  <c r="R19" i="1" s="1"/>
  <c r="L19" i="1" s="1"/>
  <c r="M19" i="1" s="1"/>
  <c r="T30" i="1"/>
  <c r="U30" i="1" s="1"/>
  <c r="AA20" i="1"/>
  <c r="T27" i="1"/>
  <c r="U27" i="1" s="1"/>
  <c r="T29" i="1"/>
  <c r="U29" i="1" s="1"/>
  <c r="Q29" i="1" s="1"/>
  <c r="O29" i="1" s="1"/>
  <c r="R29" i="1" s="1"/>
  <c r="L29" i="1" s="1"/>
  <c r="M29" i="1" s="1"/>
  <c r="AA30" i="1"/>
  <c r="AY20" i="1"/>
  <c r="T28" i="1"/>
  <c r="U28" i="1" s="1"/>
  <c r="Q28" i="1" s="1"/>
  <c r="O28" i="1" s="1"/>
  <c r="R28" i="1" s="1"/>
  <c r="L28" i="1" s="1"/>
  <c r="M28" i="1" s="1"/>
  <c r="T23" i="1"/>
  <c r="U23" i="1" s="1"/>
  <c r="T25" i="1"/>
  <c r="U25" i="1" s="1"/>
  <c r="T22" i="1"/>
  <c r="U22" i="1" s="1"/>
  <c r="Q22" i="1" s="1"/>
  <c r="O22" i="1" s="1"/>
  <c r="R22" i="1" s="1"/>
  <c r="L22" i="1" s="1"/>
  <c r="M22" i="1" s="1"/>
  <c r="AA24" i="1"/>
  <c r="Q24" i="1"/>
  <c r="O24" i="1" s="1"/>
  <c r="R24" i="1" s="1"/>
  <c r="L24" i="1" s="1"/>
  <c r="M24" i="1" s="1"/>
  <c r="AA27" i="1"/>
  <c r="Q27" i="1"/>
  <c r="O27" i="1" s="1"/>
  <c r="R27" i="1" s="1"/>
  <c r="L27" i="1" s="1"/>
  <c r="M27" i="1" s="1"/>
  <c r="Q18" i="1"/>
  <c r="O18" i="1" s="1"/>
  <c r="R18" i="1" s="1"/>
  <c r="L18" i="1" s="1"/>
  <c r="M18" i="1" s="1"/>
  <c r="AA18" i="1"/>
  <c r="AD26" i="1" l="1"/>
  <c r="V30" i="1"/>
  <c r="Z30" i="1" s="1"/>
  <c r="AC30" i="1"/>
  <c r="AB30" i="1"/>
  <c r="AC17" i="1"/>
  <c r="AD17" i="1" s="1"/>
  <c r="AB17" i="1"/>
  <c r="V17" i="1"/>
  <c r="Z17" i="1" s="1"/>
  <c r="AD18" i="1"/>
  <c r="V19" i="1"/>
  <c r="Z19" i="1" s="1"/>
  <c r="AC19" i="1"/>
  <c r="AD19" i="1" s="1"/>
  <c r="AB19" i="1"/>
  <c r="AC20" i="1"/>
  <c r="AD20" i="1" s="1"/>
  <c r="V20" i="1"/>
  <c r="Z20" i="1" s="1"/>
  <c r="AB20" i="1"/>
  <c r="Q17" i="1"/>
  <c r="O17" i="1" s="1"/>
  <c r="R17" i="1" s="1"/>
  <c r="L17" i="1" s="1"/>
  <c r="M17" i="1" s="1"/>
  <c r="Q30" i="1"/>
  <c r="O30" i="1" s="1"/>
  <c r="R30" i="1" s="1"/>
  <c r="L30" i="1" s="1"/>
  <c r="M30" i="1" s="1"/>
  <c r="AC25" i="1"/>
  <c r="AB25" i="1"/>
  <c r="V25" i="1"/>
  <c r="Z25" i="1" s="1"/>
  <c r="Q25" i="1"/>
  <c r="O25" i="1" s="1"/>
  <c r="R25" i="1" s="1"/>
  <c r="L25" i="1" s="1"/>
  <c r="M25" i="1" s="1"/>
  <c r="V29" i="1"/>
  <c r="Z29" i="1" s="1"/>
  <c r="AC29" i="1"/>
  <c r="AB29" i="1"/>
  <c r="V27" i="1"/>
  <c r="Z27" i="1" s="1"/>
  <c r="AC27" i="1"/>
  <c r="AB27" i="1"/>
  <c r="V22" i="1"/>
  <c r="Z22" i="1" s="1"/>
  <c r="AC22" i="1"/>
  <c r="AB22" i="1"/>
  <c r="AB23" i="1"/>
  <c r="V23" i="1"/>
  <c r="Z23" i="1" s="1"/>
  <c r="AC23" i="1"/>
  <c r="AD23" i="1" s="1"/>
  <c r="AB31" i="1"/>
  <c r="V31" i="1"/>
  <c r="Z31" i="1" s="1"/>
  <c r="AC31" i="1"/>
  <c r="AD31" i="1" s="1"/>
  <c r="Q31" i="1"/>
  <c r="O31" i="1" s="1"/>
  <c r="R31" i="1" s="1"/>
  <c r="L31" i="1" s="1"/>
  <c r="M31" i="1" s="1"/>
  <c r="Q23" i="1"/>
  <c r="O23" i="1" s="1"/>
  <c r="R23" i="1" s="1"/>
  <c r="L23" i="1" s="1"/>
  <c r="M23" i="1" s="1"/>
  <c r="V21" i="1"/>
  <c r="Z21" i="1" s="1"/>
  <c r="AC21" i="1"/>
  <c r="AB21" i="1"/>
  <c r="Q21" i="1"/>
  <c r="O21" i="1" s="1"/>
  <c r="R21" i="1" s="1"/>
  <c r="L21" i="1" s="1"/>
  <c r="M21" i="1" s="1"/>
  <c r="V24" i="1"/>
  <c r="Z24" i="1" s="1"/>
  <c r="AC24" i="1"/>
  <c r="AB24" i="1"/>
  <c r="AC28" i="1"/>
  <c r="AD28" i="1" s="1"/>
  <c r="V28" i="1"/>
  <c r="Z28" i="1" s="1"/>
  <c r="AB28" i="1"/>
  <c r="Q20" i="1"/>
  <c r="O20" i="1" s="1"/>
  <c r="R20" i="1" s="1"/>
  <c r="L20" i="1" s="1"/>
  <c r="M20" i="1" s="1"/>
  <c r="AD21" i="1" l="1"/>
  <c r="AD29" i="1"/>
  <c r="AD24" i="1"/>
  <c r="AD30" i="1"/>
  <c r="AD22" i="1"/>
  <c r="AD27" i="1"/>
  <c r="AD25" i="1"/>
</calcChain>
</file>

<file path=xl/sharedStrings.xml><?xml version="1.0" encoding="utf-8"?>
<sst xmlns="http://schemas.openxmlformats.org/spreadsheetml/2006/main" count="693" uniqueCount="353">
  <si>
    <t>File opened</t>
  </si>
  <si>
    <t>2020-12-18 12:50:05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</si>
  <si>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</si>
  <si>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</si>
  <si>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</si>
  <si>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</si>
  <si>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</si>
  <si>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</si>
  <si>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</si>
  <si>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</si>
  <si>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</si>
  <si>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</si>
  <si>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</si>
  <si>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</si>
  <si>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</si>
  <si>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</si>
  <si>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</si>
  <si>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</si>
  <si>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</si>
  <si>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</si>
  <si>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</si>
  <si>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</si>
  <si>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</si>
  <si>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12:50:05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</si>
  <si>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</si>
  <si>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</si>
  <si>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</si>
  <si>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</si>
  <si>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</si>
  <si>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</si>
  <si>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</si>
  <si>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</si>
  <si>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</si>
  <si>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</si>
  <si>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</si>
  <si>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</si>
  <si>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</si>
  <si>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</si>
  <si>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</si>
  <si>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</si>
  <si>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</si>
  <si>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</si>
  <si>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</si>
  <si>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</si>
  <si>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</si>
  <si>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</si>
  <si>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</si>
  <si>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</si>
  <si>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</si>
  <si>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</si>
  <si>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</si>
  <si>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</si>
  <si>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</si>
  <si>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</si>
  <si>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</si>
  <si>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</si>
  <si>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</si>
  <si>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</si>
  <si>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</si>
  <si>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</si>
  <si>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</si>
  <si>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</si>
  <si>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</si>
  <si>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</si>
  <si>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</si>
  <si>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</si>
  <si>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</si>
  <si>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</si>
  <si>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</si>
  <si>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</si>
  <si>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</si>
  <si>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</si>
  <si>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</si>
  <si>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</si>
  <si>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</si>
  <si>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</si>
  <si>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</si>
  <si>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</si>
  <si>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</si>
  <si>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</si>
  <si>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</si>
  <si>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</si>
  <si>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</si>
  <si>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</si>
  <si>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</si>
  <si>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</si>
  <si>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</si>
  <si>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</si>
  <si>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</si>
  <si>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</si>
  <si>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</si>
  <si>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</si>
  <si>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</si>
  <si>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</si>
  <si>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</si>
  <si>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</si>
  <si>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</si>
  <si>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</si>
  <si>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</si>
  <si>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</si>
  <si>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</si>
  <si>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</si>
  <si>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</si>
  <si>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</si>
  <si>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</si>
  <si>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</si>
  <si>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</si>
  <si>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</si>
  <si>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</si>
  <si>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</si>
  <si>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</si>
  <si>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</si>
  <si>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</si>
  <si>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</si>
  <si>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</si>
  <si>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</si>
  <si>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</si>
  <si>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</si>
  <si>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</si>
  <si>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</si>
  <si>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</si>
  <si>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</si>
  <si>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</si>
  <si>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</si>
  <si>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</si>
  <si>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</si>
  <si>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</si>
  <si>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</si>
  <si>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</si>
  <si>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</si>
  <si>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</si>
  <si>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</si>
  <si>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</si>
  <si>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</si>
  <si>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</si>
  <si>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</si>
  <si>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</si>
  <si>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</si>
  <si>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</si>
  <si>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</si>
  <si>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</si>
  <si>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</si>
  <si>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</si>
  <si>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</si>
  <si>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</si>
  <si>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</si>
  <si>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</si>
  <si>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</si>
  <si>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</si>
  <si>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</si>
  <si>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</si>
  <si>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</si>
  <si>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</si>
  <si>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</si>
  <si>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</si>
  <si>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</si>
  <si>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</si>
  <si>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</si>
  <si>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</si>
  <si>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</si>
  <si>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</si>
  <si>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</si>
  <si>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</si>
  <si>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</si>
  <si>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</si>
  <si>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</si>
  <si>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</si>
  <si>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</si>
  <si>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</si>
  <si>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</si>
  <si>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</si>
  <si>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</si>
  <si>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</si>
  <si>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</si>
  <si>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</si>
  <si>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</si>
  <si>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</si>
  <si>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</si>
  <si>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</si>
  <si>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</si>
  <si>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</si>
  <si>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</si>
  <si>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</si>
  <si>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</si>
  <si>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</si>
  <si>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</si>
  <si>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</si>
  <si>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</si>
  <si>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</si>
  <si>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</si>
  <si>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</si>
  <si>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</si>
  <si>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</si>
  <si>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</si>
  <si>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</si>
  <si>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</si>
  <si>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</si>
  <si>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</si>
  <si>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</si>
  <si>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</si>
  <si>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</si>
  <si>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</si>
  <si>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</si>
  <si>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</si>
  <si>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</si>
  <si>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</si>
  <si>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</si>
  <si>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</si>
  <si>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</si>
  <si>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</si>
  <si>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</si>
  <si>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</si>
  <si>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</si>
  <si>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</si>
  <si>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</si>
  <si>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</si>
  <si>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</si>
  <si>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</si>
  <si>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</si>
  <si>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</si>
  <si>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</si>
  <si>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</si>
  <si>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</si>
  <si>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</si>
  <si>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</si>
  <si>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</si>
  <si>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</si>
  <si>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</si>
  <si>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</si>
  <si>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</si>
  <si>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</si>
  <si>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</si>
  <si>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</si>
  <si>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</si>
  <si>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</si>
  <si>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</si>
  <si>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</si>
  <si>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</si>
  <si>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</si>
  <si>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</si>
  <si>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</si>
  <si>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</si>
  <si>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</si>
  <si>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</si>
  <si>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</si>
  <si>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</si>
  <si>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</si>
  <si>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</si>
  <si>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</si>
  <si>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</si>
  <si>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</si>
  <si>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</si>
  <si>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</si>
  <si>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</si>
  <si>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</si>
  <si>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</si>
  <si>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</si>
  <si>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</si>
  <si>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</si>
  <si>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</si>
  <si>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</si>
  <si>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</si>
  <si>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</si>
  <si>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</si>
  <si>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</si>
  <si>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</si>
  <si>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</si>
  <si>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</si>
  <si>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</si>
  <si>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</si>
  <si>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</si>
  <si>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</si>
  <si>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</si>
  <si>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</si>
  <si>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</si>
  <si>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</si>
  <si>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</si>
  <si>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</si>
  <si>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</si>
  <si>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</si>
  <si>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</si>
  <si>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</si>
  <si>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</si>
  <si>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12:57:39</t>
  </si>
  <si>
    <t>12:57:39</t>
  </si>
  <si>
    <t>1149</t>
  </si>
  <si>
    <t>_1</t>
  </si>
  <si>
    <t>RECT-4143-20200907-06_33_50</t>
  </si>
  <si>
    <t>RECT-1535-20201218-12_57_41</t>
  </si>
  <si>
    <t>DARK-1536-20201218-12_57_43</t>
  </si>
  <si>
    <t>0: Broadleaf</t>
  </si>
  <si>
    <t>12:57:57</t>
  </si>
  <si>
    <t>1/3</t>
  </si>
  <si>
    <t>20201218 12:59:52</t>
  </si>
  <si>
    <t>12:59:52</t>
  </si>
  <si>
    <t>RECT-1537-20201218-12_59_55</t>
  </si>
  <si>
    <t>DARK-1538-20201218-12_59_57</t>
  </si>
  <si>
    <t>3/3</t>
  </si>
  <si>
    <t>20201218 13:01:53</t>
  </si>
  <si>
    <t>13:01:53</t>
  </si>
  <si>
    <t>RECT-1539-20201218-13_01_55</t>
  </si>
  <si>
    <t>DARK-1540-20201218-13_01_57</t>
  </si>
  <si>
    <t>0/3</t>
  </si>
  <si>
    <t>20201218 13:03:34</t>
  </si>
  <si>
    <t>13:03:34</t>
  </si>
  <si>
    <t>RECT-1541-20201218-13_03_37</t>
  </si>
  <si>
    <t>DARK-1542-20201218-13_03_39</t>
  </si>
  <si>
    <t>20201218 13:04:54</t>
  </si>
  <si>
    <t>13:04:54</t>
  </si>
  <si>
    <t>RECT-1543-20201218-13_04_57</t>
  </si>
  <si>
    <t>DARK-1544-20201218-13_04_59</t>
  </si>
  <si>
    <t>20201218 13:06:12</t>
  </si>
  <si>
    <t>13:06:12</t>
  </si>
  <si>
    <t>RECT-1545-20201218-13_06_15</t>
  </si>
  <si>
    <t>DARK-1546-20201218-13_06_17</t>
  </si>
  <si>
    <t>20201218 13:07:27</t>
  </si>
  <si>
    <t>13:07:27</t>
  </si>
  <si>
    <t>RECT-1547-20201218-13_07_30</t>
  </si>
  <si>
    <t>DARK-1548-20201218-13_07_32</t>
  </si>
  <si>
    <t>20201218 13:08:41</t>
  </si>
  <si>
    <t>13:08:41</t>
  </si>
  <si>
    <t>RECT-1549-20201218-13_08_44</t>
  </si>
  <si>
    <t>DARK-1550-20201218-13_08_46</t>
  </si>
  <si>
    <t>13:09:01</t>
  </si>
  <si>
    <t>20201218 13:10:18</t>
  </si>
  <si>
    <t>13:10:18</t>
  </si>
  <si>
    <t>RECT-1551-20201218-13_10_21</t>
  </si>
  <si>
    <t>DARK-1552-20201218-13_10_23</t>
  </si>
  <si>
    <t>20201218 13:11:25</t>
  </si>
  <si>
    <t>13:11:25</t>
  </si>
  <si>
    <t>RECT-1553-20201218-13_11_28</t>
  </si>
  <si>
    <t>DARK-1554-20201218-13_11_30</t>
  </si>
  <si>
    <t>20201218 13:12:33</t>
  </si>
  <si>
    <t>13:12:33</t>
  </si>
  <si>
    <t>RECT-1555-20201218-13_12_36</t>
  </si>
  <si>
    <t>DARK-1556-20201218-13_12_38</t>
  </si>
  <si>
    <t>20201218 13:13:43</t>
  </si>
  <si>
    <t>13:13:43</t>
  </si>
  <si>
    <t>RECT-1557-20201218-13_13_46</t>
  </si>
  <si>
    <t>DARK-1558-20201218-13_13_48</t>
  </si>
  <si>
    <t>20201218 13:15:14</t>
  </si>
  <si>
    <t>13:15:14</t>
  </si>
  <si>
    <t>RECT-1559-20201218-13_15_17</t>
  </si>
  <si>
    <t>DARK-1560-20201218-13_15_19</t>
  </si>
  <si>
    <t>20201218 13:17:15</t>
  </si>
  <si>
    <t>13:17:15</t>
  </si>
  <si>
    <t>RECT-1561-20201218-13_17_17</t>
  </si>
  <si>
    <t>DARK-1562-20201218-13_17_19</t>
  </si>
  <si>
    <t>20201218 13:19:14</t>
  </si>
  <si>
    <t>13:19:14</t>
  </si>
  <si>
    <t>RECT-1563-20201218-13_19_17</t>
  </si>
  <si>
    <t>DARK-1564-20201218-13_19_19</t>
  </si>
  <si>
    <t>13:19:40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</si>
</sst>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1608325059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1608325051</v>
      </c>
      <c r="I17">
        <f t="shared" ref="I17:I31" si="0">BW17*AG17*(BS17-BT17)/(100*BL17*(1000-AG17*BS17))</f>
        <v>6.2666925663729816E-4</v>
      </c>
      <c r="J17">
        <f t="shared" ref="J17:J31" si="1">BW17*AG17*(BR17-BQ17*(1000-AG17*BT17)/(1000-AG17*BS17))/(100*BL17)</f>
        <v>1.8648798839563967</v>
      </c>
      <c r="K17">
        <f t="shared" ref="K17:K31" si="2">BQ17 - IF(AG17&gt;1, J17*BL17*100/(AI17*CE17), 0)</f>
        <v>400.54116129032201</v>
      </c>
      <c r="L17">
        <f t="shared" ref="L17:L31" si="3">((R17-I17/2)*K17-J17)/(R17+I17/2)</f>
        <v>300.19549858411614</v>
      </c>
      <c r="M17">
        <f t="shared" ref="M17:M31" si="4">L17*(BX17+BY17)/1000</f>
        <v>30.78593736131991</v>
      </c>
      <c r="N17">
        <f t="shared" ref="N17:N31" si="5">(BQ17 - IF(AG17&gt;1, J17*BL17*100/(AI17*CE17), 0))*(BX17+BY17)/1000</f>
        <v>41.076682229660342</v>
      </c>
      <c r="O17">
        <f t="shared" ref="O17:O31" si="6">2/((1/Q17-1/P17)+SIGN(Q17)*SQRT((1/Q17-1/P17)*(1/Q17-1/P17) + 4*BM17/((BM17+1)*(BM17+1))*(2*1/Q17*1/P17-1/P17*1/P17)))</f>
        <v>3.341379726620694E-2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2.9739063429722075</v>
      </c>
      <c r="Q17">
        <f t="shared" ref="Q17:Q31" si="8">I17*(1000-(1000*0.61365*EXP(17.502*U17/(240.97+U17))/(BX17+BY17)+BS17)/2)/(1000*0.61365*EXP(17.502*U17/(240.97+U17))/(BX17+BY17)-BS17)</f>
        <v>3.3206623428195192E-2</v>
      </c>
      <c r="R17">
        <f t="shared" ref="R17:R31" si="9">1/((BM17+1)/(O17/1.6)+1/(P17/1.37)) + BM17/((BM17+1)/(O17/1.6) + BM17/(P17/1.37))</f>
        <v>2.077264615741576E-2</v>
      </c>
      <c r="S17">
        <f t="shared" ref="S17:S31" si="10">(BI17*BK17)</f>
        <v>231.2922530330296</v>
      </c>
      <c r="T17">
        <f t="shared" ref="T17:T31" si="11">(BZ17+(S17+2*0.95*0.0000000567*(((BZ17+$B$7)+273)^4-(BZ17+273)^4)-44100*I17)/(1.84*29.3*P17+8*0.95*0.0000000567*(BZ17+273)^3))</f>
        <v>29.191636293294593</v>
      </c>
      <c r="U17">
        <f t="shared" ref="U17:U31" si="12">($C$7*CA17+$D$7*CB17+$E$7*T17)</f>
        <v>28.686361290322601</v>
      </c>
      <c r="V17">
        <f t="shared" ref="V17:V31" si="13">0.61365*EXP(17.502*U17/(240.97+U17))</f>
        <v>3.9493571794669431</v>
      </c>
      <c r="W17">
        <f t="shared" ref="W17:W31" si="14">(X17/Y17*100)</f>
        <v>54.542976679907618</v>
      </c>
      <c r="X17">
        <f t="shared" ref="X17:X31" si="15">BS17*(BX17+BY17)/1000</f>
        <v>2.0708023259770578</v>
      </c>
      <c r="Y17">
        <f t="shared" ref="Y17:Y31" si="16">0.61365*EXP(17.502*BZ17/(240.97+BZ17))</f>
        <v>3.7966434031091194</v>
      </c>
      <c r="Z17">
        <f t="shared" ref="Z17:Z31" si="17">(V17-BS17*(BX17+BY17)/1000)</f>
        <v>1.8785548534898853</v>
      </c>
      <c r="AA17">
        <f t="shared" ref="AA17:AA31" si="18">(-I17*44100)</f>
        <v>-27.636114217704851</v>
      </c>
      <c r="AB17">
        <f t="shared" ref="AB17:AB31" si="19">2*29.3*P17*0.92*(BZ17-U17)</f>
        <v>-108.73684130188934</v>
      </c>
      <c r="AC17">
        <f t="shared" ref="AC17:AC31" si="20">2*0.95*0.0000000567*(((BZ17+$B$7)+273)^4-(U17+273)^4)</f>
        <v>-7.9976594836728605</v>
      </c>
      <c r="AD17">
        <f t="shared" ref="AD17:AD31" si="21">S17+AC17+AA17+AB17</f>
        <v>86.921638029762534</v>
      </c>
      <c r="AE17">
        <v>27</v>
      </c>
      <c r="AF17">
        <v>5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54042.183877837313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529.85519230769205</v>
      </c>
      <c r="AR17">
        <v>591.97</v>
      </c>
      <c r="AS17">
        <f t="shared" ref="AS17:AS31" si="27">1-AQ17/AR17</f>
        <v>0.10492897898932041</v>
      </c>
      <c r="AT17">
        <v>0.5</v>
      </c>
      <c r="AU17">
        <f t="shared" ref="AU17:AU31" si="28">BI17</f>
        <v>1180.1925027827454</v>
      </c>
      <c r="AV17">
        <f t="shared" ref="AV17:AV31" si="29">J17</f>
        <v>1.8648798839563967</v>
      </c>
      <c r="AW17">
        <f t="shared" ref="AW17:AW31" si="30">AS17*AT17*AU17</f>
        <v>61.918197163922081</v>
      </c>
      <c r="AX17">
        <f t="shared" ref="AX17:AX31" si="31">BC17/AR17</f>
        <v>0.31379968579488832</v>
      </c>
      <c r="AY17">
        <f t="shared" ref="AY17:AY31" si="32">(AV17-AO17)/AU17</f>
        <v>2.0696855453777347E-3</v>
      </c>
      <c r="AZ17">
        <f t="shared" ref="AZ17:AZ31" si="33">(AL17-AR17)/AR17</f>
        <v>4.5105495210905948</v>
      </c>
      <c r="BA17" t="s">
        <v>289</v>
      </c>
      <c r="BB17">
        <v>406.21</v>
      </c>
      <c r="BC17">
        <f t="shared" ref="BC17:BC31" si="34">AR17-BB17</f>
        <v>185.76000000000005</v>
      </c>
      <c r="BD17">
        <f t="shared" ref="BD17:BD31" si="35">(AR17-AQ17)/(AR17-BB17)</f>
        <v>0.3343820396872737</v>
      </c>
      <c r="BE17">
        <f t="shared" ref="BE17:BE31" si="36">(AL17-AR17)/(AL17-BB17)</f>
        <v>0.93495502246250695</v>
      </c>
      <c r="BF17">
        <f t="shared" ref="BF17:BF31" si="37">(AR17-AQ17)/(AR17-AK17)</f>
        <v>-0.50292571578049483</v>
      </c>
      <c r="BG17">
        <f t="shared" ref="BG17:BG31" si="38">(AL17-AR17)/(AL17-AK17)</f>
        <v>1.0484986938860332</v>
      </c>
      <c r="BH17">
        <f t="shared" ref="BH17:BH31" si="39">$B$11*CF17+$C$11*CG17+$F$11*CH17*(1-CK17)</f>
        <v>1400.00903225806</v>
      </c>
      <c r="BI17">
        <f t="shared" ref="BI17:BI31" si="40">BH17*BJ17</f>
        <v>1180.1925027827454</v>
      </c>
      <c r="BJ17">
        <f t="shared" ref="BJ17:BJ31" si="41">($B$11*$D$9+$C$11*$D$9+$F$11*((CU17+CM17)/MAX(CU17+CM17+CV17, 0.1)*$I$9+CV17/MAX(CU17+CM17+CV17, 0.1)*$J$9))/($B$11+$C$11+$F$11)</f>
        <v>0.84298920620478079</v>
      </c>
      <c r="BK17">
        <f t="shared" ref="BK17:BK31" si="42">($B$11*$K$9+$C$11*$K$9+$F$11*((CU17+CM17)/MAX(CU17+CM17+CV17, 0.1)*$P$9+CV17/MAX(CU17+CM17+CV17, 0.1)*$Q$9))/($B$11+$C$11+$F$11)</f>
        <v>0.19597841240956165</v>
      </c>
      <c r="BL17">
        <v>6</v>
      </c>
      <c r="BM17">
        <v>0.5</v>
      </c>
      <c r="BN17" t="s">
        <v>290</v>
      </c>
      <c r="BO17">
        <v>2</v>
      </c>
      <c r="BP17">
        <v>1608325051</v>
      </c>
      <c r="BQ17">
        <v>400.54116129032201</v>
      </c>
      <c r="BR17">
        <v>403.08012903225801</v>
      </c>
      <c r="BS17">
        <v>20.192516129032299</v>
      </c>
      <c r="BT17">
        <v>19.4557258064516</v>
      </c>
      <c r="BU17">
        <v>397.16216129032199</v>
      </c>
      <c r="BV17">
        <v>20.092516129032301</v>
      </c>
      <c r="BW17">
        <v>500.018967741935</v>
      </c>
      <c r="BX17">
        <v>102.453</v>
      </c>
      <c r="BY17">
        <v>9.9961341935483894E-2</v>
      </c>
      <c r="BZ17">
        <v>28.008151612903202</v>
      </c>
      <c r="CA17">
        <v>28.686361290322601</v>
      </c>
      <c r="CB17">
        <v>999.9</v>
      </c>
      <c r="CC17">
        <v>0</v>
      </c>
      <c r="CD17">
        <v>0</v>
      </c>
      <c r="CE17">
        <v>10009.536451612899</v>
      </c>
      <c r="CF17">
        <v>0</v>
      </c>
      <c r="CG17">
        <v>375.06712903225798</v>
      </c>
      <c r="CH17">
        <v>1400.00903225806</v>
      </c>
      <c r="CI17">
        <v>0.90000261290322603</v>
      </c>
      <c r="CJ17">
        <v>9.9996967741935505E-2</v>
      </c>
      <c r="CK17">
        <v>0</v>
      </c>
      <c r="CL17">
        <v>529.84577419354798</v>
      </c>
      <c r="CM17">
        <v>4.9993800000000004</v>
      </c>
      <c r="CN17">
        <v>7492.2648387096797</v>
      </c>
      <c r="CO17">
        <v>11164.416129032301</v>
      </c>
      <c r="CP17">
        <v>47.6046774193548</v>
      </c>
      <c r="CQ17">
        <v>50.221548387096803</v>
      </c>
      <c r="CR17">
        <v>48.487806451612897</v>
      </c>
      <c r="CS17">
        <v>50.037999999999997</v>
      </c>
      <c r="CT17">
        <v>49.241870967741903</v>
      </c>
      <c r="CU17">
        <v>1255.50870967742</v>
      </c>
      <c r="CV17">
        <v>139.49677419354799</v>
      </c>
      <c r="CW17">
        <v>0</v>
      </c>
      <c r="CX17">
        <v>574.59999990463302</v>
      </c>
      <c r="CY17">
        <v>0</v>
      </c>
      <c r="CZ17">
        <v>529.85519230769205</v>
      </c>
      <c r="DA17">
        <v>-0.51634186763371503</v>
      </c>
      <c r="DB17">
        <v>-4.5381196362130698</v>
      </c>
      <c r="DC17">
        <v>7492.2669230769197</v>
      </c>
      <c r="DD17">
        <v>15</v>
      </c>
      <c r="DE17">
        <v>1608325077</v>
      </c>
      <c r="DF17" t="s">
        <v>291</v>
      </c>
      <c r="DG17">
        <v>1608325075.5</v>
      </c>
      <c r="DH17">
        <v>1608325077</v>
      </c>
      <c r="DI17">
        <v>13</v>
      </c>
      <c r="DJ17">
        <v>-1.0389999999999999</v>
      </c>
      <c r="DK17">
        <v>-9.0999999999999998E-2</v>
      </c>
      <c r="DL17">
        <v>3.379</v>
      </c>
      <c r="DM17">
        <v>0.1</v>
      </c>
      <c r="DN17">
        <v>403</v>
      </c>
      <c r="DO17">
        <v>19</v>
      </c>
      <c r="DP17">
        <v>0.41</v>
      </c>
      <c r="DQ17">
        <v>0.12</v>
      </c>
      <c r="DR17">
        <v>0.96156866927384099</v>
      </c>
      <c r="DS17">
        <v>1.47838272575195</v>
      </c>
      <c r="DT17">
        <v>0.12155513561779099</v>
      </c>
      <c r="DU17">
        <v>0</v>
      </c>
      <c r="DV17">
        <v>-1.51156633333333</v>
      </c>
      <c r="DW17">
        <v>-1.6499311234705201</v>
      </c>
      <c r="DX17">
        <v>0.13598302047151201</v>
      </c>
      <c r="DY17">
        <v>0</v>
      </c>
      <c r="DZ17">
        <v>0.82754693333333296</v>
      </c>
      <c r="EA17">
        <v>-3.0938642936595599E-2</v>
      </c>
      <c r="EB17">
        <v>2.42490095926045E-3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3.379</v>
      </c>
      <c r="EJ17">
        <v>0.1</v>
      </c>
      <c r="EK17">
        <v>4.4176999999999698</v>
      </c>
      <c r="EL17">
        <v>0</v>
      </c>
      <c r="EM17">
        <v>0</v>
      </c>
      <c r="EN17">
        <v>0</v>
      </c>
      <c r="EO17">
        <v>0.190859999999997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19.3</v>
      </c>
      <c r="EX17">
        <v>19.3</v>
      </c>
      <c r="EY17">
        <v>2</v>
      </c>
      <c r="EZ17">
        <v>450.85</v>
      </c>
      <c r="FA17">
        <v>512.84</v>
      </c>
      <c r="FB17">
        <v>24.3508</v>
      </c>
      <c r="FC17">
        <v>32.758800000000001</v>
      </c>
      <c r="FD17">
        <v>30.000699999999998</v>
      </c>
      <c r="FE17">
        <v>32.510399999999997</v>
      </c>
      <c r="FF17">
        <v>32.547699999999999</v>
      </c>
      <c r="FG17">
        <v>21.090499999999999</v>
      </c>
      <c r="FH17">
        <v>100</v>
      </c>
      <c r="FI17">
        <v>8.72058</v>
      </c>
      <c r="FJ17">
        <v>24.337299999999999</v>
      </c>
      <c r="FK17">
        <v>402.649</v>
      </c>
      <c r="FL17">
        <v>13.111499999999999</v>
      </c>
      <c r="FM17">
        <v>100.86199999999999</v>
      </c>
      <c r="FN17">
        <v>100.422</v>
      </c>
    </row>
    <row r="18" spans="1:170" x14ac:dyDescent="0.25">
      <c r="A18">
        <v>2</v>
      </c>
      <c r="B18">
        <v>1608325192.5</v>
      </c>
      <c r="C18">
        <v>133.5</v>
      </c>
      <c r="D18" t="s">
        <v>293</v>
      </c>
      <c r="E18" t="s">
        <v>294</v>
      </c>
      <c r="F18" t="s">
        <v>285</v>
      </c>
      <c r="G18" t="s">
        <v>286</v>
      </c>
      <c r="H18">
        <v>1608325184.75</v>
      </c>
      <c r="I18">
        <f t="shared" si="0"/>
        <v>6.5887089151973866E-4</v>
      </c>
      <c r="J18">
        <f t="shared" si="1"/>
        <v>-0.84033863976877654</v>
      </c>
      <c r="K18">
        <f t="shared" si="2"/>
        <v>49.443323333333304</v>
      </c>
      <c r="L18">
        <f t="shared" si="3"/>
        <v>86.905529439192989</v>
      </c>
      <c r="M18">
        <f t="shared" si="4"/>
        <v>8.9126329514497726</v>
      </c>
      <c r="N18">
        <f t="shared" si="5"/>
        <v>5.0706807220843721</v>
      </c>
      <c r="O18">
        <f t="shared" si="6"/>
        <v>3.4157822121950315E-2</v>
      </c>
      <c r="P18">
        <f t="shared" si="7"/>
        <v>2.9721785015522126</v>
      </c>
      <c r="Q18">
        <f t="shared" si="8"/>
        <v>3.3941226559581129E-2</v>
      </c>
      <c r="R18">
        <f t="shared" si="9"/>
        <v>2.123261220733063E-2</v>
      </c>
      <c r="S18">
        <f t="shared" si="10"/>
        <v>231.28817660943562</v>
      </c>
      <c r="T18">
        <f t="shared" si="11"/>
        <v>29.159704541922736</v>
      </c>
      <c r="U18">
        <f t="shared" si="12"/>
        <v>28.628156666666701</v>
      </c>
      <c r="V18">
        <f t="shared" si="13"/>
        <v>3.93604424014103</v>
      </c>
      <c r="W18">
        <f t="shared" si="14"/>
        <v>52.828536289605751</v>
      </c>
      <c r="X18">
        <f t="shared" si="15"/>
        <v>2.0028704055676929</v>
      </c>
      <c r="Y18">
        <f t="shared" si="16"/>
        <v>3.7912661342498075</v>
      </c>
      <c r="Z18">
        <f t="shared" si="17"/>
        <v>1.9331738345733371</v>
      </c>
      <c r="AA18">
        <f t="shared" si="18"/>
        <v>-29.056206316020475</v>
      </c>
      <c r="AB18">
        <f t="shared" si="19"/>
        <v>-103.24278169761416</v>
      </c>
      <c r="AC18">
        <f t="shared" si="20"/>
        <v>-7.5948612806422684</v>
      </c>
      <c r="AD18">
        <f t="shared" si="21"/>
        <v>91.394327315158705</v>
      </c>
      <c r="AE18">
        <v>26</v>
      </c>
      <c r="AF18">
        <v>5</v>
      </c>
      <c r="AG18">
        <f t="shared" si="22"/>
        <v>1</v>
      </c>
      <c r="AH18">
        <f t="shared" si="23"/>
        <v>0</v>
      </c>
      <c r="AI18">
        <f t="shared" si="24"/>
        <v>53995.956076012728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524.19438461538505</v>
      </c>
      <c r="AR18">
        <v>571.86</v>
      </c>
      <c r="AS18">
        <f t="shared" si="27"/>
        <v>8.3351896241413925E-2</v>
      </c>
      <c r="AT18">
        <v>0.5</v>
      </c>
      <c r="AU18">
        <f t="shared" si="28"/>
        <v>1180.1699218533995</v>
      </c>
      <c r="AV18">
        <f t="shared" si="29"/>
        <v>-0.84033863976877654</v>
      </c>
      <c r="AW18">
        <f t="shared" si="30"/>
        <v>49.184700436781071</v>
      </c>
      <c r="AX18">
        <f t="shared" si="31"/>
        <v>0.28214947714475574</v>
      </c>
      <c r="AY18">
        <f t="shared" si="32"/>
        <v>-2.2250284055720291E-4</v>
      </c>
      <c r="AZ18">
        <f t="shared" si="33"/>
        <v>4.7043332284125476</v>
      </c>
      <c r="BA18" t="s">
        <v>296</v>
      </c>
      <c r="BB18">
        <v>410.51</v>
      </c>
      <c r="BC18">
        <f t="shared" si="34"/>
        <v>161.35000000000002</v>
      </c>
      <c r="BD18">
        <f t="shared" si="35"/>
        <v>0.29541751090557766</v>
      </c>
      <c r="BE18">
        <f t="shared" si="36"/>
        <v>0.94341713512205561</v>
      </c>
      <c r="BF18">
        <f t="shared" si="37"/>
        <v>-0.33189414146607704</v>
      </c>
      <c r="BG18">
        <f t="shared" si="38"/>
        <v>1.0563954879259974</v>
      </c>
      <c r="BH18">
        <f t="shared" si="39"/>
        <v>1399.982</v>
      </c>
      <c r="BI18">
        <f t="shared" si="40"/>
        <v>1180.1699218533995</v>
      </c>
      <c r="BJ18">
        <f t="shared" si="41"/>
        <v>0.84298935404412312</v>
      </c>
      <c r="BK18">
        <f t="shared" si="42"/>
        <v>0.19597870808824613</v>
      </c>
      <c r="BL18">
        <v>6</v>
      </c>
      <c r="BM18">
        <v>0.5</v>
      </c>
      <c r="BN18" t="s">
        <v>290</v>
      </c>
      <c r="BO18">
        <v>2</v>
      </c>
      <c r="BP18">
        <v>1608325184.75</v>
      </c>
      <c r="BQ18">
        <v>49.443323333333304</v>
      </c>
      <c r="BR18">
        <v>48.474043333333299</v>
      </c>
      <c r="BS18">
        <v>19.529640000000001</v>
      </c>
      <c r="BT18">
        <v>18.754463333333302</v>
      </c>
      <c r="BU18">
        <v>46.064799999999998</v>
      </c>
      <c r="BV18">
        <v>19.43</v>
      </c>
      <c r="BW18">
        <v>500.01766666666703</v>
      </c>
      <c r="BX18">
        <v>102.455433333333</v>
      </c>
      <c r="BY18">
        <v>9.9985279999999996E-2</v>
      </c>
      <c r="BZ18">
        <v>27.983840000000001</v>
      </c>
      <c r="CA18">
        <v>28.628156666666701</v>
      </c>
      <c r="CB18">
        <v>999.9</v>
      </c>
      <c r="CC18">
        <v>0</v>
      </c>
      <c r="CD18">
        <v>0</v>
      </c>
      <c r="CE18">
        <v>9999.5186666666705</v>
      </c>
      <c r="CF18">
        <v>0</v>
      </c>
      <c r="CG18">
        <v>418.84559999999999</v>
      </c>
      <c r="CH18">
        <v>1399.982</v>
      </c>
      <c r="CI18">
        <v>0.89999726666666702</v>
      </c>
      <c r="CJ18">
        <v>0.100002653333333</v>
      </c>
      <c r="CK18">
        <v>0</v>
      </c>
      <c r="CL18">
        <v>524.20436666666706</v>
      </c>
      <c r="CM18">
        <v>4.9993800000000004</v>
      </c>
      <c r="CN18">
        <v>7423.4579999999996</v>
      </c>
      <c r="CO18">
        <v>11164.186666666699</v>
      </c>
      <c r="CP18">
        <v>48.026866666666699</v>
      </c>
      <c r="CQ18">
        <v>50.561999999999998</v>
      </c>
      <c r="CR18">
        <v>48.928733333333298</v>
      </c>
      <c r="CS18">
        <v>50.3645</v>
      </c>
      <c r="CT18">
        <v>49.625</v>
      </c>
      <c r="CU18">
        <v>1255.48066666667</v>
      </c>
      <c r="CV18">
        <v>139.50133333333301</v>
      </c>
      <c r="CW18">
        <v>0</v>
      </c>
      <c r="CX18">
        <v>132.60000014305101</v>
      </c>
      <c r="CY18">
        <v>0</v>
      </c>
      <c r="CZ18">
        <v>524.19438461538505</v>
      </c>
      <c r="DA18">
        <v>-0.63391454221726196</v>
      </c>
      <c r="DB18">
        <v>-12.541538424988</v>
      </c>
      <c r="DC18">
        <v>7423.4246153846198</v>
      </c>
      <c r="DD18">
        <v>15</v>
      </c>
      <c r="DE18">
        <v>1608325077</v>
      </c>
      <c r="DF18" t="s">
        <v>291</v>
      </c>
      <c r="DG18">
        <v>1608325075.5</v>
      </c>
      <c r="DH18">
        <v>1608325077</v>
      </c>
      <c r="DI18">
        <v>13</v>
      </c>
      <c r="DJ18">
        <v>-1.0389999999999999</v>
      </c>
      <c r="DK18">
        <v>-9.0999999999999998E-2</v>
      </c>
      <c r="DL18">
        <v>3.379</v>
      </c>
      <c r="DM18">
        <v>0.1</v>
      </c>
      <c r="DN18">
        <v>403</v>
      </c>
      <c r="DO18">
        <v>19</v>
      </c>
      <c r="DP18">
        <v>0.41</v>
      </c>
      <c r="DQ18">
        <v>0.12</v>
      </c>
      <c r="DR18">
        <v>-0.84024208979651505</v>
      </c>
      <c r="DS18">
        <v>-0.16532219020835601</v>
      </c>
      <c r="DT18">
        <v>1.9261285719865899E-2</v>
      </c>
      <c r="DU18">
        <v>1</v>
      </c>
      <c r="DV18">
        <v>0.96941790000000005</v>
      </c>
      <c r="DW18">
        <v>0.15396464516128899</v>
      </c>
      <c r="DX18">
        <v>2.31375188850634E-2</v>
      </c>
      <c r="DY18">
        <v>1</v>
      </c>
      <c r="DZ18">
        <v>0.77776310000000004</v>
      </c>
      <c r="EA18">
        <v>-4.8882180200223703E-2</v>
      </c>
      <c r="EB18">
        <v>2.06785906811046E-2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3.379</v>
      </c>
      <c r="EJ18">
        <v>9.9699999999999997E-2</v>
      </c>
      <c r="EK18">
        <v>3.3785238095238701</v>
      </c>
      <c r="EL18">
        <v>0</v>
      </c>
      <c r="EM18">
        <v>0</v>
      </c>
      <c r="EN18">
        <v>0</v>
      </c>
      <c r="EO18">
        <v>9.9650000000000502E-2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1.9</v>
      </c>
      <c r="EX18">
        <v>1.9</v>
      </c>
      <c r="EY18">
        <v>2</v>
      </c>
      <c r="EZ18">
        <v>451.30799999999999</v>
      </c>
      <c r="FA18">
        <v>513.38499999999999</v>
      </c>
      <c r="FB18">
        <v>24.490600000000001</v>
      </c>
      <c r="FC18">
        <v>32.743000000000002</v>
      </c>
      <c r="FD18">
        <v>29.999400000000001</v>
      </c>
      <c r="FE18">
        <v>32.521900000000002</v>
      </c>
      <c r="FF18">
        <v>32.552999999999997</v>
      </c>
      <c r="FG18">
        <v>5.2828799999999996</v>
      </c>
      <c r="FH18">
        <v>49.578800000000001</v>
      </c>
      <c r="FI18">
        <v>31.0215</v>
      </c>
      <c r="FJ18">
        <v>24.498000000000001</v>
      </c>
      <c r="FK18">
        <v>48.697899999999997</v>
      </c>
      <c r="FL18">
        <v>21.542000000000002</v>
      </c>
      <c r="FM18">
        <v>100.879</v>
      </c>
      <c r="FN18">
        <v>100.441</v>
      </c>
    </row>
    <row r="19" spans="1:170" x14ac:dyDescent="0.25">
      <c r="A19">
        <v>3</v>
      </c>
      <c r="B19">
        <v>1608325313</v>
      </c>
      <c r="C19">
        <v>254</v>
      </c>
      <c r="D19" t="s">
        <v>298</v>
      </c>
      <c r="E19" t="s">
        <v>299</v>
      </c>
      <c r="F19" t="s">
        <v>285</v>
      </c>
      <c r="G19" t="s">
        <v>286</v>
      </c>
      <c r="H19">
        <v>1608325305</v>
      </c>
      <c r="I19">
        <f t="shared" si="0"/>
        <v>9.2775685237058141E-4</v>
      </c>
      <c r="J19">
        <f t="shared" si="1"/>
        <v>-0.23406889629707825</v>
      </c>
      <c r="K19">
        <f t="shared" si="2"/>
        <v>79.608964516129006</v>
      </c>
      <c r="L19">
        <f t="shared" si="3"/>
        <v>84.431888825772461</v>
      </c>
      <c r="M19">
        <f t="shared" si="4"/>
        <v>8.6588740131038584</v>
      </c>
      <c r="N19">
        <f t="shared" si="5"/>
        <v>8.1642612008983448</v>
      </c>
      <c r="O19">
        <f t="shared" si="6"/>
        <v>5.2850390875337723E-2</v>
      </c>
      <c r="P19">
        <f t="shared" si="7"/>
        <v>2.9740400318982698</v>
      </c>
      <c r="Q19">
        <f t="shared" si="8"/>
        <v>5.2334125019276541E-2</v>
      </c>
      <c r="R19">
        <f t="shared" si="9"/>
        <v>3.2754792170981303E-2</v>
      </c>
      <c r="S19">
        <f t="shared" si="10"/>
        <v>231.29436653322705</v>
      </c>
      <c r="T19">
        <f t="shared" si="11"/>
        <v>29.109587056877505</v>
      </c>
      <c r="U19">
        <f t="shared" si="12"/>
        <v>28.589674193548401</v>
      </c>
      <c r="V19">
        <f t="shared" si="13"/>
        <v>3.9272637875372745</v>
      </c>
      <c r="W19">
        <f t="shared" si="14"/>
        <v>56.992927709191157</v>
      </c>
      <c r="X19">
        <f t="shared" si="15"/>
        <v>2.1632055312798002</v>
      </c>
      <c r="Y19">
        <f t="shared" si="16"/>
        <v>3.7955683594947933</v>
      </c>
      <c r="Z19">
        <f t="shared" si="17"/>
        <v>1.7640582562574743</v>
      </c>
      <c r="AA19">
        <f t="shared" si="18"/>
        <v>-40.914077189542638</v>
      </c>
      <c r="AB19">
        <f t="shared" si="19"/>
        <v>-94.018188765450248</v>
      </c>
      <c r="AC19">
        <f t="shared" si="20"/>
        <v>-6.9112862343079113</v>
      </c>
      <c r="AD19">
        <f t="shared" si="21"/>
        <v>89.450814343926254</v>
      </c>
      <c r="AE19">
        <v>25</v>
      </c>
      <c r="AF19">
        <v>5</v>
      </c>
      <c r="AG19">
        <f t="shared" si="22"/>
        <v>1</v>
      </c>
      <c r="AH19">
        <f t="shared" si="23"/>
        <v>0</v>
      </c>
      <c r="AI19">
        <f t="shared" si="24"/>
        <v>54047.009597015422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521.35707692307699</v>
      </c>
      <c r="AR19">
        <v>566.84</v>
      </c>
      <c r="AS19">
        <f t="shared" si="27"/>
        <v>8.0239438072336133E-2</v>
      </c>
      <c r="AT19">
        <v>0.5</v>
      </c>
      <c r="AU19">
        <f t="shared" si="28"/>
        <v>1180.2004470147454</v>
      </c>
      <c r="AV19">
        <f t="shared" si="29"/>
        <v>-0.23406889629707825</v>
      </c>
      <c r="AW19">
        <f t="shared" si="30"/>
        <v>47.349310340591543</v>
      </c>
      <c r="AX19">
        <f t="shared" si="31"/>
        <v>0.2792851598334628</v>
      </c>
      <c r="AY19">
        <f t="shared" si="32"/>
        <v>2.9120357002783849E-4</v>
      </c>
      <c r="AZ19">
        <f t="shared" si="33"/>
        <v>4.7548514572013261</v>
      </c>
      <c r="BA19" t="s">
        <v>301</v>
      </c>
      <c r="BB19">
        <v>408.53</v>
      </c>
      <c r="BC19">
        <f t="shared" si="34"/>
        <v>158.31000000000006</v>
      </c>
      <c r="BD19">
        <f t="shared" si="35"/>
        <v>0.28730290617726628</v>
      </c>
      <c r="BE19">
        <f t="shared" si="36"/>
        <v>0.9445217360831244</v>
      </c>
      <c r="BF19">
        <f t="shared" si="37"/>
        <v>-0.30600016560746895</v>
      </c>
      <c r="BG19">
        <f t="shared" si="38"/>
        <v>1.0583667413362716</v>
      </c>
      <c r="BH19">
        <f t="shared" si="39"/>
        <v>1400.0180645161299</v>
      </c>
      <c r="BI19">
        <f t="shared" si="40"/>
        <v>1180.2004470147454</v>
      </c>
      <c r="BJ19">
        <f t="shared" si="41"/>
        <v>0.84298944201312331</v>
      </c>
      <c r="BK19">
        <f t="shared" si="42"/>
        <v>0.1959788840262465</v>
      </c>
      <c r="BL19">
        <v>6</v>
      </c>
      <c r="BM19">
        <v>0.5</v>
      </c>
      <c r="BN19" t="s">
        <v>290</v>
      </c>
      <c r="BO19">
        <v>2</v>
      </c>
      <c r="BP19">
        <v>1608325305</v>
      </c>
      <c r="BQ19">
        <v>79.608964516129006</v>
      </c>
      <c r="BR19">
        <v>79.416716129032295</v>
      </c>
      <c r="BS19">
        <v>21.093219354838698</v>
      </c>
      <c r="BT19">
        <v>20.0034225806452</v>
      </c>
      <c r="BU19">
        <v>76.230445161290305</v>
      </c>
      <c r="BV19">
        <v>20.993564516128998</v>
      </c>
      <c r="BW19">
        <v>500.01293548387099</v>
      </c>
      <c r="BX19">
        <v>102.454580645161</v>
      </c>
      <c r="BY19">
        <v>9.9965196774193493E-2</v>
      </c>
      <c r="BZ19">
        <v>28.003293548387099</v>
      </c>
      <c r="CA19">
        <v>28.589674193548401</v>
      </c>
      <c r="CB19">
        <v>999.9</v>
      </c>
      <c r="CC19">
        <v>0</v>
      </c>
      <c r="CD19">
        <v>0</v>
      </c>
      <c r="CE19">
        <v>10010.139032258099</v>
      </c>
      <c r="CF19">
        <v>0</v>
      </c>
      <c r="CG19">
        <v>697.83464516129004</v>
      </c>
      <c r="CH19">
        <v>1400.0180645161299</v>
      </c>
      <c r="CI19">
        <v>0.89999406451612896</v>
      </c>
      <c r="CJ19">
        <v>0.100005890322581</v>
      </c>
      <c r="CK19">
        <v>0</v>
      </c>
      <c r="CL19">
        <v>521.35990322580597</v>
      </c>
      <c r="CM19">
        <v>4.9993800000000004</v>
      </c>
      <c r="CN19">
        <v>7388.4951612903196</v>
      </c>
      <c r="CO19">
        <v>11164.4580645161</v>
      </c>
      <c r="CP19">
        <v>48.186999999999998</v>
      </c>
      <c r="CQ19">
        <v>50.75</v>
      </c>
      <c r="CR19">
        <v>49.143000000000001</v>
      </c>
      <c r="CS19">
        <v>50.441064516129003</v>
      </c>
      <c r="CT19">
        <v>49.811999999999998</v>
      </c>
      <c r="CU19">
        <v>1255.50903225806</v>
      </c>
      <c r="CV19">
        <v>139.50903225806499</v>
      </c>
      <c r="CW19">
        <v>0</v>
      </c>
      <c r="CX19">
        <v>119.700000047684</v>
      </c>
      <c r="CY19">
        <v>0</v>
      </c>
      <c r="CZ19">
        <v>521.35707692307699</v>
      </c>
      <c r="DA19">
        <v>-1.2767863208749799</v>
      </c>
      <c r="DB19">
        <v>-16.601367541482301</v>
      </c>
      <c r="DC19">
        <v>7388.3642307692298</v>
      </c>
      <c r="DD19">
        <v>15</v>
      </c>
      <c r="DE19">
        <v>1608325077</v>
      </c>
      <c r="DF19" t="s">
        <v>291</v>
      </c>
      <c r="DG19">
        <v>1608325075.5</v>
      </c>
      <c r="DH19">
        <v>1608325077</v>
      </c>
      <c r="DI19">
        <v>13</v>
      </c>
      <c r="DJ19">
        <v>-1.0389999999999999</v>
      </c>
      <c r="DK19">
        <v>-9.0999999999999998E-2</v>
      </c>
      <c r="DL19">
        <v>3.379</v>
      </c>
      <c r="DM19">
        <v>0.1</v>
      </c>
      <c r="DN19">
        <v>403</v>
      </c>
      <c r="DO19">
        <v>19</v>
      </c>
      <c r="DP19">
        <v>0.41</v>
      </c>
      <c r="DQ19">
        <v>0.12</v>
      </c>
      <c r="DR19">
        <v>-0.23140033553696501</v>
      </c>
      <c r="DS19">
        <v>1.3777018160489201</v>
      </c>
      <c r="DT19">
        <v>0.16503844046167301</v>
      </c>
      <c r="DU19">
        <v>0</v>
      </c>
      <c r="DV19">
        <v>0.17521362933333301</v>
      </c>
      <c r="DW19">
        <v>-1.2184171322803099</v>
      </c>
      <c r="DX19">
        <v>0.17876446164639601</v>
      </c>
      <c r="DY19">
        <v>0</v>
      </c>
      <c r="DZ19">
        <v>1.0940884333333301</v>
      </c>
      <c r="EA19">
        <v>0.69103600444938595</v>
      </c>
      <c r="EB19">
        <v>5.1652762324121797E-2</v>
      </c>
      <c r="EC19">
        <v>0</v>
      </c>
      <c r="ED19">
        <v>0</v>
      </c>
      <c r="EE19">
        <v>3</v>
      </c>
      <c r="EF19" t="s">
        <v>302</v>
      </c>
      <c r="EG19">
        <v>100</v>
      </c>
      <c r="EH19">
        <v>100</v>
      </c>
      <c r="EI19">
        <v>3.379</v>
      </c>
      <c r="EJ19">
        <v>9.9599999999999994E-2</v>
      </c>
      <c r="EK19">
        <v>3.3785238095238701</v>
      </c>
      <c r="EL19">
        <v>0</v>
      </c>
      <c r="EM19">
        <v>0</v>
      </c>
      <c r="EN19">
        <v>0</v>
      </c>
      <c r="EO19">
        <v>9.9650000000000502E-2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3.9</v>
      </c>
      <c r="EY19">
        <v>2</v>
      </c>
      <c r="EZ19">
        <v>452.05500000000001</v>
      </c>
      <c r="FA19">
        <v>513.48500000000001</v>
      </c>
      <c r="FB19">
        <v>24.500499999999999</v>
      </c>
      <c r="FC19">
        <v>32.526899999999998</v>
      </c>
      <c r="FD19">
        <v>29.9999</v>
      </c>
      <c r="FE19">
        <v>32.387</v>
      </c>
      <c r="FF19">
        <v>32.427500000000002</v>
      </c>
      <c r="FG19">
        <v>6.6917900000000001</v>
      </c>
      <c r="FH19">
        <v>61.253500000000003</v>
      </c>
      <c r="FI19">
        <v>40.807600000000001</v>
      </c>
      <c r="FJ19">
        <v>24.497199999999999</v>
      </c>
      <c r="FK19">
        <v>79.501599999999996</v>
      </c>
      <c r="FL19">
        <v>18.811299999999999</v>
      </c>
      <c r="FM19">
        <v>100.917</v>
      </c>
      <c r="FN19">
        <v>100.476</v>
      </c>
    </row>
    <row r="20" spans="1:170" x14ac:dyDescent="0.25">
      <c r="A20">
        <v>4</v>
      </c>
      <c r="B20">
        <v>1608325414.5</v>
      </c>
      <c r="C20">
        <v>355.5</v>
      </c>
      <c r="D20" t="s">
        <v>303</v>
      </c>
      <c r="E20" t="s">
        <v>304</v>
      </c>
      <c r="F20" t="s">
        <v>285</v>
      </c>
      <c r="G20" t="s">
        <v>286</v>
      </c>
      <c r="H20">
        <v>1608325406.5</v>
      </c>
      <c r="I20">
        <f t="shared" si="0"/>
        <v>1.0682367941419228E-4</v>
      </c>
      <c r="J20">
        <f t="shared" si="1"/>
        <v>-0.15740150201329756</v>
      </c>
      <c r="K20">
        <f t="shared" si="2"/>
        <v>99.914587096774198</v>
      </c>
      <c r="L20">
        <f t="shared" si="3"/>
        <v>139.53294858712127</v>
      </c>
      <c r="M20">
        <f t="shared" si="4"/>
        <v>14.309435280515087</v>
      </c>
      <c r="N20">
        <f t="shared" si="5"/>
        <v>10.246478212620813</v>
      </c>
      <c r="O20">
        <f t="shared" si="6"/>
        <v>5.8456673647439856E-3</v>
      </c>
      <c r="P20">
        <f t="shared" si="7"/>
        <v>2.9744867697589874</v>
      </c>
      <c r="Q20">
        <f t="shared" si="8"/>
        <v>5.839292486716806E-3</v>
      </c>
      <c r="R20">
        <f t="shared" si="9"/>
        <v>3.6501299695174041E-3</v>
      </c>
      <c r="S20">
        <f t="shared" si="10"/>
        <v>231.28930949948793</v>
      </c>
      <c r="T20">
        <f t="shared" si="11"/>
        <v>29.316483926068781</v>
      </c>
      <c r="U20">
        <f t="shared" si="12"/>
        <v>28.595838709677398</v>
      </c>
      <c r="V20">
        <f t="shared" si="13"/>
        <v>3.9286691800707554</v>
      </c>
      <c r="W20">
        <f t="shared" si="14"/>
        <v>55.54369476911932</v>
      </c>
      <c r="X20">
        <f t="shared" si="15"/>
        <v>2.1077973396022363</v>
      </c>
      <c r="Y20">
        <f t="shared" si="16"/>
        <v>3.7948453885968529</v>
      </c>
      <c r="Z20">
        <f t="shared" si="17"/>
        <v>1.8208718404685191</v>
      </c>
      <c r="AA20">
        <f t="shared" si="18"/>
        <v>-4.7109242621658796</v>
      </c>
      <c r="AB20">
        <f t="shared" si="19"/>
        <v>-95.5448733778139</v>
      </c>
      <c r="AC20">
        <f t="shared" si="20"/>
        <v>-7.0225595992912346</v>
      </c>
      <c r="AD20">
        <f t="shared" si="21"/>
        <v>124.0109522602169</v>
      </c>
      <c r="AE20">
        <v>26</v>
      </c>
      <c r="AF20">
        <v>5</v>
      </c>
      <c r="AG20">
        <f t="shared" si="22"/>
        <v>1</v>
      </c>
      <c r="AH20">
        <f t="shared" si="23"/>
        <v>0</v>
      </c>
      <c r="AI20">
        <f t="shared" si="24"/>
        <v>54060.648424215717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518.23252000000002</v>
      </c>
      <c r="AR20">
        <v>564.72</v>
      </c>
      <c r="AS20">
        <f t="shared" si="27"/>
        <v>8.2319521178637167E-2</v>
      </c>
      <c r="AT20">
        <v>0.5</v>
      </c>
      <c r="AU20">
        <f t="shared" si="28"/>
        <v>1180.1787579893094</v>
      </c>
      <c r="AV20">
        <f t="shared" si="29"/>
        <v>-0.15740150201329756</v>
      </c>
      <c r="AW20">
        <f t="shared" si="30"/>
        <v>48.575875131439332</v>
      </c>
      <c r="AX20">
        <f t="shared" si="31"/>
        <v>0.28752302025782689</v>
      </c>
      <c r="AY20">
        <f t="shared" si="32"/>
        <v>3.5617144856858469E-4</v>
      </c>
      <c r="AZ20">
        <f t="shared" si="33"/>
        <v>4.7764555886102835</v>
      </c>
      <c r="BA20" t="s">
        <v>306</v>
      </c>
      <c r="BB20">
        <v>402.35</v>
      </c>
      <c r="BC20">
        <f t="shared" si="34"/>
        <v>162.37</v>
      </c>
      <c r="BD20">
        <f t="shared" si="35"/>
        <v>0.28630584467574061</v>
      </c>
      <c r="BE20">
        <f t="shared" si="36"/>
        <v>0.94322191255817844</v>
      </c>
      <c r="BF20">
        <f t="shared" si="37"/>
        <v>-0.30836049881623023</v>
      </c>
      <c r="BG20">
        <f t="shared" si="38"/>
        <v>1.0591992228561484</v>
      </c>
      <c r="BH20">
        <f t="shared" si="39"/>
        <v>1399.9929032258101</v>
      </c>
      <c r="BI20">
        <f t="shared" si="40"/>
        <v>1180.1787579893094</v>
      </c>
      <c r="BJ20">
        <f t="shared" si="41"/>
        <v>0.84298910035185648</v>
      </c>
      <c r="BK20">
        <f t="shared" si="42"/>
        <v>0.19597820070371327</v>
      </c>
      <c r="BL20">
        <v>6</v>
      </c>
      <c r="BM20">
        <v>0.5</v>
      </c>
      <c r="BN20" t="s">
        <v>290</v>
      </c>
      <c r="BO20">
        <v>2</v>
      </c>
      <c r="BP20">
        <v>1608325406.5</v>
      </c>
      <c r="BQ20">
        <v>99.914587096774198</v>
      </c>
      <c r="BR20">
        <v>99.738516129032305</v>
      </c>
      <c r="BS20">
        <v>20.5533741935484</v>
      </c>
      <c r="BT20">
        <v>20.427822580645199</v>
      </c>
      <c r="BU20">
        <v>96.536054838709603</v>
      </c>
      <c r="BV20">
        <v>20.453725806451601</v>
      </c>
      <c r="BW20">
        <v>500.00835483870998</v>
      </c>
      <c r="BX20">
        <v>102.452483870968</v>
      </c>
      <c r="BY20">
        <v>9.9891216129032304E-2</v>
      </c>
      <c r="BZ20">
        <v>28.0000258064516</v>
      </c>
      <c r="CA20">
        <v>28.595838709677398</v>
      </c>
      <c r="CB20">
        <v>999.9</v>
      </c>
      <c r="CC20">
        <v>0</v>
      </c>
      <c r="CD20">
        <v>0</v>
      </c>
      <c r="CE20">
        <v>10012.8738709677</v>
      </c>
      <c r="CF20">
        <v>0</v>
      </c>
      <c r="CG20">
        <v>1157.18903225806</v>
      </c>
      <c r="CH20">
        <v>1399.9929032258101</v>
      </c>
      <c r="CI20">
        <v>0.90000387096774204</v>
      </c>
      <c r="CJ20">
        <v>9.9996309677419307E-2</v>
      </c>
      <c r="CK20">
        <v>0</v>
      </c>
      <c r="CL20">
        <v>518.28680645161296</v>
      </c>
      <c r="CM20">
        <v>4.9993800000000004</v>
      </c>
      <c r="CN20">
        <v>7354.36</v>
      </c>
      <c r="CO20">
        <v>11164.2838709677</v>
      </c>
      <c r="CP20">
        <v>48.436999999999998</v>
      </c>
      <c r="CQ20">
        <v>50.936999999999998</v>
      </c>
      <c r="CR20">
        <v>49.370935483871001</v>
      </c>
      <c r="CS20">
        <v>50.616870967741903</v>
      </c>
      <c r="CT20">
        <v>49.987806451612897</v>
      </c>
      <c r="CU20">
        <v>1255.5029032258101</v>
      </c>
      <c r="CV20">
        <v>139.49064516128999</v>
      </c>
      <c r="CW20">
        <v>0</v>
      </c>
      <c r="CX20">
        <v>101</v>
      </c>
      <c r="CY20">
        <v>0</v>
      </c>
      <c r="CZ20">
        <v>518.23252000000002</v>
      </c>
      <c r="DA20">
        <v>-1.86938460224618</v>
      </c>
      <c r="DB20">
        <v>-18.917692326913102</v>
      </c>
      <c r="DC20">
        <v>7353.9727999999996</v>
      </c>
      <c r="DD20">
        <v>15</v>
      </c>
      <c r="DE20">
        <v>1608325077</v>
      </c>
      <c r="DF20" t="s">
        <v>291</v>
      </c>
      <c r="DG20">
        <v>1608325075.5</v>
      </c>
      <c r="DH20">
        <v>1608325077</v>
      </c>
      <c r="DI20">
        <v>13</v>
      </c>
      <c r="DJ20">
        <v>-1.0389999999999999</v>
      </c>
      <c r="DK20">
        <v>-9.0999999999999998E-2</v>
      </c>
      <c r="DL20">
        <v>3.379</v>
      </c>
      <c r="DM20">
        <v>0.1</v>
      </c>
      <c r="DN20">
        <v>403</v>
      </c>
      <c r="DO20">
        <v>19</v>
      </c>
      <c r="DP20">
        <v>0.41</v>
      </c>
      <c r="DQ20">
        <v>0.12</v>
      </c>
      <c r="DR20">
        <v>-0.15851009091360099</v>
      </c>
      <c r="DS20">
        <v>0.142617898513897</v>
      </c>
      <c r="DT20">
        <v>1.74558201336798E-2</v>
      </c>
      <c r="DU20">
        <v>1</v>
      </c>
      <c r="DV20">
        <v>0.17544043333333301</v>
      </c>
      <c r="DW20">
        <v>-8.1093971078976604E-2</v>
      </c>
      <c r="DX20">
        <v>1.8109560352998301E-2</v>
      </c>
      <c r="DY20">
        <v>1</v>
      </c>
      <c r="DZ20">
        <v>0.12636873333333301</v>
      </c>
      <c r="EA20">
        <v>-0.188405285873192</v>
      </c>
      <c r="EB20">
        <v>1.48059273602012E-2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3.379</v>
      </c>
      <c r="EJ20">
        <v>9.9699999999999997E-2</v>
      </c>
      <c r="EK20">
        <v>3.3785238095238701</v>
      </c>
      <c r="EL20">
        <v>0</v>
      </c>
      <c r="EM20">
        <v>0</v>
      </c>
      <c r="EN20">
        <v>0</v>
      </c>
      <c r="EO20">
        <v>9.9650000000000502E-2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5.7</v>
      </c>
      <c r="EX20">
        <v>5.6</v>
      </c>
      <c r="EY20">
        <v>2</v>
      </c>
      <c r="EZ20">
        <v>452.03199999999998</v>
      </c>
      <c r="FA20">
        <v>515.49800000000005</v>
      </c>
      <c r="FB20">
        <v>24.3887</v>
      </c>
      <c r="FC20">
        <v>32.4283</v>
      </c>
      <c r="FD20">
        <v>30.000299999999999</v>
      </c>
      <c r="FE20">
        <v>32.319899999999997</v>
      </c>
      <c r="FF20">
        <v>32.373199999999997</v>
      </c>
      <c r="FG20">
        <v>7.63666</v>
      </c>
      <c r="FH20">
        <v>42.235999999999997</v>
      </c>
      <c r="FI20">
        <v>47.772799999999997</v>
      </c>
      <c r="FJ20">
        <v>24.3887</v>
      </c>
      <c r="FK20">
        <v>99.734099999999998</v>
      </c>
      <c r="FL20">
        <v>20.691800000000001</v>
      </c>
      <c r="FM20">
        <v>100.92700000000001</v>
      </c>
      <c r="FN20">
        <v>100.48</v>
      </c>
    </row>
    <row r="21" spans="1:170" x14ac:dyDescent="0.25">
      <c r="A21">
        <v>5</v>
      </c>
      <c r="B21">
        <v>1608325494.5</v>
      </c>
      <c r="C21">
        <v>435.5</v>
      </c>
      <c r="D21" t="s">
        <v>307</v>
      </c>
      <c r="E21" t="s">
        <v>308</v>
      </c>
      <c r="F21" t="s">
        <v>285</v>
      </c>
      <c r="G21" t="s">
        <v>286</v>
      </c>
      <c r="H21">
        <v>1608325486.75</v>
      </c>
      <c r="I21">
        <f t="shared" si="0"/>
        <v>5.8097524848717719E-4</v>
      </c>
      <c r="J21">
        <f t="shared" si="1"/>
        <v>0.53828571592631491</v>
      </c>
      <c r="K21">
        <f t="shared" si="2"/>
        <v>149.422233333333</v>
      </c>
      <c r="L21">
        <f t="shared" si="3"/>
        <v>118.76029305602012</v>
      </c>
      <c r="M21">
        <f t="shared" si="4"/>
        <v>12.17915124433514</v>
      </c>
      <c r="N21">
        <f t="shared" si="5"/>
        <v>15.323606335112091</v>
      </c>
      <c r="O21">
        <f t="shared" si="6"/>
        <v>3.2320275504040465E-2</v>
      </c>
      <c r="P21">
        <f t="shared" si="7"/>
        <v>2.9713177460421112</v>
      </c>
      <c r="Q21">
        <f t="shared" si="8"/>
        <v>3.2126229717593394E-2</v>
      </c>
      <c r="R21">
        <f t="shared" si="9"/>
        <v>2.0096230548616898E-2</v>
      </c>
      <c r="S21">
        <f t="shared" si="10"/>
        <v>231.28995576908142</v>
      </c>
      <c r="T21">
        <f t="shared" si="11"/>
        <v>29.182176270905085</v>
      </c>
      <c r="U21">
        <f t="shared" si="12"/>
        <v>28.5749033333333</v>
      </c>
      <c r="V21">
        <f t="shared" si="13"/>
        <v>3.9238980960207623</v>
      </c>
      <c r="W21">
        <f t="shared" si="14"/>
        <v>56.016740398339934</v>
      </c>
      <c r="X21">
        <f t="shared" si="15"/>
        <v>2.1240120036770658</v>
      </c>
      <c r="Y21">
        <f t="shared" si="16"/>
        <v>3.7917450900802705</v>
      </c>
      <c r="Z21">
        <f t="shared" si="17"/>
        <v>1.7998860923436966</v>
      </c>
      <c r="AA21">
        <f t="shared" si="18"/>
        <v>-25.621008458284514</v>
      </c>
      <c r="AB21">
        <f t="shared" si="19"/>
        <v>-94.335169955351546</v>
      </c>
      <c r="AC21">
        <f t="shared" si="20"/>
        <v>-6.9398332878974847</v>
      </c>
      <c r="AD21">
        <f t="shared" si="21"/>
        <v>104.39394406754789</v>
      </c>
      <c r="AE21">
        <v>25</v>
      </c>
      <c r="AF21">
        <v>5</v>
      </c>
      <c r="AG21">
        <f t="shared" si="22"/>
        <v>1</v>
      </c>
      <c r="AH21">
        <f t="shared" si="23"/>
        <v>0</v>
      </c>
      <c r="AI21">
        <f t="shared" si="24"/>
        <v>53970.280074311348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515.83987999999999</v>
      </c>
      <c r="AR21">
        <v>563.96</v>
      </c>
      <c r="AS21">
        <f t="shared" si="27"/>
        <v>8.5325413149868856E-2</v>
      </c>
      <c r="AT21">
        <v>0.5</v>
      </c>
      <c r="AU21">
        <f t="shared" si="28"/>
        <v>1180.1769088639794</v>
      </c>
      <c r="AV21">
        <f t="shared" si="29"/>
        <v>0.53828571592631491</v>
      </c>
      <c r="AW21">
        <f t="shared" si="30"/>
        <v>50.349541169377083</v>
      </c>
      <c r="AX21">
        <f t="shared" si="31"/>
        <v>0.29252074615220941</v>
      </c>
      <c r="AY21">
        <f t="shared" si="32"/>
        <v>9.456490695253602E-4</v>
      </c>
      <c r="AZ21">
        <f t="shared" si="33"/>
        <v>4.7842400170224835</v>
      </c>
      <c r="BA21" t="s">
        <v>310</v>
      </c>
      <c r="BB21">
        <v>398.99</v>
      </c>
      <c r="BC21">
        <f t="shared" si="34"/>
        <v>164.97000000000003</v>
      </c>
      <c r="BD21">
        <f t="shared" si="35"/>
        <v>0.29169012547735973</v>
      </c>
      <c r="BE21">
        <f t="shared" si="36"/>
        <v>0.94238043512428871</v>
      </c>
      <c r="BF21">
        <f t="shared" si="37"/>
        <v>-0.31758907865077329</v>
      </c>
      <c r="BG21">
        <f t="shared" si="38"/>
        <v>1.0594976596274253</v>
      </c>
      <c r="BH21">
        <f t="shared" si="39"/>
        <v>1399.99</v>
      </c>
      <c r="BI21">
        <f t="shared" si="40"/>
        <v>1180.1769088639794</v>
      </c>
      <c r="BJ21">
        <f t="shared" si="41"/>
        <v>0.84298952768518309</v>
      </c>
      <c r="BK21">
        <f t="shared" si="42"/>
        <v>0.19597905537036617</v>
      </c>
      <c r="BL21">
        <v>6</v>
      </c>
      <c r="BM21">
        <v>0.5</v>
      </c>
      <c r="BN21" t="s">
        <v>290</v>
      </c>
      <c r="BO21">
        <v>2</v>
      </c>
      <c r="BP21">
        <v>1608325486.75</v>
      </c>
      <c r="BQ21">
        <v>149.422233333333</v>
      </c>
      <c r="BR21">
        <v>150.172333333333</v>
      </c>
      <c r="BS21">
        <v>20.711483333333302</v>
      </c>
      <c r="BT21">
        <v>20.028766666666701</v>
      </c>
      <c r="BU21">
        <v>146.04373333333299</v>
      </c>
      <c r="BV21">
        <v>20.611830000000001</v>
      </c>
      <c r="BW21">
        <v>500.0104</v>
      </c>
      <c r="BX21">
        <v>102.4524</v>
      </c>
      <c r="BY21">
        <v>9.9984563333333304E-2</v>
      </c>
      <c r="BZ21">
        <v>27.9860066666667</v>
      </c>
      <c r="CA21">
        <v>28.5749033333333</v>
      </c>
      <c r="CB21">
        <v>999.9</v>
      </c>
      <c r="CC21">
        <v>0</v>
      </c>
      <c r="CD21">
        <v>0</v>
      </c>
      <c r="CE21">
        <v>9994.9449999999997</v>
      </c>
      <c r="CF21">
        <v>0</v>
      </c>
      <c r="CG21">
        <v>1255.347</v>
      </c>
      <c r="CH21">
        <v>1399.99</v>
      </c>
      <c r="CI21">
        <v>0.89999336666666696</v>
      </c>
      <c r="CJ21">
        <v>0.10000666666666699</v>
      </c>
      <c r="CK21">
        <v>0</v>
      </c>
      <c r="CL21">
        <v>515.88109999999995</v>
      </c>
      <c r="CM21">
        <v>4.9993800000000004</v>
      </c>
      <c r="CN21">
        <v>7330.3503333333301</v>
      </c>
      <c r="CO21">
        <v>11164.233333333301</v>
      </c>
      <c r="CP21">
        <v>48.625</v>
      </c>
      <c r="CQ21">
        <v>51.112400000000001</v>
      </c>
      <c r="CR21">
        <v>49.557866666666598</v>
      </c>
      <c r="CS21">
        <v>50.75</v>
      </c>
      <c r="CT21">
        <v>50.125</v>
      </c>
      <c r="CU21">
        <v>1255.48066666667</v>
      </c>
      <c r="CV21">
        <v>139.51033333333299</v>
      </c>
      <c r="CW21">
        <v>0</v>
      </c>
      <c r="CX21">
        <v>79.5</v>
      </c>
      <c r="CY21">
        <v>0</v>
      </c>
      <c r="CZ21">
        <v>515.83987999999999</v>
      </c>
      <c r="DA21">
        <v>-2.2386923062814099</v>
      </c>
      <c r="DB21">
        <v>-20.055384631258899</v>
      </c>
      <c r="DC21">
        <v>7330.1207999999997</v>
      </c>
      <c r="DD21">
        <v>15</v>
      </c>
      <c r="DE21">
        <v>1608325077</v>
      </c>
      <c r="DF21" t="s">
        <v>291</v>
      </c>
      <c r="DG21">
        <v>1608325075.5</v>
      </c>
      <c r="DH21">
        <v>1608325077</v>
      </c>
      <c r="DI21">
        <v>13</v>
      </c>
      <c r="DJ21">
        <v>-1.0389999999999999</v>
      </c>
      <c r="DK21">
        <v>-9.0999999999999998E-2</v>
      </c>
      <c r="DL21">
        <v>3.379</v>
      </c>
      <c r="DM21">
        <v>0.1</v>
      </c>
      <c r="DN21">
        <v>403</v>
      </c>
      <c r="DO21">
        <v>19</v>
      </c>
      <c r="DP21">
        <v>0.41</v>
      </c>
      <c r="DQ21">
        <v>0.12</v>
      </c>
      <c r="DR21">
        <v>0.53740800714648596</v>
      </c>
      <c r="DS21">
        <v>-2.4776054583261101E-2</v>
      </c>
      <c r="DT21">
        <v>2.8509747363168001E-2</v>
      </c>
      <c r="DU21">
        <v>1</v>
      </c>
      <c r="DV21">
        <v>-0.75002896666666696</v>
      </c>
      <c r="DW21">
        <v>-4.7224471635162E-3</v>
      </c>
      <c r="DX21">
        <v>3.3802434896994603E-2</v>
      </c>
      <c r="DY21">
        <v>1</v>
      </c>
      <c r="DZ21">
        <v>0.68167946666666701</v>
      </c>
      <c r="EA21">
        <v>0.175330918798665</v>
      </c>
      <c r="EB21">
        <v>1.59257164563761E-2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3.379</v>
      </c>
      <c r="EJ21">
        <v>9.9699999999999997E-2</v>
      </c>
      <c r="EK21">
        <v>3.3785238095238701</v>
      </c>
      <c r="EL21">
        <v>0</v>
      </c>
      <c r="EM21">
        <v>0</v>
      </c>
      <c r="EN21">
        <v>0</v>
      </c>
      <c r="EO21">
        <v>9.9650000000000502E-2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</v>
      </c>
      <c r="EX21">
        <v>7</v>
      </c>
      <c r="EY21">
        <v>2</v>
      </c>
      <c r="EZ21">
        <v>452.68599999999998</v>
      </c>
      <c r="FA21">
        <v>515.08900000000006</v>
      </c>
      <c r="FB21">
        <v>24.386299999999999</v>
      </c>
      <c r="FC21">
        <v>32.433999999999997</v>
      </c>
      <c r="FD21">
        <v>30.0001</v>
      </c>
      <c r="FE21">
        <v>32.308500000000002</v>
      </c>
      <c r="FF21">
        <v>32.357199999999999</v>
      </c>
      <c r="FG21">
        <v>9.9850300000000001</v>
      </c>
      <c r="FH21">
        <v>54.658000000000001</v>
      </c>
      <c r="FI21">
        <v>49.678400000000003</v>
      </c>
      <c r="FJ21">
        <v>24.396000000000001</v>
      </c>
      <c r="FK21">
        <v>150.44200000000001</v>
      </c>
      <c r="FL21">
        <v>19.894600000000001</v>
      </c>
      <c r="FM21">
        <v>100.92</v>
      </c>
      <c r="FN21">
        <v>100.474</v>
      </c>
    </row>
    <row r="22" spans="1:170" x14ac:dyDescent="0.25">
      <c r="A22">
        <v>6</v>
      </c>
      <c r="B22">
        <v>1608325572.5</v>
      </c>
      <c r="C22">
        <v>513.5</v>
      </c>
      <c r="D22" t="s">
        <v>311</v>
      </c>
      <c r="E22" t="s">
        <v>312</v>
      </c>
      <c r="F22" t="s">
        <v>285</v>
      </c>
      <c r="G22" t="s">
        <v>286</v>
      </c>
      <c r="H22">
        <v>1608325564.75</v>
      </c>
      <c r="I22">
        <f t="shared" si="0"/>
        <v>3.9860816069704991E-4</v>
      </c>
      <c r="J22">
        <f t="shared" si="1"/>
        <v>1.1745126344780641</v>
      </c>
      <c r="K22">
        <f t="shared" si="2"/>
        <v>199.35890000000001</v>
      </c>
      <c r="L22">
        <f t="shared" si="3"/>
        <v>108.66613237683023</v>
      </c>
      <c r="M22">
        <f t="shared" si="4"/>
        <v>11.144358255085782</v>
      </c>
      <c r="N22">
        <f t="shared" si="5"/>
        <v>20.445441043538395</v>
      </c>
      <c r="O22">
        <f t="shared" si="6"/>
        <v>2.188007899520783E-2</v>
      </c>
      <c r="P22">
        <f t="shared" si="7"/>
        <v>2.9735460554618154</v>
      </c>
      <c r="Q22">
        <f t="shared" si="8"/>
        <v>2.1791028191205049E-2</v>
      </c>
      <c r="R22">
        <f t="shared" si="9"/>
        <v>1.3627363158829328E-2</v>
      </c>
      <c r="S22">
        <f t="shared" si="10"/>
        <v>231.29331838055464</v>
      </c>
      <c r="T22">
        <f t="shared" si="11"/>
        <v>29.24021889399101</v>
      </c>
      <c r="U22">
        <f t="shared" si="12"/>
        <v>28.600989999999999</v>
      </c>
      <c r="V22">
        <f t="shared" si="13"/>
        <v>3.9298439127716494</v>
      </c>
      <c r="W22">
        <f t="shared" si="14"/>
        <v>55.583946587208203</v>
      </c>
      <c r="X22">
        <f t="shared" si="15"/>
        <v>2.1090921345138276</v>
      </c>
      <c r="Y22">
        <f t="shared" si="16"/>
        <v>3.7944267437087729</v>
      </c>
      <c r="Z22">
        <f t="shared" si="17"/>
        <v>1.8207517782578218</v>
      </c>
      <c r="AA22">
        <f t="shared" si="18"/>
        <v>-17.578619886739901</v>
      </c>
      <c r="AB22">
        <f t="shared" si="19"/>
        <v>-96.643840669924202</v>
      </c>
      <c r="AC22">
        <f t="shared" si="20"/>
        <v>-7.1056964909096987</v>
      </c>
      <c r="AD22">
        <f t="shared" si="21"/>
        <v>109.96516133298081</v>
      </c>
      <c r="AE22">
        <v>25</v>
      </c>
      <c r="AF22">
        <v>5</v>
      </c>
      <c r="AG22">
        <f t="shared" si="22"/>
        <v>1</v>
      </c>
      <c r="AH22">
        <f t="shared" si="23"/>
        <v>0</v>
      </c>
      <c r="AI22">
        <f t="shared" si="24"/>
        <v>54033.484368911711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513.68232</v>
      </c>
      <c r="AR22">
        <v>564.07000000000005</v>
      </c>
      <c r="AS22">
        <f t="shared" si="27"/>
        <v>8.9328771251795058E-2</v>
      </c>
      <c r="AT22">
        <v>0.5</v>
      </c>
      <c r="AU22">
        <f t="shared" si="28"/>
        <v>1180.1955618534275</v>
      </c>
      <c r="AV22">
        <f t="shared" si="29"/>
        <v>1.1745126344780641</v>
      </c>
      <c r="AW22">
        <f t="shared" si="30"/>
        <v>52.712709688594288</v>
      </c>
      <c r="AX22">
        <f t="shared" si="31"/>
        <v>0.30262201499813857</v>
      </c>
      <c r="AY22">
        <f t="shared" si="32"/>
        <v>1.4847201353159352E-3</v>
      </c>
      <c r="AZ22">
        <f t="shared" si="33"/>
        <v>4.7831120251032662</v>
      </c>
      <c r="BA22" t="s">
        <v>314</v>
      </c>
      <c r="BB22">
        <v>393.37</v>
      </c>
      <c r="BC22">
        <f t="shared" si="34"/>
        <v>170.70000000000005</v>
      </c>
      <c r="BD22">
        <f t="shared" si="35"/>
        <v>0.29518265963678986</v>
      </c>
      <c r="BE22">
        <f t="shared" si="36"/>
        <v>0.94049590233937896</v>
      </c>
      <c r="BF22">
        <f t="shared" si="37"/>
        <v>-0.33279640703351709</v>
      </c>
      <c r="BG22">
        <f t="shared" si="38"/>
        <v>1.0594544648315825</v>
      </c>
      <c r="BH22">
        <f t="shared" si="39"/>
        <v>1400.0123333333299</v>
      </c>
      <c r="BI22">
        <f t="shared" si="40"/>
        <v>1180.1955618534275</v>
      </c>
      <c r="BJ22">
        <f t="shared" si="41"/>
        <v>0.84298940356008556</v>
      </c>
      <c r="BK22">
        <f t="shared" si="42"/>
        <v>0.19597880712017093</v>
      </c>
      <c r="BL22">
        <v>6</v>
      </c>
      <c r="BM22">
        <v>0.5</v>
      </c>
      <c r="BN22" t="s">
        <v>290</v>
      </c>
      <c r="BO22">
        <v>2</v>
      </c>
      <c r="BP22">
        <v>1608325564.75</v>
      </c>
      <c r="BQ22">
        <v>199.35890000000001</v>
      </c>
      <c r="BR22">
        <v>200.86363333333301</v>
      </c>
      <c r="BS22">
        <v>20.565283333333301</v>
      </c>
      <c r="BT22">
        <v>20.096803333333298</v>
      </c>
      <c r="BU22">
        <v>195.98033333333299</v>
      </c>
      <c r="BV22">
        <v>20.465626666666701</v>
      </c>
      <c r="BW22">
        <v>500.01366666666701</v>
      </c>
      <c r="BX22">
        <v>102.45593333333299</v>
      </c>
      <c r="BY22">
        <v>0.100014976666667</v>
      </c>
      <c r="BZ22">
        <v>27.9981333333333</v>
      </c>
      <c r="CA22">
        <v>28.600989999999999</v>
      </c>
      <c r="CB22">
        <v>999.9</v>
      </c>
      <c r="CC22">
        <v>0</v>
      </c>
      <c r="CD22">
        <v>0</v>
      </c>
      <c r="CE22">
        <v>10007.209999999999</v>
      </c>
      <c r="CF22">
        <v>0</v>
      </c>
      <c r="CG22">
        <v>1183.5513333333299</v>
      </c>
      <c r="CH22">
        <v>1400.0123333333299</v>
      </c>
      <c r="CI22">
        <v>0.89999683333333302</v>
      </c>
      <c r="CJ22">
        <v>0.100003166666667</v>
      </c>
      <c r="CK22">
        <v>0</v>
      </c>
      <c r="CL22">
        <v>513.694433333333</v>
      </c>
      <c r="CM22">
        <v>4.9993800000000004</v>
      </c>
      <c r="CN22">
        <v>7314.7020000000002</v>
      </c>
      <c r="CO22">
        <v>11164.416666666701</v>
      </c>
      <c r="CP22">
        <v>48.774799999999999</v>
      </c>
      <c r="CQ22">
        <v>51.25</v>
      </c>
      <c r="CR22">
        <v>49.686999999999998</v>
      </c>
      <c r="CS22">
        <v>50.8915333333333</v>
      </c>
      <c r="CT22">
        <v>50.311999999999998</v>
      </c>
      <c r="CU22">
        <v>1255.5056666666701</v>
      </c>
      <c r="CV22">
        <v>139.506666666667</v>
      </c>
      <c r="CW22">
        <v>0</v>
      </c>
      <c r="CX22">
        <v>77.399999856948895</v>
      </c>
      <c r="CY22">
        <v>0</v>
      </c>
      <c r="CZ22">
        <v>513.68232</v>
      </c>
      <c r="DA22">
        <v>-2.3802307713579598</v>
      </c>
      <c r="DB22">
        <v>-16.255384699782301</v>
      </c>
      <c r="DC22">
        <v>7314.5115999999998</v>
      </c>
      <c r="DD22">
        <v>15</v>
      </c>
      <c r="DE22">
        <v>1608325077</v>
      </c>
      <c r="DF22" t="s">
        <v>291</v>
      </c>
      <c r="DG22">
        <v>1608325075.5</v>
      </c>
      <c r="DH22">
        <v>1608325077</v>
      </c>
      <c r="DI22">
        <v>13</v>
      </c>
      <c r="DJ22">
        <v>-1.0389999999999999</v>
      </c>
      <c r="DK22">
        <v>-9.0999999999999998E-2</v>
      </c>
      <c r="DL22">
        <v>3.379</v>
      </c>
      <c r="DM22">
        <v>0.1</v>
      </c>
      <c r="DN22">
        <v>403</v>
      </c>
      <c r="DO22">
        <v>19</v>
      </c>
      <c r="DP22">
        <v>0.41</v>
      </c>
      <c r="DQ22">
        <v>0.12</v>
      </c>
      <c r="DR22">
        <v>1.17227774049839</v>
      </c>
      <c r="DS22">
        <v>0.13816973084390699</v>
      </c>
      <c r="DT22">
        <v>2.7902919332930098E-2</v>
      </c>
      <c r="DU22">
        <v>1</v>
      </c>
      <c r="DV22">
        <v>-1.503665</v>
      </c>
      <c r="DW22">
        <v>-0.16121406006674399</v>
      </c>
      <c r="DX22">
        <v>3.4118376548911797E-2</v>
      </c>
      <c r="DY22">
        <v>1</v>
      </c>
      <c r="DZ22">
        <v>0.469723</v>
      </c>
      <c r="EA22">
        <v>-0.17050139265851</v>
      </c>
      <c r="EB22">
        <v>1.34866261558133E-2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3.3780000000000001</v>
      </c>
      <c r="EJ22">
        <v>9.9699999999999997E-2</v>
      </c>
      <c r="EK22">
        <v>3.3785238095238701</v>
      </c>
      <c r="EL22">
        <v>0</v>
      </c>
      <c r="EM22">
        <v>0</v>
      </c>
      <c r="EN22">
        <v>0</v>
      </c>
      <c r="EO22">
        <v>9.9650000000000502E-2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8.3000000000000007</v>
      </c>
      <c r="EX22">
        <v>8.3000000000000007</v>
      </c>
      <c r="EY22">
        <v>2</v>
      </c>
      <c r="EZ22">
        <v>453.14299999999997</v>
      </c>
      <c r="FA22">
        <v>515.15</v>
      </c>
      <c r="FB22">
        <v>24.318000000000001</v>
      </c>
      <c r="FC22">
        <v>32.465699999999998</v>
      </c>
      <c r="FD22">
        <v>30.000299999999999</v>
      </c>
      <c r="FE22">
        <v>32.319899999999997</v>
      </c>
      <c r="FF22">
        <v>32.368699999999997</v>
      </c>
      <c r="FG22">
        <v>12.3139</v>
      </c>
      <c r="FH22">
        <v>47.510899999999999</v>
      </c>
      <c r="FI22">
        <v>52.749600000000001</v>
      </c>
      <c r="FJ22">
        <v>24.3111</v>
      </c>
      <c r="FK22">
        <v>201.17500000000001</v>
      </c>
      <c r="FL22">
        <v>20.352399999999999</v>
      </c>
      <c r="FM22">
        <v>100.90900000000001</v>
      </c>
      <c r="FN22">
        <v>100.465</v>
      </c>
    </row>
    <row r="23" spans="1:170" x14ac:dyDescent="0.25">
      <c r="A23">
        <v>7</v>
      </c>
      <c r="B23">
        <v>1608325647.5</v>
      </c>
      <c r="C23">
        <v>588.5</v>
      </c>
      <c r="D23" t="s">
        <v>315</v>
      </c>
      <c r="E23" t="s">
        <v>316</v>
      </c>
      <c r="F23" t="s">
        <v>285</v>
      </c>
      <c r="G23" t="s">
        <v>286</v>
      </c>
      <c r="H23">
        <v>1608325639.75</v>
      </c>
      <c r="I23">
        <f t="shared" si="0"/>
        <v>4.523429899701498E-4</v>
      </c>
      <c r="J23">
        <f t="shared" si="1"/>
        <v>1.7694003931710041</v>
      </c>
      <c r="K23">
        <f t="shared" si="2"/>
        <v>249.25696666666701</v>
      </c>
      <c r="L23">
        <f t="shared" si="3"/>
        <v>130.29860946664496</v>
      </c>
      <c r="M23">
        <f t="shared" si="4"/>
        <v>13.363093697455863</v>
      </c>
      <c r="N23">
        <f t="shared" si="5"/>
        <v>25.563159990306453</v>
      </c>
      <c r="O23">
        <f t="shared" si="6"/>
        <v>2.5053304640561051E-2</v>
      </c>
      <c r="P23">
        <f t="shared" si="7"/>
        <v>2.9698912620450546</v>
      </c>
      <c r="Q23">
        <f t="shared" si="8"/>
        <v>2.493648256706759E-2</v>
      </c>
      <c r="R23">
        <f t="shared" si="9"/>
        <v>1.5595752067553372E-2</v>
      </c>
      <c r="S23">
        <f t="shared" si="10"/>
        <v>231.28843028947631</v>
      </c>
      <c r="T23">
        <f t="shared" si="11"/>
        <v>29.208569032910127</v>
      </c>
      <c r="U23">
        <f t="shared" si="12"/>
        <v>28.60999</v>
      </c>
      <c r="V23">
        <f t="shared" si="13"/>
        <v>3.9318970646915612</v>
      </c>
      <c r="W23">
        <f t="shared" si="14"/>
        <v>56.105028949946025</v>
      </c>
      <c r="X23">
        <f t="shared" si="15"/>
        <v>2.1264734357512793</v>
      </c>
      <c r="Y23">
        <f t="shared" si="16"/>
        <v>3.7901654727750125</v>
      </c>
      <c r="Z23">
        <f t="shared" si="17"/>
        <v>1.8054236289402819</v>
      </c>
      <c r="AA23">
        <f t="shared" si="18"/>
        <v>-19.948325857683606</v>
      </c>
      <c r="AB23">
        <f t="shared" si="19"/>
        <v>-101.05197740202769</v>
      </c>
      <c r="AC23">
        <f t="shared" si="20"/>
        <v>-7.4385663174852166</v>
      </c>
      <c r="AD23">
        <f t="shared" si="21"/>
        <v>102.84956071227978</v>
      </c>
      <c r="AE23">
        <v>23</v>
      </c>
      <c r="AF23">
        <v>5</v>
      </c>
      <c r="AG23">
        <f t="shared" si="22"/>
        <v>1</v>
      </c>
      <c r="AH23">
        <f t="shared" si="23"/>
        <v>0</v>
      </c>
      <c r="AI23">
        <f t="shared" si="24"/>
        <v>53929.87956097057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512.51084615384605</v>
      </c>
      <c r="AR23">
        <v>564.97</v>
      </c>
      <c r="AS23">
        <f t="shared" si="27"/>
        <v>9.2852990151962023E-2</v>
      </c>
      <c r="AT23">
        <v>0.5</v>
      </c>
      <c r="AU23">
        <f t="shared" si="28"/>
        <v>1180.1708118534202</v>
      </c>
      <c r="AV23">
        <f t="shared" si="29"/>
        <v>1.7694003931710041</v>
      </c>
      <c r="AW23">
        <f t="shared" si="30"/>
        <v>54.791194385329327</v>
      </c>
      <c r="AX23">
        <f t="shared" si="31"/>
        <v>0.29511301485034608</v>
      </c>
      <c r="AY23">
        <f t="shared" si="32"/>
        <v>1.9888204736237349E-3</v>
      </c>
      <c r="AZ23">
        <f t="shared" si="33"/>
        <v>4.7738994990884462</v>
      </c>
      <c r="BA23" t="s">
        <v>318</v>
      </c>
      <c r="BB23">
        <v>398.24</v>
      </c>
      <c r="BC23">
        <f t="shared" si="34"/>
        <v>166.73000000000002</v>
      </c>
      <c r="BD23">
        <f t="shared" si="35"/>
        <v>0.31463536163950084</v>
      </c>
      <c r="BE23">
        <f t="shared" si="36"/>
        <v>0.94178096541706224</v>
      </c>
      <c r="BF23">
        <f t="shared" si="37"/>
        <v>-0.34854977281903843</v>
      </c>
      <c r="BG23">
        <f t="shared" si="38"/>
        <v>1.0591010528655971</v>
      </c>
      <c r="BH23">
        <f t="shared" si="39"/>
        <v>1399.9829999999999</v>
      </c>
      <c r="BI23">
        <f t="shared" si="40"/>
        <v>1180.1708118534202</v>
      </c>
      <c r="BJ23">
        <f t="shared" si="41"/>
        <v>0.84298938762357845</v>
      </c>
      <c r="BK23">
        <f t="shared" si="42"/>
        <v>0.19597877524715704</v>
      </c>
      <c r="BL23">
        <v>6</v>
      </c>
      <c r="BM23">
        <v>0.5</v>
      </c>
      <c r="BN23" t="s">
        <v>290</v>
      </c>
      <c r="BO23">
        <v>2</v>
      </c>
      <c r="BP23">
        <v>1608325639.75</v>
      </c>
      <c r="BQ23">
        <v>249.25696666666701</v>
      </c>
      <c r="BR23">
        <v>251.51543333333299</v>
      </c>
      <c r="BS23">
        <v>20.734459999999999</v>
      </c>
      <c r="BT23">
        <v>20.202929999999999</v>
      </c>
      <c r="BU23">
        <v>245.8783</v>
      </c>
      <c r="BV23">
        <v>20.634810000000002</v>
      </c>
      <c r="BW23">
        <v>500.02510000000001</v>
      </c>
      <c r="BX23">
        <v>102.45740000000001</v>
      </c>
      <c r="BY23">
        <v>0.10005439000000001</v>
      </c>
      <c r="BZ23">
        <v>27.978860000000001</v>
      </c>
      <c r="CA23">
        <v>28.60999</v>
      </c>
      <c r="CB23">
        <v>999.9</v>
      </c>
      <c r="CC23">
        <v>0</v>
      </c>
      <c r="CD23">
        <v>0</v>
      </c>
      <c r="CE23">
        <v>9986.3909999999996</v>
      </c>
      <c r="CF23">
        <v>0</v>
      </c>
      <c r="CG23">
        <v>831.24189999999999</v>
      </c>
      <c r="CH23">
        <v>1399.9829999999999</v>
      </c>
      <c r="CI23">
        <v>0.89999589999999996</v>
      </c>
      <c r="CJ23">
        <v>0.100004043333333</v>
      </c>
      <c r="CK23">
        <v>0</v>
      </c>
      <c r="CL23">
        <v>512.49829999999997</v>
      </c>
      <c r="CM23">
        <v>4.9993800000000004</v>
      </c>
      <c r="CN23">
        <v>7313.0613333333304</v>
      </c>
      <c r="CO23">
        <v>11164.186666666699</v>
      </c>
      <c r="CP23">
        <v>48.936999999999998</v>
      </c>
      <c r="CQ23">
        <v>51.353999999999999</v>
      </c>
      <c r="CR23">
        <v>49.856099999999998</v>
      </c>
      <c r="CS23">
        <v>51.043399999999998</v>
      </c>
      <c r="CT23">
        <v>50.436999999999998</v>
      </c>
      <c r="CU23">
        <v>1255.48</v>
      </c>
      <c r="CV23">
        <v>139.50299999999999</v>
      </c>
      <c r="CW23">
        <v>0</v>
      </c>
      <c r="CX23">
        <v>74.5</v>
      </c>
      <c r="CY23">
        <v>0</v>
      </c>
      <c r="CZ23">
        <v>512.51084615384605</v>
      </c>
      <c r="DA23">
        <v>-2.01736752112389</v>
      </c>
      <c r="DB23">
        <v>-15.4201709373529</v>
      </c>
      <c r="DC23">
        <v>7313.0753846153802</v>
      </c>
      <c r="DD23">
        <v>15</v>
      </c>
      <c r="DE23">
        <v>1608325077</v>
      </c>
      <c r="DF23" t="s">
        <v>291</v>
      </c>
      <c r="DG23">
        <v>1608325075.5</v>
      </c>
      <c r="DH23">
        <v>1608325077</v>
      </c>
      <c r="DI23">
        <v>13</v>
      </c>
      <c r="DJ23">
        <v>-1.0389999999999999</v>
      </c>
      <c r="DK23">
        <v>-9.0999999999999998E-2</v>
      </c>
      <c r="DL23">
        <v>3.379</v>
      </c>
      <c r="DM23">
        <v>0.1</v>
      </c>
      <c r="DN23">
        <v>403</v>
      </c>
      <c r="DO23">
        <v>19</v>
      </c>
      <c r="DP23">
        <v>0.41</v>
      </c>
      <c r="DQ23">
        <v>0.12</v>
      </c>
      <c r="DR23">
        <v>1.7718392283572</v>
      </c>
      <c r="DS23">
        <v>-0.170771281648851</v>
      </c>
      <c r="DT23">
        <v>4.1592621067926702E-2</v>
      </c>
      <c r="DU23">
        <v>1</v>
      </c>
      <c r="DV23">
        <v>-2.25871933333333</v>
      </c>
      <c r="DW23">
        <v>6.49601779755304E-2</v>
      </c>
      <c r="DX23">
        <v>4.5066920679757497E-2</v>
      </c>
      <c r="DY23">
        <v>1</v>
      </c>
      <c r="DZ23">
        <v>0.53055206666666699</v>
      </c>
      <c r="EA23">
        <v>3.5826527252503397E-2</v>
      </c>
      <c r="EB23">
        <v>1.23536609066121E-2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3.379</v>
      </c>
      <c r="EJ23">
        <v>9.9599999999999994E-2</v>
      </c>
      <c r="EK23">
        <v>3.3785238095238701</v>
      </c>
      <c r="EL23">
        <v>0</v>
      </c>
      <c r="EM23">
        <v>0</v>
      </c>
      <c r="EN23">
        <v>0</v>
      </c>
      <c r="EO23">
        <v>9.9650000000000502E-2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9.5</v>
      </c>
      <c r="EX23">
        <v>9.5</v>
      </c>
      <c r="EY23">
        <v>2</v>
      </c>
      <c r="EZ23">
        <v>454.67399999999998</v>
      </c>
      <c r="FA23">
        <v>515.30499999999995</v>
      </c>
      <c r="FB23">
        <v>24.206399999999999</v>
      </c>
      <c r="FC23">
        <v>32.539200000000001</v>
      </c>
      <c r="FD23">
        <v>30.000399999999999</v>
      </c>
      <c r="FE23">
        <v>32.368600000000001</v>
      </c>
      <c r="FF23">
        <v>32.416600000000003</v>
      </c>
      <c r="FG23">
        <v>14.603999999999999</v>
      </c>
      <c r="FH23">
        <v>45.938899999999997</v>
      </c>
      <c r="FI23">
        <v>55.434899999999999</v>
      </c>
      <c r="FJ23">
        <v>24.213999999999999</v>
      </c>
      <c r="FK23">
        <v>251.96199999999999</v>
      </c>
      <c r="FL23">
        <v>20.249500000000001</v>
      </c>
      <c r="FM23">
        <v>100.896</v>
      </c>
      <c r="FN23">
        <v>100.452</v>
      </c>
    </row>
    <row r="24" spans="1:170" x14ac:dyDescent="0.25">
      <c r="A24">
        <v>8</v>
      </c>
      <c r="B24">
        <v>1608325721.5999999</v>
      </c>
      <c r="C24">
        <v>662.59999990463302</v>
      </c>
      <c r="D24" t="s">
        <v>319</v>
      </c>
      <c r="E24" t="s">
        <v>320</v>
      </c>
      <c r="F24" t="s">
        <v>285</v>
      </c>
      <c r="G24" t="s">
        <v>286</v>
      </c>
      <c r="H24">
        <v>1608325713.8499999</v>
      </c>
      <c r="I24">
        <f t="shared" si="0"/>
        <v>4.8595343080958041E-4</v>
      </c>
      <c r="J24">
        <f t="shared" si="1"/>
        <v>4.2804947211714461</v>
      </c>
      <c r="K24">
        <f t="shared" si="2"/>
        <v>397.68220000000002</v>
      </c>
      <c r="L24">
        <f t="shared" si="3"/>
        <v>133.86164247899373</v>
      </c>
      <c r="M24">
        <f t="shared" si="4"/>
        <v>13.727993185085253</v>
      </c>
      <c r="N24">
        <f t="shared" si="5"/>
        <v>40.78374081123669</v>
      </c>
      <c r="O24">
        <f t="shared" si="6"/>
        <v>2.6858223386841251E-2</v>
      </c>
      <c r="P24">
        <f t="shared" si="7"/>
        <v>2.9724602017405304</v>
      </c>
      <c r="Q24">
        <f t="shared" si="8"/>
        <v>2.6724126559135402E-2</v>
      </c>
      <c r="R24">
        <f t="shared" si="9"/>
        <v>1.6714571220476333E-2</v>
      </c>
      <c r="S24">
        <f t="shared" si="10"/>
        <v>231.29069881368233</v>
      </c>
      <c r="T24">
        <f t="shared" si="11"/>
        <v>29.224773053267985</v>
      </c>
      <c r="U24">
        <f t="shared" si="12"/>
        <v>28.647383333333298</v>
      </c>
      <c r="V24">
        <f t="shared" si="13"/>
        <v>3.9404375524672068</v>
      </c>
      <c r="W24">
        <f t="shared" si="14"/>
        <v>56.134497487533174</v>
      </c>
      <c r="X24">
        <f t="shared" si="15"/>
        <v>2.1307954356578551</v>
      </c>
      <c r="Y24">
        <f t="shared" si="16"/>
        <v>3.7958751410059035</v>
      </c>
      <c r="Z24">
        <f t="shared" si="17"/>
        <v>1.8096421168093517</v>
      </c>
      <c r="AA24">
        <f t="shared" si="18"/>
        <v>-21.430546298702495</v>
      </c>
      <c r="AB24">
        <f t="shared" si="19"/>
        <v>-102.99402822536952</v>
      </c>
      <c r="AC24">
        <f t="shared" si="20"/>
        <v>-7.5773553393627999</v>
      </c>
      <c r="AD24">
        <f t="shared" si="21"/>
        <v>99.288768950247501</v>
      </c>
      <c r="AE24">
        <v>23</v>
      </c>
      <c r="AF24">
        <v>5</v>
      </c>
      <c r="AG24">
        <f t="shared" si="22"/>
        <v>1</v>
      </c>
      <c r="AH24">
        <f t="shared" si="23"/>
        <v>0</v>
      </c>
      <c r="AI24">
        <f t="shared" si="24"/>
        <v>54000.433246057532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513.29234615384598</v>
      </c>
      <c r="AR24">
        <v>573.21</v>
      </c>
      <c r="AS24">
        <f t="shared" si="27"/>
        <v>0.10453002188753524</v>
      </c>
      <c r="AT24">
        <v>0.5</v>
      </c>
      <c r="AU24">
        <f t="shared" si="28"/>
        <v>1180.1828418533942</v>
      </c>
      <c r="AV24">
        <f t="shared" si="29"/>
        <v>4.2804947211714461</v>
      </c>
      <c r="AW24">
        <f t="shared" si="30"/>
        <v>61.682269145114418</v>
      </c>
      <c r="AX24">
        <f t="shared" si="31"/>
        <v>0.29968074527660021</v>
      </c>
      <c r="AY24">
        <f t="shared" si="32"/>
        <v>4.116516550400056E-3</v>
      </c>
      <c r="AZ24">
        <f t="shared" si="33"/>
        <v>4.6908986235411101</v>
      </c>
      <c r="BA24" t="s">
        <v>322</v>
      </c>
      <c r="BB24">
        <v>401.43</v>
      </c>
      <c r="BC24">
        <f t="shared" si="34"/>
        <v>171.78000000000003</v>
      </c>
      <c r="BD24">
        <f t="shared" si="35"/>
        <v>0.34880459800997815</v>
      </c>
      <c r="BE24">
        <f t="shared" si="36"/>
        <v>0.93995071050285772</v>
      </c>
      <c r="BF24">
        <f t="shared" si="37"/>
        <v>-0.42116363066175905</v>
      </c>
      <c r="BG24">
        <f t="shared" si="38"/>
        <v>1.0558653699770191</v>
      </c>
      <c r="BH24">
        <f t="shared" si="39"/>
        <v>1399.9973333333301</v>
      </c>
      <c r="BI24">
        <f t="shared" si="40"/>
        <v>1180.1828418533942</v>
      </c>
      <c r="BJ24">
        <f t="shared" si="41"/>
        <v>0.84298934987499752</v>
      </c>
      <c r="BK24">
        <f t="shared" si="42"/>
        <v>0.19597869974999513</v>
      </c>
      <c r="BL24">
        <v>6</v>
      </c>
      <c r="BM24">
        <v>0.5</v>
      </c>
      <c r="BN24" t="s">
        <v>290</v>
      </c>
      <c r="BO24">
        <v>2</v>
      </c>
      <c r="BP24">
        <v>1608325713.8499999</v>
      </c>
      <c r="BQ24">
        <v>397.68220000000002</v>
      </c>
      <c r="BR24">
        <v>403.0505</v>
      </c>
      <c r="BS24">
        <v>20.777383333333301</v>
      </c>
      <c r="BT24">
        <v>20.206376666666699</v>
      </c>
      <c r="BU24">
        <v>394.2022</v>
      </c>
      <c r="BV24">
        <v>20.6543833333333</v>
      </c>
      <c r="BW24">
        <v>500.01859999999999</v>
      </c>
      <c r="BX24">
        <v>102.45359999999999</v>
      </c>
      <c r="BY24">
        <v>9.9998856666666705E-2</v>
      </c>
      <c r="BZ24">
        <v>28.00468</v>
      </c>
      <c r="CA24">
        <v>28.647383333333298</v>
      </c>
      <c r="CB24">
        <v>999.9</v>
      </c>
      <c r="CC24">
        <v>0</v>
      </c>
      <c r="CD24">
        <v>0</v>
      </c>
      <c r="CE24">
        <v>10001.291666666701</v>
      </c>
      <c r="CF24">
        <v>0</v>
      </c>
      <c r="CG24">
        <v>379.11689999999999</v>
      </c>
      <c r="CH24">
        <v>1399.9973333333301</v>
      </c>
      <c r="CI24">
        <v>0.89999686666666701</v>
      </c>
      <c r="CJ24">
        <v>0.10000307</v>
      </c>
      <c r="CK24">
        <v>0</v>
      </c>
      <c r="CL24">
        <v>513.29290000000003</v>
      </c>
      <c r="CM24">
        <v>4.9993800000000004</v>
      </c>
      <c r="CN24">
        <v>7335.326</v>
      </c>
      <c r="CO24">
        <v>11164.2933333333</v>
      </c>
      <c r="CP24">
        <v>49.125</v>
      </c>
      <c r="CQ24">
        <v>51.5</v>
      </c>
      <c r="CR24">
        <v>50.0124</v>
      </c>
      <c r="CS24">
        <v>51.186999999999998</v>
      </c>
      <c r="CT24">
        <v>50.612400000000001</v>
      </c>
      <c r="CU24">
        <v>1255.4946666666699</v>
      </c>
      <c r="CV24">
        <v>139.50266666666701</v>
      </c>
      <c r="CW24">
        <v>0</v>
      </c>
      <c r="CX24">
        <v>73.200000047683702</v>
      </c>
      <c r="CY24">
        <v>0</v>
      </c>
      <c r="CZ24">
        <v>513.29234615384598</v>
      </c>
      <c r="DA24">
        <v>-0.68659830268663102</v>
      </c>
      <c r="DB24">
        <v>-5.1788034052337197</v>
      </c>
      <c r="DC24">
        <v>7335.3223076923096</v>
      </c>
      <c r="DD24">
        <v>15</v>
      </c>
      <c r="DE24">
        <v>1608325741.5999999</v>
      </c>
      <c r="DF24" t="s">
        <v>323</v>
      </c>
      <c r="DG24">
        <v>1608325741.5999999</v>
      </c>
      <c r="DH24">
        <v>1608325741.5999999</v>
      </c>
      <c r="DI24">
        <v>14</v>
      </c>
      <c r="DJ24">
        <v>0.10199999999999999</v>
      </c>
      <c r="DK24">
        <v>2.3E-2</v>
      </c>
      <c r="DL24">
        <v>3.48</v>
      </c>
      <c r="DM24">
        <v>0.123</v>
      </c>
      <c r="DN24">
        <v>404</v>
      </c>
      <c r="DO24">
        <v>20</v>
      </c>
      <c r="DP24">
        <v>0.35</v>
      </c>
      <c r="DQ24">
        <v>0.15</v>
      </c>
      <c r="DR24">
        <v>4.3772277570228502</v>
      </c>
      <c r="DS24">
        <v>7.36367825203013E-2</v>
      </c>
      <c r="DT24">
        <v>2.8834399501268398E-2</v>
      </c>
      <c r="DU24">
        <v>1</v>
      </c>
      <c r="DV24">
        <v>-5.47459935483871</v>
      </c>
      <c r="DW24">
        <v>2.4549193548391701E-2</v>
      </c>
      <c r="DX24">
        <v>3.6552678727617402E-2</v>
      </c>
      <c r="DY24">
        <v>1</v>
      </c>
      <c r="DZ24">
        <v>0.55062122580645201</v>
      </c>
      <c r="EA24">
        <v>-0.186653516129034</v>
      </c>
      <c r="EB24">
        <v>1.61412886496584E-2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3.48</v>
      </c>
      <c r="EJ24">
        <v>0.123</v>
      </c>
      <c r="EK24">
        <v>3.3785238095238701</v>
      </c>
      <c r="EL24">
        <v>0</v>
      </c>
      <c r="EM24">
        <v>0</v>
      </c>
      <c r="EN24">
        <v>0</v>
      </c>
      <c r="EO24">
        <v>9.9650000000000502E-2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10.8</v>
      </c>
      <c r="EX24">
        <v>10.7</v>
      </c>
      <c r="EY24">
        <v>2</v>
      </c>
      <c r="EZ24">
        <v>455.36500000000001</v>
      </c>
      <c r="FA24">
        <v>515.93600000000004</v>
      </c>
      <c r="FB24">
        <v>24.1372</v>
      </c>
      <c r="FC24">
        <v>32.653500000000001</v>
      </c>
      <c r="FD24">
        <v>30.000699999999998</v>
      </c>
      <c r="FE24">
        <v>32.457799999999999</v>
      </c>
      <c r="FF24">
        <v>32.505200000000002</v>
      </c>
      <c r="FG24">
        <v>21.1797</v>
      </c>
      <c r="FH24">
        <v>45.110900000000001</v>
      </c>
      <c r="FI24">
        <v>58.0745</v>
      </c>
      <c r="FJ24">
        <v>24.138000000000002</v>
      </c>
      <c r="FK24">
        <v>404.12599999999998</v>
      </c>
      <c r="FL24">
        <v>20.3643</v>
      </c>
      <c r="FM24">
        <v>100.876</v>
      </c>
      <c r="FN24">
        <v>100.431</v>
      </c>
    </row>
    <row r="25" spans="1:170" x14ac:dyDescent="0.25">
      <c r="A25">
        <v>9</v>
      </c>
      <c r="B25">
        <v>1608325818.5999999</v>
      </c>
      <c r="C25">
        <v>759.59999990463302</v>
      </c>
      <c r="D25" t="s">
        <v>324</v>
      </c>
      <c r="E25" t="s">
        <v>325</v>
      </c>
      <c r="F25" t="s">
        <v>285</v>
      </c>
      <c r="G25" t="s">
        <v>286</v>
      </c>
      <c r="H25">
        <v>1608325810.5999999</v>
      </c>
      <c r="I25">
        <f t="shared" si="0"/>
        <v>5.9489411711928421E-4</v>
      </c>
      <c r="J25">
        <f t="shared" si="1"/>
        <v>5.7733576713113761</v>
      </c>
      <c r="K25">
        <f t="shared" si="2"/>
        <v>498.31790322580599</v>
      </c>
      <c r="L25">
        <f t="shared" si="3"/>
        <v>206.11402975885659</v>
      </c>
      <c r="M25">
        <f t="shared" si="4"/>
        <v>21.135334510560259</v>
      </c>
      <c r="N25">
        <f t="shared" si="5"/>
        <v>51.098489460423778</v>
      </c>
      <c r="O25">
        <f t="shared" si="6"/>
        <v>3.293282521375579E-2</v>
      </c>
      <c r="P25">
        <f t="shared" si="7"/>
        <v>2.9697020065248365</v>
      </c>
      <c r="Q25">
        <f t="shared" si="8"/>
        <v>3.2731270287015279E-2</v>
      </c>
      <c r="R25">
        <f t="shared" si="9"/>
        <v>2.0475049857304032E-2</v>
      </c>
      <c r="S25">
        <f t="shared" si="10"/>
        <v>231.29383595519286</v>
      </c>
      <c r="T25">
        <f t="shared" si="11"/>
        <v>29.19483335404589</v>
      </c>
      <c r="U25">
        <f t="shared" si="12"/>
        <v>28.659870967741899</v>
      </c>
      <c r="V25">
        <f t="shared" si="13"/>
        <v>3.94329327963325</v>
      </c>
      <c r="W25">
        <f t="shared" si="14"/>
        <v>56.250510339687345</v>
      </c>
      <c r="X25">
        <f t="shared" si="15"/>
        <v>2.1348182084556022</v>
      </c>
      <c r="Y25">
        <f t="shared" si="16"/>
        <v>3.7951979378743324</v>
      </c>
      <c r="Z25">
        <f t="shared" si="17"/>
        <v>1.8084750711776478</v>
      </c>
      <c r="AA25">
        <f t="shared" si="18"/>
        <v>-26.234830564960433</v>
      </c>
      <c r="AB25">
        <f t="shared" si="19"/>
        <v>-105.3877779444535</v>
      </c>
      <c r="AC25">
        <f t="shared" si="20"/>
        <v>-7.7610313524880779</v>
      </c>
      <c r="AD25">
        <f t="shared" si="21"/>
        <v>91.910196093290821</v>
      </c>
      <c r="AE25">
        <v>22</v>
      </c>
      <c r="AF25">
        <v>4</v>
      </c>
      <c r="AG25">
        <f t="shared" si="22"/>
        <v>1</v>
      </c>
      <c r="AH25">
        <f t="shared" si="23"/>
        <v>0</v>
      </c>
      <c r="AI25">
        <f t="shared" si="24"/>
        <v>53919.927667403877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517.00296000000003</v>
      </c>
      <c r="AR25">
        <v>585.36</v>
      </c>
      <c r="AS25">
        <f t="shared" si="27"/>
        <v>0.11677777777777776</v>
      </c>
      <c r="AT25">
        <v>0.5</v>
      </c>
      <c r="AU25">
        <f t="shared" si="28"/>
        <v>1180.1989470146793</v>
      </c>
      <c r="AV25">
        <f t="shared" si="29"/>
        <v>5.7733576713113761</v>
      </c>
      <c r="AW25">
        <f t="shared" si="30"/>
        <v>68.910505184023762</v>
      </c>
      <c r="AX25">
        <f t="shared" si="31"/>
        <v>0.32113571135711361</v>
      </c>
      <c r="AY25">
        <f t="shared" si="32"/>
        <v>5.3813852039037652E-3</v>
      </c>
      <c r="AZ25">
        <f t="shared" si="33"/>
        <v>4.5727757277572767</v>
      </c>
      <c r="BA25" t="s">
        <v>327</v>
      </c>
      <c r="BB25">
        <v>397.38</v>
      </c>
      <c r="BC25">
        <f t="shared" si="34"/>
        <v>187.98000000000002</v>
      </c>
      <c r="BD25">
        <f t="shared" si="35"/>
        <v>0.36363996169805285</v>
      </c>
      <c r="BE25">
        <f t="shared" si="36"/>
        <v>0.93438056340978115</v>
      </c>
      <c r="BF25">
        <f t="shared" si="37"/>
        <v>-0.52535087968217975</v>
      </c>
      <c r="BG25">
        <f t="shared" si="38"/>
        <v>1.0510943084362154</v>
      </c>
      <c r="BH25">
        <f t="shared" si="39"/>
        <v>1400.0164516129</v>
      </c>
      <c r="BI25">
        <f t="shared" si="40"/>
        <v>1180.1989470146793</v>
      </c>
      <c r="BJ25">
        <f t="shared" si="41"/>
        <v>0.84298934177167839</v>
      </c>
      <c r="BK25">
        <f t="shared" si="42"/>
        <v>0.19597868354335687</v>
      </c>
      <c r="BL25">
        <v>6</v>
      </c>
      <c r="BM25">
        <v>0.5</v>
      </c>
      <c r="BN25" t="s">
        <v>290</v>
      </c>
      <c r="BO25">
        <v>2</v>
      </c>
      <c r="BP25">
        <v>1608325810.5999999</v>
      </c>
      <c r="BQ25">
        <v>498.31790322580599</v>
      </c>
      <c r="BR25">
        <v>505.60138709677398</v>
      </c>
      <c r="BS25">
        <v>20.818974193548399</v>
      </c>
      <c r="BT25">
        <v>20.119990322580598</v>
      </c>
      <c r="BU25">
        <v>494.83761290322599</v>
      </c>
      <c r="BV25">
        <v>20.6963032258064</v>
      </c>
      <c r="BW25">
        <v>500.01929032258101</v>
      </c>
      <c r="BX25">
        <v>102.44187096774201</v>
      </c>
      <c r="BY25">
        <v>0.10007891935483899</v>
      </c>
      <c r="BZ25">
        <v>28.001619354838699</v>
      </c>
      <c r="CA25">
        <v>28.659870967741899</v>
      </c>
      <c r="CB25">
        <v>999.9</v>
      </c>
      <c r="CC25">
        <v>0</v>
      </c>
      <c r="CD25">
        <v>0</v>
      </c>
      <c r="CE25">
        <v>9986.8348387096794</v>
      </c>
      <c r="CF25">
        <v>0</v>
      </c>
      <c r="CG25">
        <v>800.90935483870999</v>
      </c>
      <c r="CH25">
        <v>1400.0164516129</v>
      </c>
      <c r="CI25">
        <v>0.89999819354838695</v>
      </c>
      <c r="CJ25">
        <v>0.10000161935483901</v>
      </c>
      <c r="CK25">
        <v>0</v>
      </c>
      <c r="CL25">
        <v>516.98619354838695</v>
      </c>
      <c r="CM25">
        <v>4.9993800000000004</v>
      </c>
      <c r="CN25">
        <v>7393.46903225806</v>
      </c>
      <c r="CO25">
        <v>11164.4580645161</v>
      </c>
      <c r="CP25">
        <v>49.311999999999998</v>
      </c>
      <c r="CQ25">
        <v>51.758000000000003</v>
      </c>
      <c r="CR25">
        <v>50.221548387096803</v>
      </c>
      <c r="CS25">
        <v>51.411000000000001</v>
      </c>
      <c r="CT25">
        <v>50.777999999999999</v>
      </c>
      <c r="CU25">
        <v>1255.51225806452</v>
      </c>
      <c r="CV25">
        <v>139.50419354838701</v>
      </c>
      <c r="CW25">
        <v>0</v>
      </c>
      <c r="CX25">
        <v>96.299999952316298</v>
      </c>
      <c r="CY25">
        <v>0</v>
      </c>
      <c r="CZ25">
        <v>517.00296000000003</v>
      </c>
      <c r="DA25">
        <v>0.91900000934417903</v>
      </c>
      <c r="DB25">
        <v>23.486153892324399</v>
      </c>
      <c r="DC25">
        <v>7393.7060000000001</v>
      </c>
      <c r="DD25">
        <v>15</v>
      </c>
      <c r="DE25">
        <v>1608325741.5999999</v>
      </c>
      <c r="DF25" t="s">
        <v>323</v>
      </c>
      <c r="DG25">
        <v>1608325741.5999999</v>
      </c>
      <c r="DH25">
        <v>1608325741.5999999</v>
      </c>
      <c r="DI25">
        <v>14</v>
      </c>
      <c r="DJ25">
        <v>0.10199999999999999</v>
      </c>
      <c r="DK25">
        <v>2.3E-2</v>
      </c>
      <c r="DL25">
        <v>3.48</v>
      </c>
      <c r="DM25">
        <v>0.123</v>
      </c>
      <c r="DN25">
        <v>404</v>
      </c>
      <c r="DO25">
        <v>20</v>
      </c>
      <c r="DP25">
        <v>0.35</v>
      </c>
      <c r="DQ25">
        <v>0.15</v>
      </c>
      <c r="DR25">
        <v>5.7858889570394902</v>
      </c>
      <c r="DS25">
        <v>-0.108697640411746</v>
      </c>
      <c r="DT25">
        <v>6.0034208479342398E-2</v>
      </c>
      <c r="DU25">
        <v>1</v>
      </c>
      <c r="DV25">
        <v>-7.28985161290323</v>
      </c>
      <c r="DW25">
        <v>5.3040967741936201E-2</v>
      </c>
      <c r="DX25">
        <v>6.7343959285426996E-2</v>
      </c>
      <c r="DY25">
        <v>1</v>
      </c>
      <c r="DZ25">
        <v>0.69838277419354799</v>
      </c>
      <c r="EA25">
        <v>3.64493709677415E-2</v>
      </c>
      <c r="EB25">
        <v>7.1418951885683099E-3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3.48</v>
      </c>
      <c r="EJ25">
        <v>0.1226</v>
      </c>
      <c r="EK25">
        <v>3.48025000000007</v>
      </c>
      <c r="EL25">
        <v>0</v>
      </c>
      <c r="EM25">
        <v>0</v>
      </c>
      <c r="EN25">
        <v>0</v>
      </c>
      <c r="EO25">
        <v>0.122664999999998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1.3</v>
      </c>
      <c r="EX25">
        <v>1.3</v>
      </c>
      <c r="EY25">
        <v>2</v>
      </c>
      <c r="EZ25">
        <v>456.46600000000001</v>
      </c>
      <c r="FA25">
        <v>515.62300000000005</v>
      </c>
      <c r="FB25">
        <v>24.1249</v>
      </c>
      <c r="FC25">
        <v>32.825099999999999</v>
      </c>
      <c r="FD25">
        <v>30.001300000000001</v>
      </c>
      <c r="FE25">
        <v>32.604900000000001</v>
      </c>
      <c r="FF25">
        <v>32.6511</v>
      </c>
      <c r="FG25">
        <v>25.360600000000002</v>
      </c>
      <c r="FH25">
        <v>43.215899999999998</v>
      </c>
      <c r="FI25">
        <v>60.603200000000001</v>
      </c>
      <c r="FJ25">
        <v>24.091000000000001</v>
      </c>
      <c r="FK25">
        <v>506.14400000000001</v>
      </c>
      <c r="FL25">
        <v>20.200299999999999</v>
      </c>
      <c r="FM25">
        <v>100.848</v>
      </c>
      <c r="FN25">
        <v>100.40600000000001</v>
      </c>
    </row>
    <row r="26" spans="1:170" x14ac:dyDescent="0.25">
      <c r="A26">
        <v>10</v>
      </c>
      <c r="B26">
        <v>1608325885.5999999</v>
      </c>
      <c r="C26">
        <v>826.59999990463302</v>
      </c>
      <c r="D26" t="s">
        <v>328</v>
      </c>
      <c r="E26" t="s">
        <v>329</v>
      </c>
      <c r="F26" t="s">
        <v>285</v>
      </c>
      <c r="G26" t="s">
        <v>286</v>
      </c>
      <c r="H26">
        <v>1608325877.8499999</v>
      </c>
      <c r="I26">
        <f t="shared" si="0"/>
        <v>4.5400413405334306E-4</v>
      </c>
      <c r="J26">
        <f t="shared" si="1"/>
        <v>7.4808267346446629</v>
      </c>
      <c r="K26">
        <f t="shared" si="2"/>
        <v>597.55886666666697</v>
      </c>
      <c r="L26">
        <f t="shared" si="3"/>
        <v>107.35847030344436</v>
      </c>
      <c r="M26">
        <f t="shared" si="4"/>
        <v>11.00932011265494</v>
      </c>
      <c r="N26">
        <f t="shared" si="5"/>
        <v>61.27804197185516</v>
      </c>
      <c r="O26">
        <f t="shared" si="6"/>
        <v>2.5039396302525458E-2</v>
      </c>
      <c r="P26">
        <f t="shared" si="7"/>
        <v>2.972598930972862</v>
      </c>
      <c r="Q26">
        <f t="shared" si="8"/>
        <v>2.4922809332821618E-2</v>
      </c>
      <c r="R26">
        <f t="shared" si="9"/>
        <v>1.5587185330544279E-2</v>
      </c>
      <c r="S26">
        <f t="shared" si="10"/>
        <v>231.29384052684978</v>
      </c>
      <c r="T26">
        <f t="shared" si="11"/>
        <v>29.213872018395939</v>
      </c>
      <c r="U26">
        <f t="shared" si="12"/>
        <v>28.658650000000002</v>
      </c>
      <c r="V26">
        <f t="shared" si="13"/>
        <v>3.9430139837694855</v>
      </c>
      <c r="W26">
        <f t="shared" si="14"/>
        <v>56.18354973492383</v>
      </c>
      <c r="X26">
        <f t="shared" si="15"/>
        <v>2.1302873073107698</v>
      </c>
      <c r="Y26">
        <f t="shared" si="16"/>
        <v>3.791656663492335</v>
      </c>
      <c r="Z26">
        <f t="shared" si="17"/>
        <v>1.8127266764587158</v>
      </c>
      <c r="AA26">
        <f t="shared" si="18"/>
        <v>-20.021582311752429</v>
      </c>
      <c r="AB26">
        <f t="shared" si="19"/>
        <v>-107.86108569631043</v>
      </c>
      <c r="AC26">
        <f t="shared" si="20"/>
        <v>-7.9347509256552291</v>
      </c>
      <c r="AD26">
        <f t="shared" si="21"/>
        <v>95.476421593131676</v>
      </c>
      <c r="AE26">
        <v>22</v>
      </c>
      <c r="AF26">
        <v>4</v>
      </c>
      <c r="AG26">
        <f t="shared" si="22"/>
        <v>1</v>
      </c>
      <c r="AH26">
        <f t="shared" si="23"/>
        <v>0</v>
      </c>
      <c r="AI26">
        <f t="shared" si="24"/>
        <v>54007.786570113793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523.16579999999999</v>
      </c>
      <c r="AR26">
        <v>597.89</v>
      </c>
      <c r="AS26">
        <f t="shared" si="27"/>
        <v>0.12497984579103183</v>
      </c>
      <c r="AT26">
        <v>0.5</v>
      </c>
      <c r="AU26">
        <f t="shared" si="28"/>
        <v>1180.1991118533874</v>
      </c>
      <c r="AV26">
        <f t="shared" si="29"/>
        <v>7.4808267346446629</v>
      </c>
      <c r="AW26">
        <f t="shared" si="30"/>
        <v>73.75055150107454</v>
      </c>
      <c r="AX26">
        <f t="shared" si="31"/>
        <v>0.33086353677097796</v>
      </c>
      <c r="AY26">
        <f t="shared" si="32"/>
        <v>6.828148007843933E-3</v>
      </c>
      <c r="AZ26">
        <f t="shared" si="33"/>
        <v>4.4559868872200576</v>
      </c>
      <c r="BA26" t="s">
        <v>331</v>
      </c>
      <c r="BB26">
        <v>400.07</v>
      </c>
      <c r="BC26">
        <f t="shared" si="34"/>
        <v>197.82</v>
      </c>
      <c r="BD26">
        <f t="shared" si="35"/>
        <v>0.37773834799312506</v>
      </c>
      <c r="BE26">
        <f t="shared" si="36"/>
        <v>0.93088074465148629</v>
      </c>
      <c r="BF26">
        <f t="shared" si="37"/>
        <v>-0.63548052831620527</v>
      </c>
      <c r="BG26">
        <f t="shared" si="38"/>
        <v>1.0461740285097736</v>
      </c>
      <c r="BH26">
        <f t="shared" si="39"/>
        <v>1400.0166666666701</v>
      </c>
      <c r="BI26">
        <f t="shared" si="40"/>
        <v>1180.1991118533874</v>
      </c>
      <c r="BJ26">
        <f t="shared" si="41"/>
        <v>0.84298933002229826</v>
      </c>
      <c r="BK26">
        <f t="shared" si="42"/>
        <v>0.19597866004459655</v>
      </c>
      <c r="BL26">
        <v>6</v>
      </c>
      <c r="BM26">
        <v>0.5</v>
      </c>
      <c r="BN26" t="s">
        <v>290</v>
      </c>
      <c r="BO26">
        <v>2</v>
      </c>
      <c r="BP26">
        <v>1608325877.8499999</v>
      </c>
      <c r="BQ26">
        <v>597.55886666666697</v>
      </c>
      <c r="BR26">
        <v>606.8614</v>
      </c>
      <c r="BS26">
        <v>20.773706666666701</v>
      </c>
      <c r="BT26">
        <v>20.240220000000001</v>
      </c>
      <c r="BU26">
        <v>594.07863333333296</v>
      </c>
      <c r="BV26">
        <v>20.651046666666701</v>
      </c>
      <c r="BW26">
        <v>500.00063333333298</v>
      </c>
      <c r="BX26">
        <v>102.44736666666699</v>
      </c>
      <c r="BY26">
        <v>9.9922629999999998E-2</v>
      </c>
      <c r="BZ26">
        <v>27.985606666666701</v>
      </c>
      <c r="CA26">
        <v>28.658650000000002</v>
      </c>
      <c r="CB26">
        <v>999.9</v>
      </c>
      <c r="CC26">
        <v>0</v>
      </c>
      <c r="CD26">
        <v>0</v>
      </c>
      <c r="CE26">
        <v>10002.6853333333</v>
      </c>
      <c r="CF26">
        <v>0</v>
      </c>
      <c r="CG26">
        <v>1212.19</v>
      </c>
      <c r="CH26">
        <v>1400.0166666666701</v>
      </c>
      <c r="CI26">
        <v>0.89999700000000005</v>
      </c>
      <c r="CJ26">
        <v>0.100002733333333</v>
      </c>
      <c r="CK26">
        <v>0</v>
      </c>
      <c r="CL26">
        <v>523.14866666666705</v>
      </c>
      <c r="CM26">
        <v>4.9993800000000004</v>
      </c>
      <c r="CN26">
        <v>7480.5186666666696</v>
      </c>
      <c r="CO26">
        <v>11164.4566666667</v>
      </c>
      <c r="CP26">
        <v>49.5124</v>
      </c>
      <c r="CQ26">
        <v>52.0041333333333</v>
      </c>
      <c r="CR26">
        <v>50.422600000000003</v>
      </c>
      <c r="CS26">
        <v>51.6145</v>
      </c>
      <c r="CT26">
        <v>50.953800000000001</v>
      </c>
      <c r="CU26">
        <v>1255.5129999999999</v>
      </c>
      <c r="CV26">
        <v>139.50366666666699</v>
      </c>
      <c r="CW26">
        <v>0</v>
      </c>
      <c r="CX26">
        <v>66.200000047683702</v>
      </c>
      <c r="CY26">
        <v>0</v>
      </c>
      <c r="CZ26">
        <v>523.16579999999999</v>
      </c>
      <c r="DA26">
        <v>1.37661539362791</v>
      </c>
      <c r="DB26">
        <v>9.1992306885581794</v>
      </c>
      <c r="DC26">
        <v>7480.5204000000003</v>
      </c>
      <c r="DD26">
        <v>15</v>
      </c>
      <c r="DE26">
        <v>1608325741.5999999</v>
      </c>
      <c r="DF26" t="s">
        <v>323</v>
      </c>
      <c r="DG26">
        <v>1608325741.5999999</v>
      </c>
      <c r="DH26">
        <v>1608325741.5999999</v>
      </c>
      <c r="DI26">
        <v>14</v>
      </c>
      <c r="DJ26">
        <v>0.10199999999999999</v>
      </c>
      <c r="DK26">
        <v>2.3E-2</v>
      </c>
      <c r="DL26">
        <v>3.48</v>
      </c>
      <c r="DM26">
        <v>0.123</v>
      </c>
      <c r="DN26">
        <v>404</v>
      </c>
      <c r="DO26">
        <v>20</v>
      </c>
      <c r="DP26">
        <v>0.35</v>
      </c>
      <c r="DQ26">
        <v>0.15</v>
      </c>
      <c r="DR26">
        <v>7.5025696394754497</v>
      </c>
      <c r="DS26">
        <v>0.107929738781242</v>
      </c>
      <c r="DT26">
        <v>0.13156295545428401</v>
      </c>
      <c r="DU26">
        <v>1</v>
      </c>
      <c r="DV26">
        <v>-9.3316880645161309</v>
      </c>
      <c r="DW26">
        <v>-8.1535161290290106E-2</v>
      </c>
      <c r="DX26">
        <v>0.15701536251979201</v>
      </c>
      <c r="DY26">
        <v>1</v>
      </c>
      <c r="DZ26">
        <v>0.53569332258064495</v>
      </c>
      <c r="EA26">
        <v>-0.12958287096774199</v>
      </c>
      <c r="EB26">
        <v>1.1183648592093099E-2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3.48</v>
      </c>
      <c r="EJ26">
        <v>0.1227</v>
      </c>
      <c r="EK26">
        <v>3.48025000000007</v>
      </c>
      <c r="EL26">
        <v>0</v>
      </c>
      <c r="EM26">
        <v>0</v>
      </c>
      <c r="EN26">
        <v>0</v>
      </c>
      <c r="EO26">
        <v>0.122664999999998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2.4</v>
      </c>
      <c r="EX26">
        <v>2.4</v>
      </c>
      <c r="EY26">
        <v>2</v>
      </c>
      <c r="EZ26">
        <v>456.27600000000001</v>
      </c>
      <c r="FA26">
        <v>515.73199999999997</v>
      </c>
      <c r="FB26">
        <v>23.9299</v>
      </c>
      <c r="FC26">
        <v>32.968499999999999</v>
      </c>
      <c r="FD26">
        <v>30.000699999999998</v>
      </c>
      <c r="FE26">
        <v>32.727699999999999</v>
      </c>
      <c r="FF26">
        <v>32.771099999999997</v>
      </c>
      <c r="FG26">
        <v>29.3965</v>
      </c>
      <c r="FH26">
        <v>37.402900000000002</v>
      </c>
      <c r="FI26">
        <v>64.087199999999996</v>
      </c>
      <c r="FJ26">
        <v>23.9438</v>
      </c>
      <c r="FK26">
        <v>608.00900000000001</v>
      </c>
      <c r="FL26">
        <v>20.4603</v>
      </c>
      <c r="FM26">
        <v>100.822</v>
      </c>
      <c r="FN26">
        <v>100.384</v>
      </c>
    </row>
    <row r="27" spans="1:170" x14ac:dyDescent="0.25">
      <c r="A27">
        <v>11</v>
      </c>
      <c r="B27">
        <v>1608325953.5999999</v>
      </c>
      <c r="C27">
        <v>894.59999990463302</v>
      </c>
      <c r="D27" t="s">
        <v>332</v>
      </c>
      <c r="E27" t="s">
        <v>333</v>
      </c>
      <c r="F27" t="s">
        <v>285</v>
      </c>
      <c r="G27" t="s">
        <v>286</v>
      </c>
      <c r="H27">
        <v>1608325945.8499999</v>
      </c>
      <c r="I27">
        <f t="shared" si="0"/>
        <v>6.8711939822902076E-4</v>
      </c>
      <c r="J27">
        <f t="shared" si="1"/>
        <v>8.9537048903053744</v>
      </c>
      <c r="K27">
        <f t="shared" si="2"/>
        <v>697.49383333333299</v>
      </c>
      <c r="L27">
        <f t="shared" si="3"/>
        <v>307.72404829300154</v>
      </c>
      <c r="M27">
        <f t="shared" si="4"/>
        <v>31.555898867410296</v>
      </c>
      <c r="N27">
        <f t="shared" si="5"/>
        <v>71.525267483651376</v>
      </c>
      <c r="O27">
        <f t="shared" si="6"/>
        <v>3.8406797574125212E-2</v>
      </c>
      <c r="P27">
        <f t="shared" si="7"/>
        <v>2.9752812212439865</v>
      </c>
      <c r="Q27">
        <f t="shared" si="8"/>
        <v>3.8133480848900114E-2</v>
      </c>
      <c r="R27">
        <f t="shared" si="9"/>
        <v>2.385781966731778E-2</v>
      </c>
      <c r="S27">
        <f t="shared" si="10"/>
        <v>231.28982778277134</v>
      </c>
      <c r="T27">
        <f t="shared" si="11"/>
        <v>29.094417150282464</v>
      </c>
      <c r="U27">
        <f t="shared" si="12"/>
        <v>28.5721566666667</v>
      </c>
      <c r="V27">
        <f t="shared" si="13"/>
        <v>3.9232725174127974</v>
      </c>
      <c r="W27">
        <f t="shared" si="14"/>
        <v>56.370080092791838</v>
      </c>
      <c r="X27">
        <f t="shared" si="15"/>
        <v>2.1300522358193943</v>
      </c>
      <c r="Y27">
        <f t="shared" si="16"/>
        <v>3.7786929383692121</v>
      </c>
      <c r="Z27">
        <f t="shared" si="17"/>
        <v>1.7932202815934031</v>
      </c>
      <c r="AA27">
        <f t="shared" si="18"/>
        <v>-30.301965461899815</v>
      </c>
      <c r="AB27">
        <f t="shared" si="19"/>
        <v>-103.50508091494611</v>
      </c>
      <c r="AC27">
        <f t="shared" si="20"/>
        <v>-7.6019398748115261</v>
      </c>
      <c r="AD27">
        <f t="shared" si="21"/>
        <v>89.880841531113887</v>
      </c>
      <c r="AE27">
        <v>22</v>
      </c>
      <c r="AF27">
        <v>4</v>
      </c>
      <c r="AG27">
        <f t="shared" si="22"/>
        <v>1</v>
      </c>
      <c r="AH27">
        <f t="shared" si="23"/>
        <v>0</v>
      </c>
      <c r="AI27">
        <f t="shared" si="24"/>
        <v>54096.954146278506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531.20000000000005</v>
      </c>
      <c r="AR27">
        <v>613.91</v>
      </c>
      <c r="AS27">
        <f t="shared" si="27"/>
        <v>0.13472658858790365</v>
      </c>
      <c r="AT27">
        <v>0.5</v>
      </c>
      <c r="AU27">
        <f t="shared" si="28"/>
        <v>1180.176840856984</v>
      </c>
      <c r="AV27">
        <f t="shared" si="29"/>
        <v>8.9537048903053744</v>
      </c>
      <c r="AW27">
        <f t="shared" si="30"/>
        <v>79.500599849555357</v>
      </c>
      <c r="AX27">
        <f t="shared" si="31"/>
        <v>0.33926797087520971</v>
      </c>
      <c r="AY27">
        <f t="shared" si="32"/>
        <v>8.0762916540544419E-3</v>
      </c>
      <c r="AZ27">
        <f t="shared" si="33"/>
        <v>4.3136127445391024</v>
      </c>
      <c r="BA27" t="s">
        <v>335</v>
      </c>
      <c r="BB27">
        <v>405.63</v>
      </c>
      <c r="BC27">
        <f t="shared" si="34"/>
        <v>208.27999999999997</v>
      </c>
      <c r="BD27">
        <f t="shared" si="35"/>
        <v>0.39710966007297838</v>
      </c>
      <c r="BE27">
        <f t="shared" si="36"/>
        <v>0.92708431794710222</v>
      </c>
      <c r="BF27">
        <f t="shared" si="37"/>
        <v>-0.81433991987094523</v>
      </c>
      <c r="BG27">
        <f t="shared" si="38"/>
        <v>1.0398832955152324</v>
      </c>
      <c r="BH27">
        <f t="shared" si="39"/>
        <v>1399.99</v>
      </c>
      <c r="BI27">
        <f t="shared" si="40"/>
        <v>1180.176840856984</v>
      </c>
      <c r="BJ27">
        <f t="shared" si="41"/>
        <v>0.84298947910841071</v>
      </c>
      <c r="BK27">
        <f t="shared" si="42"/>
        <v>0.19597895821682157</v>
      </c>
      <c r="BL27">
        <v>6</v>
      </c>
      <c r="BM27">
        <v>0.5</v>
      </c>
      <c r="BN27" t="s">
        <v>290</v>
      </c>
      <c r="BO27">
        <v>2</v>
      </c>
      <c r="BP27">
        <v>1608325945.8499999</v>
      </c>
      <c r="BQ27">
        <v>697.49383333333299</v>
      </c>
      <c r="BR27">
        <v>708.81316666666703</v>
      </c>
      <c r="BS27">
        <v>20.771656666666701</v>
      </c>
      <c r="BT27">
        <v>19.964256666666699</v>
      </c>
      <c r="BU27">
        <v>694.01350000000002</v>
      </c>
      <c r="BV27">
        <v>20.648986666666701</v>
      </c>
      <c r="BW27">
        <v>500.01</v>
      </c>
      <c r="BX27">
        <v>102.446233333333</v>
      </c>
      <c r="BY27">
        <v>9.9859643333333303E-2</v>
      </c>
      <c r="BZ27">
        <v>27.926876666666701</v>
      </c>
      <c r="CA27">
        <v>28.5721566666667</v>
      </c>
      <c r="CB27">
        <v>999.9</v>
      </c>
      <c r="CC27">
        <v>0</v>
      </c>
      <c r="CD27">
        <v>0</v>
      </c>
      <c r="CE27">
        <v>10017.985333333299</v>
      </c>
      <c r="CF27">
        <v>0</v>
      </c>
      <c r="CG27">
        <v>1185.2073333333301</v>
      </c>
      <c r="CH27">
        <v>1399.99</v>
      </c>
      <c r="CI27">
        <v>0.89999353333333298</v>
      </c>
      <c r="CJ27">
        <v>0.100006553333333</v>
      </c>
      <c r="CK27">
        <v>0</v>
      </c>
      <c r="CL27">
        <v>531.17026666666698</v>
      </c>
      <c r="CM27">
        <v>4.9993800000000004</v>
      </c>
      <c r="CN27">
        <v>7563.7749999999996</v>
      </c>
      <c r="CO27">
        <v>11164.253333333299</v>
      </c>
      <c r="CP27">
        <v>48.933199999999999</v>
      </c>
      <c r="CQ27">
        <v>51.462333333333298</v>
      </c>
      <c r="CR27">
        <v>49.808</v>
      </c>
      <c r="CS27">
        <v>50.7914666666667</v>
      </c>
      <c r="CT27">
        <v>50.366399999999999</v>
      </c>
      <c r="CU27">
        <v>1255.48233333333</v>
      </c>
      <c r="CV27">
        <v>139.50800000000001</v>
      </c>
      <c r="CW27">
        <v>0</v>
      </c>
      <c r="CX27">
        <v>67.400000095367403</v>
      </c>
      <c r="CY27">
        <v>0</v>
      </c>
      <c r="CZ27">
        <v>531.20000000000005</v>
      </c>
      <c r="DA27">
        <v>2.5803076829671201</v>
      </c>
      <c r="DB27">
        <v>8.7299999823814805</v>
      </c>
      <c r="DC27">
        <v>7563.8140000000003</v>
      </c>
      <c r="DD27">
        <v>15</v>
      </c>
      <c r="DE27">
        <v>1608325741.5999999</v>
      </c>
      <c r="DF27" t="s">
        <v>323</v>
      </c>
      <c r="DG27">
        <v>1608325741.5999999</v>
      </c>
      <c r="DH27">
        <v>1608325741.5999999</v>
      </c>
      <c r="DI27">
        <v>14</v>
      </c>
      <c r="DJ27">
        <v>0.10199999999999999</v>
      </c>
      <c r="DK27">
        <v>2.3E-2</v>
      </c>
      <c r="DL27">
        <v>3.48</v>
      </c>
      <c r="DM27">
        <v>0.123</v>
      </c>
      <c r="DN27">
        <v>404</v>
      </c>
      <c r="DO27">
        <v>20</v>
      </c>
      <c r="DP27">
        <v>0.35</v>
      </c>
      <c r="DQ27">
        <v>0.15</v>
      </c>
      <c r="DR27">
        <v>8.9630732658555896</v>
      </c>
      <c r="DS27">
        <v>0.157421514355957</v>
      </c>
      <c r="DT27">
        <v>9.3799172538167899E-2</v>
      </c>
      <c r="DU27">
        <v>1</v>
      </c>
      <c r="DV27">
        <v>-11.330106451612901</v>
      </c>
      <c r="DW27">
        <v>-0.111174193548401</v>
      </c>
      <c r="DX27">
        <v>0.119656486648599</v>
      </c>
      <c r="DY27">
        <v>1</v>
      </c>
      <c r="DZ27">
        <v>0.80756245161290297</v>
      </c>
      <c r="EA27">
        <v>-7.7260451612902195E-2</v>
      </c>
      <c r="EB27">
        <v>2.2077340106614801E-2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3.48</v>
      </c>
      <c r="EJ27">
        <v>0.1226</v>
      </c>
      <c r="EK27">
        <v>3.48025000000007</v>
      </c>
      <c r="EL27">
        <v>0</v>
      </c>
      <c r="EM27">
        <v>0</v>
      </c>
      <c r="EN27">
        <v>0</v>
      </c>
      <c r="EO27">
        <v>0.122664999999998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3.5</v>
      </c>
      <c r="EX27">
        <v>3.5</v>
      </c>
      <c r="EY27">
        <v>2</v>
      </c>
      <c r="EZ27">
        <v>455.654</v>
      </c>
      <c r="FA27">
        <v>516.38099999999997</v>
      </c>
      <c r="FB27">
        <v>24.200199999999999</v>
      </c>
      <c r="FC27">
        <v>33.004800000000003</v>
      </c>
      <c r="FD27">
        <v>29.998000000000001</v>
      </c>
      <c r="FE27">
        <v>32.750599999999999</v>
      </c>
      <c r="FF27">
        <v>32.769799999999996</v>
      </c>
      <c r="FG27">
        <v>33.323599999999999</v>
      </c>
      <c r="FH27">
        <v>44.067599999999999</v>
      </c>
      <c r="FI27">
        <v>65.222999999999999</v>
      </c>
      <c r="FJ27">
        <v>24.223700000000001</v>
      </c>
      <c r="FK27">
        <v>709.95</v>
      </c>
      <c r="FL27">
        <v>19.751799999999999</v>
      </c>
      <c r="FM27">
        <v>100.824</v>
      </c>
      <c r="FN27">
        <v>100.399</v>
      </c>
    </row>
    <row r="28" spans="1:170" x14ac:dyDescent="0.25">
      <c r="A28">
        <v>12</v>
      </c>
      <c r="B28">
        <v>1608326023.5999999</v>
      </c>
      <c r="C28">
        <v>964.59999990463302</v>
      </c>
      <c r="D28" t="s">
        <v>336</v>
      </c>
      <c r="E28" t="s">
        <v>337</v>
      </c>
      <c r="F28" t="s">
        <v>285</v>
      </c>
      <c r="G28" t="s">
        <v>286</v>
      </c>
      <c r="H28">
        <v>1608326015.8499999</v>
      </c>
      <c r="I28">
        <f t="shared" si="0"/>
        <v>7.0844778230811929E-4</v>
      </c>
      <c r="J28">
        <f t="shared" si="1"/>
        <v>10.383509202557585</v>
      </c>
      <c r="K28">
        <f t="shared" si="2"/>
        <v>797.68859999999995</v>
      </c>
      <c r="L28">
        <f t="shared" si="3"/>
        <v>354.71723678328107</v>
      </c>
      <c r="M28">
        <f t="shared" si="4"/>
        <v>36.378945925613635</v>
      </c>
      <c r="N28">
        <f t="shared" si="5"/>
        <v>81.809022612024933</v>
      </c>
      <c r="O28">
        <f t="shared" si="6"/>
        <v>3.9224078259883187E-2</v>
      </c>
      <c r="P28">
        <f t="shared" si="7"/>
        <v>2.9707916377468027</v>
      </c>
      <c r="Q28">
        <f t="shared" si="8"/>
        <v>3.8938624857980907E-2</v>
      </c>
      <c r="R28">
        <f t="shared" si="9"/>
        <v>2.4362114074114264E-2</v>
      </c>
      <c r="S28">
        <f t="shared" si="10"/>
        <v>231.29540850305099</v>
      </c>
      <c r="T28">
        <f t="shared" si="11"/>
        <v>29.094592161606624</v>
      </c>
      <c r="U28">
        <f t="shared" si="12"/>
        <v>28.513946666666701</v>
      </c>
      <c r="V28">
        <f t="shared" si="13"/>
        <v>3.9100350949011062</v>
      </c>
      <c r="W28">
        <f t="shared" si="14"/>
        <v>55.529306367033072</v>
      </c>
      <c r="X28">
        <f t="shared" si="15"/>
        <v>2.098768320556462</v>
      </c>
      <c r="Y28">
        <f t="shared" si="16"/>
        <v>3.779568768037898</v>
      </c>
      <c r="Z28">
        <f t="shared" si="17"/>
        <v>1.8112667743446442</v>
      </c>
      <c r="AA28">
        <f t="shared" si="18"/>
        <v>-31.24254719978806</v>
      </c>
      <c r="AB28">
        <f t="shared" si="19"/>
        <v>-93.389531106182332</v>
      </c>
      <c r="AC28">
        <f t="shared" si="20"/>
        <v>-6.8675116198247652</v>
      </c>
      <c r="AD28">
        <f t="shared" si="21"/>
        <v>99.795818577255844</v>
      </c>
      <c r="AE28">
        <v>23</v>
      </c>
      <c r="AF28">
        <v>5</v>
      </c>
      <c r="AG28">
        <f t="shared" si="22"/>
        <v>1</v>
      </c>
      <c r="AH28">
        <f t="shared" si="23"/>
        <v>0</v>
      </c>
      <c r="AI28">
        <f t="shared" si="24"/>
        <v>53964.867830145806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539.95231999999999</v>
      </c>
      <c r="AR28">
        <v>630.04999999999995</v>
      </c>
      <c r="AS28">
        <f t="shared" si="27"/>
        <v>0.1430008412030791</v>
      </c>
      <c r="AT28">
        <v>0.5</v>
      </c>
      <c r="AU28">
        <f t="shared" si="28"/>
        <v>1180.2067418534064</v>
      </c>
      <c r="AV28">
        <f t="shared" si="29"/>
        <v>10.383509202557585</v>
      </c>
      <c r="AW28">
        <f t="shared" si="30"/>
        <v>84.38527843929117</v>
      </c>
      <c r="AX28">
        <f t="shared" si="31"/>
        <v>0.34809935719387342</v>
      </c>
      <c r="AY28">
        <f t="shared" si="32"/>
        <v>9.2875733493609433E-3</v>
      </c>
      <c r="AZ28">
        <f t="shared" si="33"/>
        <v>4.1774938496944687</v>
      </c>
      <c r="BA28" t="s">
        <v>339</v>
      </c>
      <c r="BB28">
        <v>410.73</v>
      </c>
      <c r="BC28">
        <f t="shared" si="34"/>
        <v>219.31999999999994</v>
      </c>
      <c r="BD28">
        <f t="shared" si="35"/>
        <v>0.41080466897683748</v>
      </c>
      <c r="BE28">
        <f t="shared" si="36"/>
        <v>0.92308204885405154</v>
      </c>
      <c r="BF28">
        <f t="shared" si="37"/>
        <v>-1.0546754671108916</v>
      </c>
      <c r="BG28">
        <f t="shared" si="38"/>
        <v>1.0335454409252263</v>
      </c>
      <c r="BH28">
        <f t="shared" si="39"/>
        <v>1400.0256666666701</v>
      </c>
      <c r="BI28">
        <f t="shared" si="40"/>
        <v>1180.2067418534064</v>
      </c>
      <c r="BJ28">
        <f t="shared" si="41"/>
        <v>0.84298936080462583</v>
      </c>
      <c r="BK28">
        <f t="shared" si="42"/>
        <v>0.19597872160925195</v>
      </c>
      <c r="BL28">
        <v>6</v>
      </c>
      <c r="BM28">
        <v>0.5</v>
      </c>
      <c r="BN28" t="s">
        <v>290</v>
      </c>
      <c r="BO28">
        <v>2</v>
      </c>
      <c r="BP28">
        <v>1608326015.8499999</v>
      </c>
      <c r="BQ28">
        <v>797.68859999999995</v>
      </c>
      <c r="BR28">
        <v>810.82680000000005</v>
      </c>
      <c r="BS28">
        <v>20.464289999999998</v>
      </c>
      <c r="BT28">
        <v>19.63156</v>
      </c>
      <c r="BU28">
        <v>794.20836666666696</v>
      </c>
      <c r="BV28">
        <v>20.341613333333299</v>
      </c>
      <c r="BW28">
        <v>500.00593333333302</v>
      </c>
      <c r="BX28">
        <v>102.45763333333301</v>
      </c>
      <c r="BY28">
        <v>9.9959456666666696E-2</v>
      </c>
      <c r="BZ28">
        <v>27.93085</v>
      </c>
      <c r="CA28">
        <v>28.513946666666701</v>
      </c>
      <c r="CB28">
        <v>999.9</v>
      </c>
      <c r="CC28">
        <v>0</v>
      </c>
      <c r="CD28">
        <v>0</v>
      </c>
      <c r="CE28">
        <v>9991.4590000000007</v>
      </c>
      <c r="CF28">
        <v>0</v>
      </c>
      <c r="CG28">
        <v>1200.0319999999999</v>
      </c>
      <c r="CH28">
        <v>1400.0256666666701</v>
      </c>
      <c r="CI28">
        <v>0.89999620000000002</v>
      </c>
      <c r="CJ28">
        <v>0.10000353333333301</v>
      </c>
      <c r="CK28">
        <v>0</v>
      </c>
      <c r="CL28">
        <v>539.94736666666699</v>
      </c>
      <c r="CM28">
        <v>4.9993800000000004</v>
      </c>
      <c r="CN28">
        <v>7655.9040000000005</v>
      </c>
      <c r="CO28">
        <v>11164.526666666699</v>
      </c>
      <c r="CP28">
        <v>48.299766666666699</v>
      </c>
      <c r="CQ28">
        <v>50.8164333333333</v>
      </c>
      <c r="CR28">
        <v>49.151800000000001</v>
      </c>
      <c r="CS28">
        <v>50.087299999999999</v>
      </c>
      <c r="CT28">
        <v>49.733033333333303</v>
      </c>
      <c r="CU28">
        <v>1255.51966666667</v>
      </c>
      <c r="CV28">
        <v>139.506</v>
      </c>
      <c r="CW28">
        <v>0</v>
      </c>
      <c r="CX28">
        <v>69</v>
      </c>
      <c r="CY28">
        <v>0</v>
      </c>
      <c r="CZ28">
        <v>539.95231999999999</v>
      </c>
      <c r="DA28">
        <v>3.8033077026681301</v>
      </c>
      <c r="DB28">
        <v>11.8130769475835</v>
      </c>
      <c r="DC28">
        <v>7655.9452000000001</v>
      </c>
      <c r="DD28">
        <v>15</v>
      </c>
      <c r="DE28">
        <v>1608325741.5999999</v>
      </c>
      <c r="DF28" t="s">
        <v>323</v>
      </c>
      <c r="DG28">
        <v>1608325741.5999999</v>
      </c>
      <c r="DH28">
        <v>1608325741.5999999</v>
      </c>
      <c r="DI28">
        <v>14</v>
      </c>
      <c r="DJ28">
        <v>0.10199999999999999</v>
      </c>
      <c r="DK28">
        <v>2.3E-2</v>
      </c>
      <c r="DL28">
        <v>3.48</v>
      </c>
      <c r="DM28">
        <v>0.123</v>
      </c>
      <c r="DN28">
        <v>404</v>
      </c>
      <c r="DO28">
        <v>20</v>
      </c>
      <c r="DP28">
        <v>0.35</v>
      </c>
      <c r="DQ28">
        <v>0.15</v>
      </c>
      <c r="DR28">
        <v>10.3928310682324</v>
      </c>
      <c r="DS28">
        <v>8.5070815644564202E-2</v>
      </c>
      <c r="DT28">
        <v>7.4834122916947701E-2</v>
      </c>
      <c r="DU28">
        <v>1</v>
      </c>
      <c r="DV28">
        <v>-13.1490387096774</v>
      </c>
      <c r="DW28">
        <v>8.66467741935667E-2</v>
      </c>
      <c r="DX28">
        <v>8.6397840763861894E-2</v>
      </c>
      <c r="DY28">
        <v>1</v>
      </c>
      <c r="DZ28">
        <v>0.835220870967742</v>
      </c>
      <c r="EA28">
        <v>-0.16432504838709999</v>
      </c>
      <c r="EB28">
        <v>1.55485972331537E-2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3.4809999999999999</v>
      </c>
      <c r="EJ28">
        <v>0.1226</v>
      </c>
      <c r="EK28">
        <v>3.48025000000007</v>
      </c>
      <c r="EL28">
        <v>0</v>
      </c>
      <c r="EM28">
        <v>0</v>
      </c>
      <c r="EN28">
        <v>0</v>
      </c>
      <c r="EO28">
        <v>0.122664999999998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4.7</v>
      </c>
      <c r="EX28">
        <v>4.7</v>
      </c>
      <c r="EY28">
        <v>2</v>
      </c>
      <c r="EZ28">
        <v>455.13499999999999</v>
      </c>
      <c r="FA28">
        <v>518.61099999999999</v>
      </c>
      <c r="FB28">
        <v>24.644600000000001</v>
      </c>
      <c r="FC28">
        <v>32.753700000000002</v>
      </c>
      <c r="FD28">
        <v>29.998200000000001</v>
      </c>
      <c r="FE28">
        <v>32.572000000000003</v>
      </c>
      <c r="FF28">
        <v>32.597799999999999</v>
      </c>
      <c r="FG28">
        <v>37.160200000000003</v>
      </c>
      <c r="FH28">
        <v>43.690899999999999</v>
      </c>
      <c r="FI28">
        <v>67.497399999999999</v>
      </c>
      <c r="FJ28">
        <v>24.648399999999999</v>
      </c>
      <c r="FK28">
        <v>811.55899999999997</v>
      </c>
      <c r="FL28">
        <v>19.815300000000001</v>
      </c>
      <c r="FM28">
        <v>100.88800000000001</v>
      </c>
      <c r="FN28">
        <v>100.459</v>
      </c>
    </row>
    <row r="29" spans="1:170" x14ac:dyDescent="0.25">
      <c r="A29">
        <v>13</v>
      </c>
      <c r="B29">
        <v>1608326114.5999999</v>
      </c>
      <c r="C29">
        <v>1055.5999999046301</v>
      </c>
      <c r="D29" t="s">
        <v>340</v>
      </c>
      <c r="E29" t="s">
        <v>341</v>
      </c>
      <c r="F29" t="s">
        <v>285</v>
      </c>
      <c r="G29" t="s">
        <v>286</v>
      </c>
      <c r="H29">
        <v>1608326106.8499999</v>
      </c>
      <c r="I29">
        <f t="shared" si="0"/>
        <v>5.9575917849292819E-4</v>
      </c>
      <c r="J29">
        <f t="shared" si="1"/>
        <v>11.031076946363763</v>
      </c>
      <c r="K29">
        <f t="shared" si="2"/>
        <v>899.21346666666705</v>
      </c>
      <c r="L29">
        <f t="shared" si="3"/>
        <v>342.35402406316666</v>
      </c>
      <c r="M29">
        <f t="shared" si="4"/>
        <v>35.109806113438317</v>
      </c>
      <c r="N29">
        <f t="shared" si="5"/>
        <v>92.218020675095971</v>
      </c>
      <c r="O29">
        <f t="shared" si="6"/>
        <v>3.2930290691047137E-2</v>
      </c>
      <c r="P29">
        <f t="shared" si="7"/>
        <v>2.9728149602179053</v>
      </c>
      <c r="Q29">
        <f t="shared" si="8"/>
        <v>3.2728976315658999E-2</v>
      </c>
      <c r="R29">
        <f t="shared" si="9"/>
        <v>2.0473594749908734E-2</v>
      </c>
      <c r="S29">
        <f t="shared" si="10"/>
        <v>231.29301907430005</v>
      </c>
      <c r="T29">
        <f t="shared" si="11"/>
        <v>29.180373990107356</v>
      </c>
      <c r="U29">
        <f t="shared" si="12"/>
        <v>28.544060000000002</v>
      </c>
      <c r="V29">
        <f t="shared" si="13"/>
        <v>3.9168782373700388</v>
      </c>
      <c r="W29">
        <f t="shared" si="14"/>
        <v>55.504837666623686</v>
      </c>
      <c r="X29">
        <f t="shared" si="15"/>
        <v>2.1049128267218369</v>
      </c>
      <c r="Y29">
        <f t="shared" si="16"/>
        <v>3.7923051669198351</v>
      </c>
      <c r="Z29">
        <f t="shared" si="17"/>
        <v>1.8119654106482019</v>
      </c>
      <c r="AA29">
        <f t="shared" si="18"/>
        <v>-26.272979771538132</v>
      </c>
      <c r="AB29">
        <f t="shared" si="19"/>
        <v>-89.033412683144135</v>
      </c>
      <c r="AC29">
        <f t="shared" si="20"/>
        <v>-6.5455836991765635</v>
      </c>
      <c r="AD29">
        <f t="shared" si="21"/>
        <v>109.44104292044121</v>
      </c>
      <c r="AE29">
        <v>23</v>
      </c>
      <c r="AF29">
        <v>5</v>
      </c>
      <c r="AG29">
        <f t="shared" si="22"/>
        <v>1</v>
      </c>
      <c r="AH29">
        <f t="shared" si="23"/>
        <v>0</v>
      </c>
      <c r="AI29">
        <f t="shared" si="24"/>
        <v>54013.737758896117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549.04719999999998</v>
      </c>
      <c r="AR29">
        <v>648.23</v>
      </c>
      <c r="AS29">
        <f t="shared" si="27"/>
        <v>0.15300556901099926</v>
      </c>
      <c r="AT29">
        <v>0.5</v>
      </c>
      <c r="AU29">
        <f t="shared" si="28"/>
        <v>1180.1943958746642</v>
      </c>
      <c r="AV29">
        <f t="shared" si="29"/>
        <v>11.031076946363763</v>
      </c>
      <c r="AW29">
        <f t="shared" si="30"/>
        <v>90.288157542197766</v>
      </c>
      <c r="AX29">
        <f t="shared" si="31"/>
        <v>0.35936318899156172</v>
      </c>
      <c r="AY29">
        <f t="shared" si="32"/>
        <v>9.8363663365614168E-3</v>
      </c>
      <c r="AZ29">
        <f t="shared" si="33"/>
        <v>4.0322879224966446</v>
      </c>
      <c r="BA29" t="s">
        <v>343</v>
      </c>
      <c r="BB29">
        <v>415.28</v>
      </c>
      <c r="BC29">
        <f t="shared" si="34"/>
        <v>232.95000000000005</v>
      </c>
      <c r="BD29">
        <f t="shared" si="35"/>
        <v>0.42576861987550985</v>
      </c>
      <c r="BE29">
        <f t="shared" si="36"/>
        <v>0.91817128003372195</v>
      </c>
      <c r="BF29">
        <f t="shared" si="37"/>
        <v>-1.4749046567758355</v>
      </c>
      <c r="BG29">
        <f t="shared" si="38"/>
        <v>1.0264065192123202</v>
      </c>
      <c r="BH29">
        <f t="shared" si="39"/>
        <v>1400.011</v>
      </c>
      <c r="BI29">
        <f t="shared" si="40"/>
        <v>1180.1943958746642</v>
      </c>
      <c r="BJ29">
        <f t="shared" si="41"/>
        <v>0.84298937356539649</v>
      </c>
      <c r="BK29">
        <f t="shared" si="42"/>
        <v>0.19597874713079319</v>
      </c>
      <c r="BL29">
        <v>6</v>
      </c>
      <c r="BM29">
        <v>0.5</v>
      </c>
      <c r="BN29" t="s">
        <v>290</v>
      </c>
      <c r="BO29">
        <v>2</v>
      </c>
      <c r="BP29">
        <v>1608326106.8499999</v>
      </c>
      <c r="BQ29">
        <v>899.21346666666705</v>
      </c>
      <c r="BR29">
        <v>913.09353333333297</v>
      </c>
      <c r="BS29">
        <v>20.524903333333299</v>
      </c>
      <c r="BT29">
        <v>19.824670000000001</v>
      </c>
      <c r="BU29">
        <v>895.73329999999999</v>
      </c>
      <c r="BV29">
        <v>20.402233333333299</v>
      </c>
      <c r="BW29">
        <v>500.00299999999999</v>
      </c>
      <c r="BX29">
        <v>102.454133333333</v>
      </c>
      <c r="BY29">
        <v>9.9958763333333298E-2</v>
      </c>
      <c r="BZ29">
        <v>27.98854</v>
      </c>
      <c r="CA29">
        <v>28.544060000000002</v>
      </c>
      <c r="CB29">
        <v>999.9</v>
      </c>
      <c r="CC29">
        <v>0</v>
      </c>
      <c r="CD29">
        <v>0</v>
      </c>
      <c r="CE29">
        <v>10003.2473333333</v>
      </c>
      <c r="CF29">
        <v>0</v>
      </c>
      <c r="CG29">
        <v>1235.961</v>
      </c>
      <c r="CH29">
        <v>1400.011</v>
      </c>
      <c r="CI29">
        <v>0.89999649999999998</v>
      </c>
      <c r="CJ29">
        <v>0.10000340000000001</v>
      </c>
      <c r="CK29">
        <v>0</v>
      </c>
      <c r="CL29">
        <v>549.01333333333298</v>
      </c>
      <c r="CM29">
        <v>4.9993800000000004</v>
      </c>
      <c r="CN29">
        <v>7751.5766666666696</v>
      </c>
      <c r="CO29">
        <v>11164.413333333299</v>
      </c>
      <c r="CP29">
        <v>47.574766666666697</v>
      </c>
      <c r="CQ29">
        <v>50.155999999999999</v>
      </c>
      <c r="CR29">
        <v>48.414333333333303</v>
      </c>
      <c r="CS29">
        <v>49.451700000000002</v>
      </c>
      <c r="CT29">
        <v>49.085166666666701</v>
      </c>
      <c r="CU29">
        <v>1255.50766666667</v>
      </c>
      <c r="CV29">
        <v>139.505333333333</v>
      </c>
      <c r="CW29">
        <v>0</v>
      </c>
      <c r="CX29">
        <v>90.200000047683702</v>
      </c>
      <c r="CY29">
        <v>0</v>
      </c>
      <c r="CZ29">
        <v>549.04719999999998</v>
      </c>
      <c r="DA29">
        <v>3.5546153709365602</v>
      </c>
      <c r="DB29">
        <v>20.440769176866599</v>
      </c>
      <c r="DC29">
        <v>7751.5911999999998</v>
      </c>
      <c r="DD29">
        <v>15</v>
      </c>
      <c r="DE29">
        <v>1608325741.5999999</v>
      </c>
      <c r="DF29" t="s">
        <v>323</v>
      </c>
      <c r="DG29">
        <v>1608325741.5999999</v>
      </c>
      <c r="DH29">
        <v>1608325741.5999999</v>
      </c>
      <c r="DI29">
        <v>14</v>
      </c>
      <c r="DJ29">
        <v>0.10199999999999999</v>
      </c>
      <c r="DK29">
        <v>2.3E-2</v>
      </c>
      <c r="DL29">
        <v>3.48</v>
      </c>
      <c r="DM29">
        <v>0.123</v>
      </c>
      <c r="DN29">
        <v>404</v>
      </c>
      <c r="DO29">
        <v>20</v>
      </c>
      <c r="DP29">
        <v>0.35</v>
      </c>
      <c r="DQ29">
        <v>0.15</v>
      </c>
      <c r="DR29">
        <v>11.0430531232143</v>
      </c>
      <c r="DS29">
        <v>2.95876588397503E-2</v>
      </c>
      <c r="DT29">
        <v>8.6143010242624399E-2</v>
      </c>
      <c r="DU29">
        <v>1</v>
      </c>
      <c r="DV29">
        <v>-13.8939709677419</v>
      </c>
      <c r="DW29">
        <v>3.5559677419357498E-2</v>
      </c>
      <c r="DX29">
        <v>0.103783528413864</v>
      </c>
      <c r="DY29">
        <v>1</v>
      </c>
      <c r="DZ29">
        <v>0.70064206451612898</v>
      </c>
      <c r="EA29">
        <v>-5.8432741935486303E-2</v>
      </c>
      <c r="EB29">
        <v>7.6905928373166297E-3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3.48</v>
      </c>
      <c r="EJ29">
        <v>0.1226</v>
      </c>
      <c r="EK29">
        <v>3.48025000000007</v>
      </c>
      <c r="EL29">
        <v>0</v>
      </c>
      <c r="EM29">
        <v>0</v>
      </c>
      <c r="EN29">
        <v>0</v>
      </c>
      <c r="EO29">
        <v>0.122664999999998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6.2</v>
      </c>
      <c r="EX29">
        <v>6.2</v>
      </c>
      <c r="EY29">
        <v>2</v>
      </c>
      <c r="EZ29">
        <v>454.56099999999998</v>
      </c>
      <c r="FA29">
        <v>520.21900000000005</v>
      </c>
      <c r="FB29">
        <v>24.724799999999998</v>
      </c>
      <c r="FC29">
        <v>32.440899999999999</v>
      </c>
      <c r="FD29">
        <v>29.999199999999998</v>
      </c>
      <c r="FE29">
        <v>32.348100000000002</v>
      </c>
      <c r="FF29">
        <v>32.391100000000002</v>
      </c>
      <c r="FG29">
        <v>40.9011</v>
      </c>
      <c r="FH29">
        <v>35.070700000000002</v>
      </c>
      <c r="FI29">
        <v>71.340999999999994</v>
      </c>
      <c r="FJ29">
        <v>24.724699999999999</v>
      </c>
      <c r="FK29">
        <v>913.31500000000005</v>
      </c>
      <c r="FL29">
        <v>19.960899999999999</v>
      </c>
      <c r="FM29">
        <v>100.932</v>
      </c>
      <c r="FN29">
        <v>100.496</v>
      </c>
    </row>
    <row r="30" spans="1:170" x14ac:dyDescent="0.25">
      <c r="A30">
        <v>14</v>
      </c>
      <c r="B30">
        <v>1608326235.0999999</v>
      </c>
      <c r="C30">
        <v>1176.0999999046301</v>
      </c>
      <c r="D30" t="s">
        <v>344</v>
      </c>
      <c r="E30" t="s">
        <v>345</v>
      </c>
      <c r="F30" t="s">
        <v>285</v>
      </c>
      <c r="G30" t="s">
        <v>286</v>
      </c>
      <c r="H30">
        <v>1608326227.0999999</v>
      </c>
      <c r="I30">
        <f t="shared" si="0"/>
        <v>6.0282766282596567E-4</v>
      </c>
      <c r="J30">
        <f t="shared" si="1"/>
        <v>13.812429344054186</v>
      </c>
      <c r="K30">
        <f t="shared" si="2"/>
        <v>1199.4506451612899</v>
      </c>
      <c r="L30">
        <f t="shared" si="3"/>
        <v>512.37877221242297</v>
      </c>
      <c r="M30">
        <f t="shared" si="4"/>
        <v>52.541843108598961</v>
      </c>
      <c r="N30">
        <f t="shared" si="5"/>
        <v>122.99757724632039</v>
      </c>
      <c r="O30">
        <f t="shared" si="6"/>
        <v>3.3545890721998109E-2</v>
      </c>
      <c r="P30">
        <f t="shared" si="7"/>
        <v>2.9729826529873584</v>
      </c>
      <c r="Q30">
        <f t="shared" si="8"/>
        <v>3.3337016705692446E-2</v>
      </c>
      <c r="R30">
        <f t="shared" si="9"/>
        <v>2.0854293373957687E-2</v>
      </c>
      <c r="S30">
        <f t="shared" si="10"/>
        <v>231.29325148354161</v>
      </c>
      <c r="T30">
        <f t="shared" si="11"/>
        <v>29.18581282884151</v>
      </c>
      <c r="U30">
        <f t="shared" si="12"/>
        <v>28.575425806451602</v>
      </c>
      <c r="V30">
        <f t="shared" si="13"/>
        <v>3.924017103929323</v>
      </c>
      <c r="W30">
        <f t="shared" si="14"/>
        <v>55.994822960997091</v>
      </c>
      <c r="X30">
        <f t="shared" si="15"/>
        <v>2.1244007312661521</v>
      </c>
      <c r="Y30">
        <f t="shared" si="16"/>
        <v>3.7939234717214707</v>
      </c>
      <c r="Z30">
        <f t="shared" si="17"/>
        <v>1.7996163726631709</v>
      </c>
      <c r="AA30">
        <f t="shared" si="18"/>
        <v>-26.584699930625085</v>
      </c>
      <c r="AB30">
        <f t="shared" si="19"/>
        <v>-92.892793576101866</v>
      </c>
      <c r="AC30">
        <f t="shared" si="20"/>
        <v>-6.8302494405111931</v>
      </c>
      <c r="AD30">
        <f t="shared" si="21"/>
        <v>104.98550853630348</v>
      </c>
      <c r="AE30">
        <v>23</v>
      </c>
      <c r="AF30">
        <v>5</v>
      </c>
      <c r="AG30">
        <f t="shared" si="22"/>
        <v>1</v>
      </c>
      <c r="AH30">
        <f t="shared" si="23"/>
        <v>0</v>
      </c>
      <c r="AI30">
        <f t="shared" si="24"/>
        <v>54017.142123512989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562.96100000000001</v>
      </c>
      <c r="AR30">
        <v>673.12</v>
      </c>
      <c r="AS30">
        <f t="shared" si="27"/>
        <v>0.16365432612312814</v>
      </c>
      <c r="AT30">
        <v>0.5</v>
      </c>
      <c r="AU30">
        <f t="shared" si="28"/>
        <v>1180.1959566921053</v>
      </c>
      <c r="AV30">
        <f t="shared" si="29"/>
        <v>13.812429344054186</v>
      </c>
      <c r="AW30">
        <f t="shared" si="30"/>
        <v>96.572086992843495</v>
      </c>
      <c r="AX30">
        <f t="shared" si="31"/>
        <v>0.37538626099358213</v>
      </c>
      <c r="AY30">
        <f t="shared" si="32"/>
        <v>1.2193040267824423E-2</v>
      </c>
      <c r="AZ30">
        <f t="shared" si="33"/>
        <v>3.8462086997860707</v>
      </c>
      <c r="BA30" t="s">
        <v>347</v>
      </c>
      <c r="BB30">
        <v>420.44</v>
      </c>
      <c r="BC30">
        <f t="shared" si="34"/>
        <v>252.68</v>
      </c>
      <c r="BD30">
        <f t="shared" si="35"/>
        <v>0.43596248219091338</v>
      </c>
      <c r="BE30">
        <f t="shared" si="36"/>
        <v>0.91107951746174753</v>
      </c>
      <c r="BF30">
        <f t="shared" si="37"/>
        <v>-2.6007318756356312</v>
      </c>
      <c r="BG30">
        <f t="shared" si="38"/>
        <v>1.0166327149530112</v>
      </c>
      <c r="BH30">
        <f t="shared" si="39"/>
        <v>1400.0129032258101</v>
      </c>
      <c r="BI30">
        <f t="shared" si="40"/>
        <v>1180.1959566921053</v>
      </c>
      <c r="BJ30">
        <f t="shared" si="41"/>
        <v>0.84298934243590307</v>
      </c>
      <c r="BK30">
        <f t="shared" si="42"/>
        <v>0.19597868487180592</v>
      </c>
      <c r="BL30">
        <v>6</v>
      </c>
      <c r="BM30">
        <v>0.5</v>
      </c>
      <c r="BN30" t="s">
        <v>290</v>
      </c>
      <c r="BO30">
        <v>2</v>
      </c>
      <c r="BP30">
        <v>1608326227.0999999</v>
      </c>
      <c r="BQ30">
        <v>1199.4506451612899</v>
      </c>
      <c r="BR30">
        <v>1216.8932258064499</v>
      </c>
      <c r="BS30">
        <v>20.7167806451613</v>
      </c>
      <c r="BT30">
        <v>20.008374193548399</v>
      </c>
      <c r="BU30">
        <v>1195.9706451612899</v>
      </c>
      <c r="BV30">
        <v>20.5941096774194</v>
      </c>
      <c r="BW30">
        <v>500.000258064516</v>
      </c>
      <c r="BX30">
        <v>102.44499999999999</v>
      </c>
      <c r="BY30">
        <v>9.9925664516128998E-2</v>
      </c>
      <c r="BZ30">
        <v>27.995858064516099</v>
      </c>
      <c r="CA30">
        <v>28.575425806451602</v>
      </c>
      <c r="CB30">
        <v>999.9</v>
      </c>
      <c r="CC30">
        <v>0</v>
      </c>
      <c r="CD30">
        <v>0</v>
      </c>
      <c r="CE30">
        <v>10005.088387096799</v>
      </c>
      <c r="CF30">
        <v>0</v>
      </c>
      <c r="CG30">
        <v>446.84664516128998</v>
      </c>
      <c r="CH30">
        <v>1400.0129032258101</v>
      </c>
      <c r="CI30">
        <v>0.89999851612903203</v>
      </c>
      <c r="CJ30">
        <v>0.100001538709677</v>
      </c>
      <c r="CK30">
        <v>0</v>
      </c>
      <c r="CL30">
        <v>562.95509677419398</v>
      </c>
      <c r="CM30">
        <v>4.9993800000000004</v>
      </c>
      <c r="CN30">
        <v>7913.4980645161304</v>
      </c>
      <c r="CO30">
        <v>11164.4258064516</v>
      </c>
      <c r="CP30">
        <v>46.906999999999996</v>
      </c>
      <c r="CQ30">
        <v>49.380903225806399</v>
      </c>
      <c r="CR30">
        <v>47.693129032258</v>
      </c>
      <c r="CS30">
        <v>48.890999999999998</v>
      </c>
      <c r="CT30">
        <v>48.445129032258002</v>
      </c>
      <c r="CU30">
        <v>1255.50903225806</v>
      </c>
      <c r="CV30">
        <v>139.50387096774199</v>
      </c>
      <c r="CW30">
        <v>0</v>
      </c>
      <c r="CX30">
        <v>119.60000014305101</v>
      </c>
      <c r="CY30">
        <v>0</v>
      </c>
      <c r="CZ30">
        <v>562.96100000000001</v>
      </c>
      <c r="DA30">
        <v>0.141538465696153</v>
      </c>
      <c r="DB30">
        <v>-14.315555515311701</v>
      </c>
      <c r="DC30">
        <v>7913.45346153846</v>
      </c>
      <c r="DD30">
        <v>15</v>
      </c>
      <c r="DE30">
        <v>1608325741.5999999</v>
      </c>
      <c r="DF30" t="s">
        <v>323</v>
      </c>
      <c r="DG30">
        <v>1608325741.5999999</v>
      </c>
      <c r="DH30">
        <v>1608325741.5999999</v>
      </c>
      <c r="DI30">
        <v>14</v>
      </c>
      <c r="DJ30">
        <v>0.10199999999999999</v>
      </c>
      <c r="DK30">
        <v>2.3E-2</v>
      </c>
      <c r="DL30">
        <v>3.48</v>
      </c>
      <c r="DM30">
        <v>0.123</v>
      </c>
      <c r="DN30">
        <v>404</v>
      </c>
      <c r="DO30">
        <v>20</v>
      </c>
      <c r="DP30">
        <v>0.35</v>
      </c>
      <c r="DQ30">
        <v>0.15</v>
      </c>
      <c r="DR30">
        <v>13.8187350075453</v>
      </c>
      <c r="DS30">
        <v>-1.1644475727933701</v>
      </c>
      <c r="DT30">
        <v>0.10417169196446099</v>
      </c>
      <c r="DU30">
        <v>0</v>
      </c>
      <c r="DV30">
        <v>-17.442035483870999</v>
      </c>
      <c r="DW30">
        <v>1.3254483870967799</v>
      </c>
      <c r="DX30">
        <v>0.124151436010525</v>
      </c>
      <c r="DY30">
        <v>0</v>
      </c>
      <c r="DZ30">
        <v>0.70841832258064497</v>
      </c>
      <c r="EA30">
        <v>9.2789516129028901E-2</v>
      </c>
      <c r="EB30">
        <v>8.9798957296450092E-3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3.48</v>
      </c>
      <c r="EJ30">
        <v>0.1226</v>
      </c>
      <c r="EK30">
        <v>3.48025000000007</v>
      </c>
      <c r="EL30">
        <v>0</v>
      </c>
      <c r="EM30">
        <v>0</v>
      </c>
      <c r="EN30">
        <v>0</v>
      </c>
      <c r="EO30">
        <v>0.122664999999998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8.1999999999999993</v>
      </c>
      <c r="EX30">
        <v>8.1999999999999993</v>
      </c>
      <c r="EY30">
        <v>2</v>
      </c>
      <c r="EZ30">
        <v>454.52800000000002</v>
      </c>
      <c r="FA30">
        <v>521.74900000000002</v>
      </c>
      <c r="FB30">
        <v>24.674299999999999</v>
      </c>
      <c r="FC30">
        <v>32.197200000000002</v>
      </c>
      <c r="FD30">
        <v>30.0002</v>
      </c>
      <c r="FE30">
        <v>32.127200000000002</v>
      </c>
      <c r="FF30">
        <v>32.180500000000002</v>
      </c>
      <c r="FG30">
        <v>51.6785</v>
      </c>
      <c r="FH30">
        <v>34.849299999999999</v>
      </c>
      <c r="FI30">
        <v>77.507800000000003</v>
      </c>
      <c r="FJ30">
        <v>24.668900000000001</v>
      </c>
      <c r="FK30">
        <v>1217.1500000000001</v>
      </c>
      <c r="FL30">
        <v>19.8642</v>
      </c>
      <c r="FM30">
        <v>100.958</v>
      </c>
      <c r="FN30">
        <v>100.515</v>
      </c>
    </row>
    <row r="31" spans="1:170" x14ac:dyDescent="0.25">
      <c r="A31">
        <v>15</v>
      </c>
      <c r="B31">
        <v>1608326354.5999999</v>
      </c>
      <c r="C31">
        <v>1295.5999999046301</v>
      </c>
      <c r="D31" t="s">
        <v>348</v>
      </c>
      <c r="E31" t="s">
        <v>349</v>
      </c>
      <c r="F31" t="s">
        <v>285</v>
      </c>
      <c r="G31" t="s">
        <v>286</v>
      </c>
      <c r="H31">
        <v>1608326346.5999999</v>
      </c>
      <c r="I31">
        <f t="shared" si="0"/>
        <v>5.200456427157913E-4</v>
      </c>
      <c r="J31">
        <f t="shared" si="1"/>
        <v>12.711465252367958</v>
      </c>
      <c r="K31">
        <f t="shared" si="2"/>
        <v>1402.251</v>
      </c>
      <c r="L31">
        <f t="shared" si="3"/>
        <v>661.97430976193982</v>
      </c>
      <c r="M31">
        <f t="shared" si="4"/>
        <v>67.879051018306214</v>
      </c>
      <c r="N31">
        <f t="shared" si="5"/>
        <v>143.78725241422271</v>
      </c>
      <c r="O31">
        <f t="shared" si="6"/>
        <v>2.8765874750142143E-2</v>
      </c>
      <c r="P31">
        <f t="shared" si="7"/>
        <v>2.9717440454683421</v>
      </c>
      <c r="Q31">
        <f t="shared" si="8"/>
        <v>2.8612074533262206E-2</v>
      </c>
      <c r="R31">
        <f t="shared" si="9"/>
        <v>1.7896296230900156E-2</v>
      </c>
      <c r="S31">
        <f t="shared" si="10"/>
        <v>231.29627081695179</v>
      </c>
      <c r="T31">
        <f t="shared" si="11"/>
        <v>29.210783682441214</v>
      </c>
      <c r="U31">
        <f t="shared" si="12"/>
        <v>28.5839741935484</v>
      </c>
      <c r="V31">
        <f t="shared" si="13"/>
        <v>3.9259646860388684</v>
      </c>
      <c r="W31">
        <f t="shared" si="14"/>
        <v>55.792761200066067</v>
      </c>
      <c r="X31">
        <f t="shared" si="15"/>
        <v>2.1171375444853577</v>
      </c>
      <c r="Y31">
        <f t="shared" si="16"/>
        <v>3.7946455757827788</v>
      </c>
      <c r="Z31">
        <f t="shared" si="17"/>
        <v>1.8088271415535107</v>
      </c>
      <c r="AA31">
        <f t="shared" si="18"/>
        <v>-22.934012843766396</v>
      </c>
      <c r="AB31">
        <f t="shared" si="19"/>
        <v>-93.700635520657457</v>
      </c>
      <c r="AC31">
        <f t="shared" si="20"/>
        <v>-6.8929257480608541</v>
      </c>
      <c r="AD31">
        <f t="shared" si="21"/>
        <v>107.76869670446708</v>
      </c>
      <c r="AE31">
        <v>24</v>
      </c>
      <c r="AF31">
        <v>5</v>
      </c>
      <c r="AG31">
        <f t="shared" si="22"/>
        <v>1</v>
      </c>
      <c r="AH31">
        <f t="shared" si="23"/>
        <v>0</v>
      </c>
      <c r="AI31">
        <f t="shared" si="24"/>
        <v>53980.15815976372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567.53228000000001</v>
      </c>
      <c r="AR31">
        <v>683.38</v>
      </c>
      <c r="AS31">
        <f t="shared" si="27"/>
        <v>0.16952167169071375</v>
      </c>
      <c r="AT31">
        <v>0.5</v>
      </c>
      <c r="AU31">
        <f t="shared" si="28"/>
        <v>1180.2102289911199</v>
      </c>
      <c r="AV31">
        <f t="shared" si="29"/>
        <v>12.711465252367958</v>
      </c>
      <c r="AW31">
        <f t="shared" si="30"/>
        <v>100.03560548252736</v>
      </c>
      <c r="AX31">
        <f t="shared" si="31"/>
        <v>0.38129591149872694</v>
      </c>
      <c r="AY31">
        <f t="shared" si="32"/>
        <v>1.1260038597991316E-2</v>
      </c>
      <c r="AZ31">
        <f t="shared" si="33"/>
        <v>3.7734496180748631</v>
      </c>
      <c r="BA31" t="s">
        <v>351</v>
      </c>
      <c r="BB31">
        <v>422.81</v>
      </c>
      <c r="BC31">
        <f t="shared" si="34"/>
        <v>260.57</v>
      </c>
      <c r="BD31">
        <f t="shared" si="35"/>
        <v>0.44459346816594381</v>
      </c>
      <c r="BE31">
        <f t="shared" si="36"/>
        <v>0.9082264103096922</v>
      </c>
      <c r="BF31">
        <f t="shared" si="37"/>
        <v>-3.609309207688264</v>
      </c>
      <c r="BG31">
        <f t="shared" si="38"/>
        <v>1.0126038185407771</v>
      </c>
      <c r="BH31">
        <f t="shared" si="39"/>
        <v>1400.02967741936</v>
      </c>
      <c r="BI31">
        <f t="shared" si="40"/>
        <v>1180.2102289911199</v>
      </c>
      <c r="BJ31">
        <f t="shared" si="41"/>
        <v>0.84298943660006709</v>
      </c>
      <c r="BK31">
        <f t="shared" si="42"/>
        <v>0.19597887320013399</v>
      </c>
      <c r="BL31">
        <v>6</v>
      </c>
      <c r="BM31">
        <v>0.5</v>
      </c>
      <c r="BN31" t="s">
        <v>290</v>
      </c>
      <c r="BO31">
        <v>2</v>
      </c>
      <c r="BP31">
        <v>1608326346.5999999</v>
      </c>
      <c r="BQ31">
        <v>1402.251</v>
      </c>
      <c r="BR31">
        <v>1418.37935483871</v>
      </c>
      <c r="BS31">
        <v>20.6468806451613</v>
      </c>
      <c r="BT31">
        <v>20.0357290322581</v>
      </c>
      <c r="BU31">
        <v>1396.15</v>
      </c>
      <c r="BV31">
        <v>20.520880645161299</v>
      </c>
      <c r="BW31">
        <v>500.01503225806402</v>
      </c>
      <c r="BX31">
        <v>102.44029032258101</v>
      </c>
      <c r="BY31">
        <v>0.100019803225806</v>
      </c>
      <c r="BZ31">
        <v>27.999122580645199</v>
      </c>
      <c r="CA31">
        <v>28.5839741935484</v>
      </c>
      <c r="CB31">
        <v>999.9</v>
      </c>
      <c r="CC31">
        <v>0</v>
      </c>
      <c r="CD31">
        <v>0</v>
      </c>
      <c r="CE31">
        <v>9998.5383870967707</v>
      </c>
      <c r="CF31">
        <v>0</v>
      </c>
      <c r="CG31">
        <v>342.756741935484</v>
      </c>
      <c r="CH31">
        <v>1400.02967741936</v>
      </c>
      <c r="CI31">
        <v>0.89999551612903195</v>
      </c>
      <c r="CJ31">
        <v>0.100004638709677</v>
      </c>
      <c r="CK31">
        <v>0</v>
      </c>
      <c r="CL31">
        <v>567.55316129032303</v>
      </c>
      <c r="CM31">
        <v>4.9993800000000004</v>
      </c>
      <c r="CN31">
        <v>7953.6687096774203</v>
      </c>
      <c r="CO31">
        <v>11164.554838709701</v>
      </c>
      <c r="CP31">
        <v>46.251903225806402</v>
      </c>
      <c r="CQ31">
        <v>48.673000000000002</v>
      </c>
      <c r="CR31">
        <v>47.027999999999999</v>
      </c>
      <c r="CS31">
        <v>48.311999999999998</v>
      </c>
      <c r="CT31">
        <v>47.883000000000003</v>
      </c>
      <c r="CU31">
        <v>1255.52322580645</v>
      </c>
      <c r="CV31">
        <v>139.51032258064501</v>
      </c>
      <c r="CW31">
        <v>0</v>
      </c>
      <c r="CX31">
        <v>118.90000009536701</v>
      </c>
      <c r="CY31">
        <v>0</v>
      </c>
      <c r="CZ31">
        <v>567.53228000000001</v>
      </c>
      <c r="DA31">
        <v>0.72676922373318498</v>
      </c>
      <c r="DB31">
        <v>-10.4900000627196</v>
      </c>
      <c r="DC31">
        <v>7953.3516</v>
      </c>
      <c r="DD31">
        <v>15</v>
      </c>
      <c r="DE31">
        <v>1608326380.5999999</v>
      </c>
      <c r="DF31" t="s">
        <v>352</v>
      </c>
      <c r="DG31">
        <v>1608326380.5999999</v>
      </c>
      <c r="DH31">
        <v>1608326373.5999999</v>
      </c>
      <c r="DI31">
        <v>15</v>
      </c>
      <c r="DJ31">
        <v>2.621</v>
      </c>
      <c r="DK31">
        <v>3.0000000000000001E-3</v>
      </c>
      <c r="DL31">
        <v>6.101</v>
      </c>
      <c r="DM31">
        <v>0.126</v>
      </c>
      <c r="DN31">
        <v>1419</v>
      </c>
      <c r="DO31">
        <v>20</v>
      </c>
      <c r="DP31">
        <v>0.15</v>
      </c>
      <c r="DQ31">
        <v>0.14000000000000001</v>
      </c>
      <c r="DR31">
        <v>14.908944141543399</v>
      </c>
      <c r="DS31">
        <v>-3.3773457234353502E-2</v>
      </c>
      <c r="DT31">
        <v>0.11559609677770299</v>
      </c>
      <c r="DU31">
        <v>1</v>
      </c>
      <c r="DV31">
        <v>-18.759670967741901</v>
      </c>
      <c r="DW31">
        <v>0.16372741935487001</v>
      </c>
      <c r="DX31">
        <v>0.13584009145848899</v>
      </c>
      <c r="DY31">
        <v>1</v>
      </c>
      <c r="DZ31">
        <v>0.60871864516129004</v>
      </c>
      <c r="EA31">
        <v>-8.3242016129035395E-2</v>
      </c>
      <c r="EB31">
        <v>8.3385894163662197E-3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6.101</v>
      </c>
      <c r="EJ31">
        <v>0.126</v>
      </c>
      <c r="EK31">
        <v>3.48025000000007</v>
      </c>
      <c r="EL31">
        <v>0</v>
      </c>
      <c r="EM31">
        <v>0</v>
      </c>
      <c r="EN31">
        <v>0</v>
      </c>
      <c r="EO31">
        <v>0.122664999999998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10.199999999999999</v>
      </c>
      <c r="EX31">
        <v>10.199999999999999</v>
      </c>
      <c r="EY31">
        <v>2</v>
      </c>
      <c r="EZ31">
        <v>454.05</v>
      </c>
      <c r="FA31">
        <v>522.35900000000004</v>
      </c>
      <c r="FB31">
        <v>24.741099999999999</v>
      </c>
      <c r="FC31">
        <v>32.100299999999997</v>
      </c>
      <c r="FD31">
        <v>30.0015</v>
      </c>
      <c r="FE31">
        <v>32.000799999999998</v>
      </c>
      <c r="FF31">
        <v>32.048999999999999</v>
      </c>
      <c r="FG31">
        <v>58.548299999999998</v>
      </c>
      <c r="FH31">
        <v>30.322099999999999</v>
      </c>
      <c r="FI31">
        <v>84.019199999999998</v>
      </c>
      <c r="FJ31">
        <v>24.673200000000001</v>
      </c>
      <c r="FK31">
        <v>1418.59</v>
      </c>
      <c r="FL31">
        <v>20.098700000000001</v>
      </c>
      <c r="FM31">
        <v>100.96599999999999</v>
      </c>
      <c r="FN31">
        <v>100.524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2020-12-18T13:19:54Z</dcterms:created>
  <dcterms:modified xsi:type="dcterms:W3CDTF">2021-05-04T23:51:43Z</dcterms:modified>
</cp:coreProperties>
</file>